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0BEAF3E-C78C-4670-A2D4-FA89E0C737B6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Report'!$A$1:$I$179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20" i="1" l="1"/>
  <c r="O2374" i="1"/>
  <c r="L3268" i="1"/>
  <c r="V3268" i="1"/>
  <c r="X3268" i="1"/>
  <c r="AA3268" i="1" s="1"/>
  <c r="Z3268" i="1"/>
  <c r="AB3268" i="1"/>
  <c r="F3268" i="1" s="1"/>
  <c r="G3268" i="1" s="1"/>
  <c r="AC3268" i="1"/>
  <c r="L2374" i="1"/>
  <c r="V2374" i="1"/>
  <c r="X2374" i="1"/>
  <c r="Y2374" i="1" s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6" i="1"/>
  <c r="F3626" i="1" s="1"/>
  <c r="G3626" i="1" s="1"/>
  <c r="AC3626" i="1"/>
  <c r="AB3627" i="1"/>
  <c r="F3627" i="1" s="1"/>
  <c r="G3627" i="1" s="1"/>
  <c r="AC3627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Y3626" i="1"/>
  <c r="Z3626" i="1"/>
  <c r="AA3626" i="1"/>
  <c r="Y3627" i="1"/>
  <c r="Z3627" i="1"/>
  <c r="AA3627" i="1"/>
  <c r="V3626" i="1"/>
  <c r="V3627" i="1"/>
  <c r="L3627" i="1"/>
  <c r="L3626" i="1"/>
  <c r="L3514" i="1"/>
  <c r="L3515" i="1"/>
  <c r="L3518" i="1"/>
  <c r="L3519" i="1"/>
  <c r="L3522" i="1"/>
  <c r="L3523" i="1"/>
  <c r="L3525" i="1"/>
  <c r="L3529" i="1"/>
  <c r="L3530" i="1"/>
  <c r="L3531" i="1"/>
  <c r="L3534" i="1"/>
  <c r="L3535" i="1"/>
  <c r="L3537" i="1"/>
  <c r="L3538" i="1"/>
  <c r="L3539" i="1"/>
  <c r="L3542" i="1"/>
  <c r="L3543" i="1"/>
  <c r="L3545" i="1"/>
  <c r="L3546" i="1"/>
  <c r="L3547" i="1"/>
  <c r="L3550" i="1"/>
  <c r="L3551" i="1"/>
  <c r="L3553" i="1"/>
  <c r="L3554" i="1"/>
  <c r="L3555" i="1"/>
  <c r="L3558" i="1"/>
  <c r="L3559" i="1"/>
  <c r="L3562" i="1"/>
  <c r="L3563" i="1"/>
  <c r="L3565" i="1"/>
  <c r="L3566" i="1"/>
  <c r="L3567" i="1"/>
  <c r="L3570" i="1"/>
  <c r="L3571" i="1"/>
  <c r="L3573" i="1"/>
  <c r="L3574" i="1"/>
  <c r="L3575" i="1"/>
  <c r="L3578" i="1"/>
  <c r="L3579" i="1"/>
  <c r="L3581" i="1"/>
  <c r="L3582" i="1"/>
  <c r="L3583" i="1"/>
  <c r="L3586" i="1"/>
  <c r="L3587" i="1"/>
  <c r="L3589" i="1"/>
  <c r="L3590" i="1"/>
  <c r="L3591" i="1"/>
  <c r="L3593" i="1"/>
  <c r="L3594" i="1"/>
  <c r="L3595" i="1"/>
  <c r="L3598" i="1"/>
  <c r="L3599" i="1"/>
  <c r="L3601" i="1"/>
  <c r="L3602" i="1"/>
  <c r="L3603" i="1"/>
  <c r="L3606" i="1"/>
  <c r="L3607" i="1"/>
  <c r="L3610" i="1"/>
  <c r="L3611" i="1"/>
  <c r="L3613" i="1"/>
  <c r="L3614" i="1"/>
  <c r="L3615" i="1"/>
  <c r="L3618" i="1"/>
  <c r="L3619" i="1"/>
  <c r="L3621" i="1"/>
  <c r="L3622" i="1"/>
  <c r="L3623" i="1"/>
  <c r="L3625" i="1"/>
  <c r="Y3509" i="1"/>
  <c r="Z3509" i="1"/>
  <c r="AA3509" i="1"/>
  <c r="Y3510" i="1"/>
  <c r="Z3510" i="1"/>
  <c r="AA3510" i="1"/>
  <c r="Y3511" i="1"/>
  <c r="Z3511" i="1"/>
  <c r="AA3511" i="1"/>
  <c r="AB3510" i="1"/>
  <c r="AC3510" i="1"/>
  <c r="AB3511" i="1"/>
  <c r="F3511" i="1" s="1"/>
  <c r="G3511" i="1" s="1"/>
  <c r="AC3511" i="1"/>
  <c r="V3510" i="1"/>
  <c r="V3511" i="1"/>
  <c r="L3510" i="1"/>
  <c r="L3511" i="1"/>
  <c r="F3510" i="1"/>
  <c r="G3510" i="1" s="1"/>
  <c r="Z3506" i="1"/>
  <c r="AA3506" i="1"/>
  <c r="AB3506" i="1"/>
  <c r="F3506" i="1" s="1"/>
  <c r="G3506" i="1" s="1"/>
  <c r="AC3506" i="1"/>
  <c r="Z3507" i="1"/>
  <c r="AA3507" i="1"/>
  <c r="AB3507" i="1"/>
  <c r="F3507" i="1" s="1"/>
  <c r="G3507" i="1" s="1"/>
  <c r="AC3507" i="1"/>
  <c r="Z3508" i="1"/>
  <c r="AA3508" i="1"/>
  <c r="AB3508" i="1"/>
  <c r="F3508" i="1" s="1"/>
  <c r="G3508" i="1" s="1"/>
  <c r="AC3508" i="1"/>
  <c r="AB3509" i="1"/>
  <c r="F3509" i="1" s="1"/>
  <c r="G3509" i="1" s="1"/>
  <c r="AC3509" i="1"/>
  <c r="AB3512" i="1"/>
  <c r="F3512" i="1" s="1"/>
  <c r="G3512" i="1" s="1"/>
  <c r="AC3512" i="1"/>
  <c r="Y3506" i="1"/>
  <c r="Y3507" i="1"/>
  <c r="Y3508" i="1"/>
  <c r="V3506" i="1"/>
  <c r="V3507" i="1"/>
  <c r="V3508" i="1"/>
  <c r="V3509" i="1"/>
  <c r="L3506" i="1"/>
  <c r="L3507" i="1"/>
  <c r="L3508" i="1"/>
  <c r="L3509" i="1"/>
  <c r="V2707" i="1"/>
  <c r="L3513" i="1"/>
  <c r="L3516" i="1"/>
  <c r="L3517" i="1"/>
  <c r="L3520" i="1"/>
  <c r="L3521" i="1"/>
  <c r="L3526" i="1"/>
  <c r="L3527" i="1"/>
  <c r="L3533" i="1"/>
  <c r="L3541" i="1"/>
  <c r="L3549" i="1"/>
  <c r="L3561" i="1"/>
  <c r="L3569" i="1"/>
  <c r="L3577" i="1"/>
  <c r="L3585" i="1"/>
  <c r="L3597" i="1"/>
  <c r="L3609" i="1"/>
  <c r="L3617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Y3480" i="1"/>
  <c r="AA3481" i="1"/>
  <c r="AA3482" i="1"/>
  <c r="AA3483" i="1"/>
  <c r="Y3484" i="1"/>
  <c r="AA3485" i="1"/>
  <c r="AA3486" i="1"/>
  <c r="AA3487" i="1"/>
  <c r="AA3488" i="1"/>
  <c r="AA3489" i="1"/>
  <c r="AA3490" i="1"/>
  <c r="X3491" i="1"/>
  <c r="Y3491" i="1" s="1"/>
  <c r="X3492" i="1"/>
  <c r="AA3492" i="1" s="1"/>
  <c r="X3493" i="1"/>
  <c r="AA3493" i="1" s="1"/>
  <c r="X3494" i="1"/>
  <c r="AA3494" i="1" s="1"/>
  <c r="X3495" i="1"/>
  <c r="Y3495" i="1" s="1"/>
  <c r="X3496" i="1"/>
  <c r="Y3496" i="1" s="1"/>
  <c r="X3497" i="1"/>
  <c r="AA3497" i="1" s="1"/>
  <c r="X3498" i="1"/>
  <c r="AA3498" i="1" s="1"/>
  <c r="X3499" i="1"/>
  <c r="AA3499" i="1" s="1"/>
  <c r="X3500" i="1"/>
  <c r="Y3500" i="1" s="1"/>
  <c r="X3501" i="1"/>
  <c r="AA3501" i="1" s="1"/>
  <c r="X3502" i="1"/>
  <c r="AA3502" i="1" s="1"/>
  <c r="X3503" i="1"/>
  <c r="AA3503" i="1" s="1"/>
  <c r="X3504" i="1"/>
  <c r="AA3504" i="1" s="1"/>
  <c r="X3505" i="1"/>
  <c r="AA3505" i="1" s="1"/>
  <c r="X3512" i="1"/>
  <c r="Y3512" i="1" s="1"/>
  <c r="X3513" i="1"/>
  <c r="AA3513" i="1" s="1"/>
  <c r="X3514" i="1"/>
  <c r="AA3514" i="1" s="1"/>
  <c r="X3515" i="1"/>
  <c r="Y3515" i="1" s="1"/>
  <c r="X3516" i="1"/>
  <c r="Y3516" i="1" s="1"/>
  <c r="X3517" i="1"/>
  <c r="AA3517" i="1" s="1"/>
  <c r="X3518" i="1"/>
  <c r="AA3518" i="1" s="1"/>
  <c r="X3519" i="1"/>
  <c r="Y3519" i="1" s="1"/>
  <c r="X3520" i="1"/>
  <c r="Y3520" i="1" s="1"/>
  <c r="X3521" i="1"/>
  <c r="AA3521" i="1" s="1"/>
  <c r="AA3522" i="1"/>
  <c r="X3523" i="1"/>
  <c r="Y3523" i="1" s="1"/>
  <c r="X3524" i="1"/>
  <c r="Y3524" i="1" s="1"/>
  <c r="X3525" i="1"/>
  <c r="AA3525" i="1" s="1"/>
  <c r="X3526" i="1"/>
  <c r="AA3526" i="1" s="1"/>
  <c r="X3527" i="1"/>
  <c r="Y3527" i="1" s="1"/>
  <c r="X3528" i="1"/>
  <c r="Y3528" i="1" s="1"/>
  <c r="X3529" i="1"/>
  <c r="AA3529" i="1" s="1"/>
  <c r="X3530" i="1"/>
  <c r="AA3530" i="1" s="1"/>
  <c r="X3531" i="1"/>
  <c r="Y3531" i="1" s="1"/>
  <c r="X3532" i="1"/>
  <c r="Y3532" i="1" s="1"/>
  <c r="X3533" i="1"/>
  <c r="AA3533" i="1" s="1"/>
  <c r="X3534" i="1"/>
  <c r="AA3534" i="1" s="1"/>
  <c r="X3535" i="1"/>
  <c r="Y3535" i="1" s="1"/>
  <c r="X3536" i="1"/>
  <c r="Y3536" i="1" s="1"/>
  <c r="X3537" i="1"/>
  <c r="AA3537" i="1" s="1"/>
  <c r="X3538" i="1"/>
  <c r="AA3538" i="1" s="1"/>
  <c r="X3539" i="1"/>
  <c r="Y3539" i="1" s="1"/>
  <c r="X3540" i="1"/>
  <c r="Y3540" i="1" s="1"/>
  <c r="X3541" i="1"/>
  <c r="AA3541" i="1" s="1"/>
  <c r="X3542" i="1"/>
  <c r="AA3542" i="1" s="1"/>
  <c r="X3543" i="1"/>
  <c r="Y3543" i="1" s="1"/>
  <c r="Y3544" i="1"/>
  <c r="X3545" i="1"/>
  <c r="AA3545" i="1" s="1"/>
  <c r="AA3546" i="1"/>
  <c r="X3547" i="1"/>
  <c r="Y3547" i="1" s="1"/>
  <c r="X3548" i="1"/>
  <c r="Y3548" i="1" s="1"/>
  <c r="X3549" i="1"/>
  <c r="AA3549" i="1" s="1"/>
  <c r="X3550" i="1"/>
  <c r="AA3550" i="1" s="1"/>
  <c r="Y3551" i="1"/>
  <c r="X3552" i="1"/>
  <c r="Y3552" i="1" s="1"/>
  <c r="AA3553" i="1"/>
  <c r="X3554" i="1"/>
  <c r="AA3554" i="1" s="1"/>
  <c r="Y3555" i="1"/>
  <c r="X3556" i="1"/>
  <c r="Y3556" i="1" s="1"/>
  <c r="X3557" i="1"/>
  <c r="AA3557" i="1" s="1"/>
  <c r="X3558" i="1"/>
  <c r="AA3558" i="1" s="1"/>
  <c r="X3559" i="1"/>
  <c r="Y3559" i="1" s="1"/>
  <c r="X3560" i="1"/>
  <c r="Y3560" i="1" s="1"/>
  <c r="X3561" i="1"/>
  <c r="AA3561" i="1" s="1"/>
  <c r="X3562" i="1"/>
  <c r="AA3562" i="1" s="1"/>
  <c r="X3563" i="1"/>
  <c r="Y3563" i="1" s="1"/>
  <c r="Y3564" i="1"/>
  <c r="AA3565" i="1"/>
  <c r="X3566" i="1"/>
  <c r="AA3566" i="1" s="1"/>
  <c r="Y3567" i="1"/>
  <c r="Y3568" i="1"/>
  <c r="X3569" i="1"/>
  <c r="AA3569" i="1" s="1"/>
  <c r="X3570" i="1"/>
  <c r="AA3570" i="1" s="1"/>
  <c r="X3571" i="1"/>
  <c r="Y3571" i="1" s="1"/>
  <c r="X3572" i="1"/>
  <c r="Y3572" i="1" s="1"/>
  <c r="X3573" i="1"/>
  <c r="AA3573" i="1" s="1"/>
  <c r="X3574" i="1"/>
  <c r="AA3574" i="1" s="1"/>
  <c r="X3575" i="1"/>
  <c r="Y3575" i="1" s="1"/>
  <c r="X3576" i="1"/>
  <c r="Y3576" i="1" s="1"/>
  <c r="X3577" i="1"/>
  <c r="AA3577" i="1" s="1"/>
  <c r="AA3578" i="1"/>
  <c r="X3579" i="1"/>
  <c r="Y3579" i="1" s="1"/>
  <c r="X3580" i="1"/>
  <c r="Y3580" i="1" s="1"/>
  <c r="X3581" i="1"/>
  <c r="Y3581" i="1" s="1"/>
  <c r="X3582" i="1"/>
  <c r="AA3582" i="1" s="1"/>
  <c r="X3583" i="1"/>
  <c r="Y3583" i="1" s="1"/>
  <c r="X3584" i="1"/>
  <c r="Y3584" i="1" s="1"/>
  <c r="X3585" i="1"/>
  <c r="AA3585" i="1" s="1"/>
  <c r="X3586" i="1"/>
  <c r="AA3586" i="1" s="1"/>
  <c r="X3587" i="1"/>
  <c r="Y3587" i="1" s="1"/>
  <c r="X3588" i="1"/>
  <c r="Y3588" i="1" s="1"/>
  <c r="X3589" i="1"/>
  <c r="AA3589" i="1" s="1"/>
  <c r="X3590" i="1"/>
  <c r="AA3590" i="1" s="1"/>
  <c r="X3591" i="1"/>
  <c r="Y3591" i="1" s="1"/>
  <c r="X3592" i="1"/>
  <c r="Y3592" i="1" s="1"/>
  <c r="X3593" i="1"/>
  <c r="AA3593" i="1" s="1"/>
  <c r="X3594" i="1"/>
  <c r="AA3594" i="1" s="1"/>
  <c r="X3595" i="1"/>
  <c r="Y3595" i="1" s="1"/>
  <c r="X3596" i="1"/>
  <c r="Y3596" i="1" s="1"/>
  <c r="X3597" i="1"/>
  <c r="AA3597" i="1" s="1"/>
  <c r="X3598" i="1"/>
  <c r="AA3598" i="1" s="1"/>
  <c r="X3599" i="1"/>
  <c r="Y3599" i="1" s="1"/>
  <c r="X3600" i="1"/>
  <c r="Y3600" i="1" s="1"/>
  <c r="X3601" i="1"/>
  <c r="AA3601" i="1" s="1"/>
  <c r="X3602" i="1"/>
  <c r="AA3602" i="1" s="1"/>
  <c r="X3603" i="1"/>
  <c r="Y3603" i="1" s="1"/>
  <c r="X3604" i="1"/>
  <c r="Y3604" i="1" s="1"/>
  <c r="AA3605" i="1"/>
  <c r="X3606" i="1"/>
  <c r="AA3606" i="1" s="1"/>
  <c r="Y3607" i="1"/>
  <c r="X3608" i="1"/>
  <c r="Y3608" i="1" s="1"/>
  <c r="X3609" i="1"/>
  <c r="AA3609" i="1" s="1"/>
  <c r="X3610" i="1"/>
  <c r="AA3610" i="1" s="1"/>
  <c r="X3611" i="1"/>
  <c r="Y3611" i="1" s="1"/>
  <c r="X3612" i="1"/>
  <c r="Y3612" i="1" s="1"/>
  <c r="X3613" i="1"/>
  <c r="Y3613" i="1" s="1"/>
  <c r="X3614" i="1"/>
  <c r="AA3614" i="1" s="1"/>
  <c r="X3615" i="1"/>
  <c r="Y3615" i="1" s="1"/>
  <c r="X3616" i="1"/>
  <c r="Y3616" i="1" s="1"/>
  <c r="X3617" i="1"/>
  <c r="Y3617" i="1" s="1"/>
  <c r="X3618" i="1"/>
  <c r="AA3618" i="1" s="1"/>
  <c r="X3619" i="1"/>
  <c r="Y3619" i="1" s="1"/>
  <c r="X3620" i="1"/>
  <c r="Y3620" i="1" s="1"/>
  <c r="X3621" i="1"/>
  <c r="Y3621" i="1" s="1"/>
  <c r="X3622" i="1"/>
  <c r="AA3622" i="1" s="1"/>
  <c r="X3623" i="1"/>
  <c r="Y3623" i="1" s="1"/>
  <c r="X3624" i="1"/>
  <c r="Y3624" i="1" s="1"/>
  <c r="AA3625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L3512" i="1"/>
  <c r="L3524" i="1"/>
  <c r="L3528" i="1"/>
  <c r="L3532" i="1"/>
  <c r="L3536" i="1"/>
  <c r="L3540" i="1"/>
  <c r="L3544" i="1"/>
  <c r="L3548" i="1"/>
  <c r="L3552" i="1"/>
  <c r="L3556" i="1"/>
  <c r="L3557" i="1"/>
  <c r="L3560" i="1"/>
  <c r="L3564" i="1"/>
  <c r="L3568" i="1"/>
  <c r="L3572" i="1"/>
  <c r="L3576" i="1"/>
  <c r="L3580" i="1"/>
  <c r="L3584" i="1"/>
  <c r="L3588" i="1"/>
  <c r="L3592" i="1"/>
  <c r="L3596" i="1"/>
  <c r="L3600" i="1"/>
  <c r="L3604" i="1"/>
  <c r="L3605" i="1"/>
  <c r="L3608" i="1"/>
  <c r="L3612" i="1"/>
  <c r="L3616" i="1"/>
  <c r="L3620" i="1"/>
  <c r="L3624" i="1"/>
  <c r="O3473" i="1"/>
  <c r="AA3478" i="1"/>
  <c r="Y3477" i="1"/>
  <c r="Y3476" i="1"/>
  <c r="Y3475" i="1"/>
  <c r="AA3474" i="1"/>
  <c r="AA3473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Y3479" i="1"/>
  <c r="Z3479" i="1"/>
  <c r="AA3479" i="1"/>
  <c r="AB3479" i="1"/>
  <c r="F3479" i="1" s="1"/>
  <c r="G3479" i="1" s="1"/>
  <c r="AC3479" i="1"/>
  <c r="V3473" i="1"/>
  <c r="V3474" i="1"/>
  <c r="V3475" i="1"/>
  <c r="V3476" i="1"/>
  <c r="V3477" i="1"/>
  <c r="V3478" i="1"/>
  <c r="V3479" i="1"/>
  <c r="L3473" i="1"/>
  <c r="L3474" i="1"/>
  <c r="L3475" i="1"/>
  <c r="L3476" i="1"/>
  <c r="L3477" i="1"/>
  <c r="L3478" i="1"/>
  <c r="L347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V3470" i="1"/>
  <c r="V3471" i="1"/>
  <c r="V3472" i="1"/>
  <c r="L3470" i="1"/>
  <c r="L3471" i="1"/>
  <c r="L3472" i="1"/>
  <c r="Y3268" i="1" l="1"/>
  <c r="AA2374" i="1"/>
  <c r="AA2375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AA3611" i="1"/>
  <c r="AA3595" i="1"/>
  <c r="AA3579" i="1"/>
  <c r="AA3563" i="1"/>
  <c r="AA3547" i="1"/>
  <c r="AA3531" i="1"/>
  <c r="AA3515" i="1"/>
  <c r="Y3609" i="1"/>
  <c r="Y3605" i="1"/>
  <c r="Y3593" i="1"/>
  <c r="Y3565" i="1"/>
  <c r="Y3561" i="1"/>
  <c r="Y3553" i="1"/>
  <c r="Y3549" i="1"/>
  <c r="Y3545" i="1"/>
  <c r="Y3541" i="1"/>
  <c r="Y3537" i="1"/>
  <c r="Y3533" i="1"/>
  <c r="Y3529" i="1"/>
  <c r="Y3525" i="1"/>
  <c r="Y3521" i="1"/>
  <c r="Y3517" i="1"/>
  <c r="Y3513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514" i="1"/>
  <c r="AA3512" i="1"/>
  <c r="Y3625" i="1"/>
  <c r="Y3601" i="1"/>
  <c r="Y3597" i="1"/>
  <c r="Y3589" i="1"/>
  <c r="Y3585" i="1"/>
  <c r="Y3577" i="1"/>
  <c r="Y3573" i="1"/>
  <c r="Y3569" i="1"/>
  <c r="Y3557" i="1"/>
  <c r="AA3621" i="1"/>
  <c r="AA3617" i="1"/>
  <c r="AA3613" i="1"/>
  <c r="AA3581" i="1"/>
  <c r="Y3505" i="1"/>
  <c r="Y3504" i="1"/>
  <c r="AA3500" i="1"/>
  <c r="Y3488" i="1"/>
  <c r="AA3484" i="1"/>
  <c r="AA3496" i="1"/>
  <c r="AA3480" i="1"/>
  <c r="Y3492" i="1"/>
  <c r="AA3491" i="1"/>
  <c r="Y3499" i="1"/>
  <c r="Y3483" i="1"/>
  <c r="AA3495" i="1"/>
  <c r="Y3503" i="1"/>
  <c r="Y3487" i="1"/>
  <c r="Y3489" i="1"/>
  <c r="Y3497" i="1"/>
  <c r="Y3481" i="1"/>
  <c r="Y3501" i="1"/>
  <c r="Y3485" i="1"/>
  <c r="Y3493" i="1"/>
  <c r="Y3502" i="1"/>
  <c r="Y3494" i="1"/>
  <c r="Y3486" i="1"/>
  <c r="Y3498" i="1"/>
  <c r="Y3490" i="1"/>
  <c r="Y3482" i="1"/>
  <c r="AA3475" i="1"/>
  <c r="Y3478" i="1"/>
  <c r="Y3474" i="1"/>
  <c r="Y3473" i="1"/>
  <c r="AA3477" i="1"/>
  <c r="AA3476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V3463" i="1"/>
  <c r="V3464" i="1"/>
  <c r="V3465" i="1"/>
  <c r="V3466" i="1"/>
  <c r="V3467" i="1"/>
  <c r="V3468" i="1"/>
  <c r="V3469" i="1"/>
  <c r="L3463" i="1" l="1"/>
  <c r="L3464" i="1"/>
  <c r="L3465" i="1"/>
  <c r="L3466" i="1"/>
  <c r="L3467" i="1"/>
  <c r="L3468" i="1"/>
  <c r="L3469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S29" i="19"/>
  <c r="S30" i="19"/>
  <c r="S31" i="19"/>
  <c r="S32" i="19"/>
  <c r="L3430" i="1"/>
  <c r="L3428" i="1"/>
  <c r="L3429" i="1"/>
  <c r="V3427" i="1"/>
  <c r="L3424" i="1"/>
  <c r="L3425" i="1"/>
  <c r="L3426" i="1"/>
  <c r="L3427" i="1"/>
  <c r="AC3423" i="1"/>
  <c r="L3423" i="1"/>
  <c r="L3418" i="1"/>
  <c r="L3419" i="1"/>
  <c r="L3420" i="1"/>
  <c r="L3421" i="1"/>
  <c r="L3422" i="1"/>
  <c r="V3420" i="1"/>
  <c r="V3421" i="1"/>
  <c r="V3422" i="1"/>
  <c r="V3423" i="1"/>
  <c r="V3424" i="1"/>
  <c r="V3425" i="1"/>
  <c r="V3426" i="1"/>
  <c r="V3428" i="1"/>
  <c r="V3429" i="1"/>
  <c r="V3430" i="1"/>
  <c r="Y3418" i="1"/>
  <c r="Z3418" i="1"/>
  <c r="AB3418" i="1"/>
  <c r="F3418" i="1" s="1"/>
  <c r="G3418" i="1" s="1"/>
  <c r="AC3418" i="1"/>
  <c r="X3419" i="1"/>
  <c r="AA3419" i="1" s="1"/>
  <c r="Z3419" i="1"/>
  <c r="AB3419" i="1"/>
  <c r="F3419" i="1" s="1"/>
  <c r="G3419" i="1" s="1"/>
  <c r="AC3419" i="1"/>
  <c r="AA3420" i="1"/>
  <c r="Z3420" i="1"/>
  <c r="AB3420" i="1"/>
  <c r="F3420" i="1" s="1"/>
  <c r="G3420" i="1" s="1"/>
  <c r="AC3420" i="1"/>
  <c r="Y3421" i="1"/>
  <c r="Z3421" i="1"/>
  <c r="AB3421" i="1"/>
  <c r="F3421" i="1" s="1"/>
  <c r="G3421" i="1" s="1"/>
  <c r="AC3421" i="1"/>
  <c r="X3422" i="1"/>
  <c r="AA3422" i="1" s="1"/>
  <c r="Z3422" i="1"/>
  <c r="AB3422" i="1"/>
  <c r="F3422" i="1" s="1"/>
  <c r="G3422" i="1" s="1"/>
  <c r="AC3422" i="1"/>
  <c r="Y3423" i="1"/>
  <c r="Z3423" i="1"/>
  <c r="AB3423" i="1"/>
  <c r="F3423" i="1" s="1"/>
  <c r="G3423" i="1" s="1"/>
  <c r="X3424" i="1"/>
  <c r="AA3424" i="1" s="1"/>
  <c r="Z3424" i="1"/>
  <c r="AB3424" i="1"/>
  <c r="F3424" i="1" s="1"/>
  <c r="G3424" i="1" s="1"/>
  <c r="AC3424" i="1"/>
  <c r="X3425" i="1"/>
  <c r="AA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Y3429" i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V3418" i="1"/>
  <c r="V3419" i="1"/>
  <c r="O3306" i="1"/>
  <c r="L3339" i="1"/>
  <c r="V3339" i="1"/>
  <c r="Y3339" i="1"/>
  <c r="Z3339" i="1"/>
  <c r="AB3339" i="1"/>
  <c r="F3339" i="1" s="1"/>
  <c r="G3339" i="1" s="1"/>
  <c r="AC3339" i="1"/>
  <c r="O3396" i="1"/>
  <c r="O3397" i="1"/>
  <c r="E3417" i="1"/>
  <c r="AA3416" i="1"/>
  <c r="Z3416" i="1"/>
  <c r="AB3416" i="1"/>
  <c r="F3416" i="1" s="1"/>
  <c r="G3416" i="1" s="1"/>
  <c r="AC3416" i="1"/>
  <c r="Y3417" i="1"/>
  <c r="Z3417" i="1"/>
  <c r="AB3417" i="1"/>
  <c r="AC3417" i="1"/>
  <c r="V3416" i="1"/>
  <c r="V3417" i="1"/>
  <c r="L3417" i="1"/>
  <c r="L3416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2" i="1"/>
  <c r="Z3053" i="1"/>
  <c r="Z3054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49" i="1"/>
  <c r="X2561" i="1"/>
  <c r="X2563" i="1"/>
  <c r="X2566" i="1"/>
  <c r="X2567" i="1"/>
  <c r="X2572" i="1"/>
  <c r="X2584" i="1"/>
  <c r="X2590" i="1"/>
  <c r="X2592" i="1"/>
  <c r="X2594" i="1"/>
  <c r="X2595" i="1"/>
  <c r="X2596" i="1"/>
  <c r="X2598" i="1"/>
  <c r="X2599" i="1"/>
  <c r="X2606" i="1"/>
  <c r="X2608" i="1"/>
  <c r="X2609" i="1"/>
  <c r="X2613" i="1"/>
  <c r="X2617" i="1"/>
  <c r="X2619" i="1"/>
  <c r="X2625" i="1"/>
  <c r="X2630" i="1"/>
  <c r="X2632" i="1"/>
  <c r="X2633" i="1"/>
  <c r="X2673" i="1"/>
  <c r="X2675" i="1"/>
  <c r="X2680" i="1"/>
  <c r="X2682" i="1"/>
  <c r="X2686" i="1"/>
  <c r="X2697" i="1"/>
  <c r="X2701" i="1"/>
  <c r="X2704" i="1"/>
  <c r="X2705" i="1"/>
  <c r="X2706" i="1"/>
  <c r="X2707" i="1"/>
  <c r="X2708" i="1"/>
  <c r="X2709" i="1"/>
  <c r="X2710" i="1"/>
  <c r="Y2710" i="1" s="1"/>
  <c r="X2720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8" i="1"/>
  <c r="X2751" i="1"/>
  <c r="X2752" i="1"/>
  <c r="X2753" i="1"/>
  <c r="X2754" i="1"/>
  <c r="X2755" i="1"/>
  <c r="X2756" i="1"/>
  <c r="X2757" i="1"/>
  <c r="X2758" i="1"/>
  <c r="X2759" i="1"/>
  <c r="X2760" i="1"/>
  <c r="X2762" i="1"/>
  <c r="X2764" i="1"/>
  <c r="X2765" i="1"/>
  <c r="X2768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24" i="1"/>
  <c r="X2838" i="1"/>
  <c r="X2877" i="1"/>
  <c r="X2880" i="1"/>
  <c r="X2881" i="1"/>
  <c r="X2890" i="1"/>
  <c r="X2891" i="1"/>
  <c r="X2893" i="1"/>
  <c r="X2894" i="1"/>
  <c r="X2895" i="1"/>
  <c r="X2896" i="1"/>
  <c r="X2897" i="1"/>
  <c r="X2898" i="1"/>
  <c r="X2905" i="1"/>
  <c r="X2906" i="1"/>
  <c r="X2907" i="1"/>
  <c r="X2920" i="1"/>
  <c r="X2925" i="1"/>
  <c r="X2926" i="1"/>
  <c r="X2933" i="1"/>
  <c r="X2935" i="1"/>
  <c r="X2938" i="1"/>
  <c r="X2940" i="1"/>
  <c r="X2941" i="1"/>
  <c r="X2944" i="1"/>
  <c r="X2946" i="1"/>
  <c r="X2948" i="1"/>
  <c r="X2950" i="1"/>
  <c r="X2953" i="1"/>
  <c r="X2954" i="1"/>
  <c r="X2958" i="1"/>
  <c r="X2961" i="1"/>
  <c r="X2965" i="1"/>
  <c r="X2968" i="1"/>
  <c r="X2971" i="1"/>
  <c r="X2975" i="1"/>
  <c r="X2982" i="1"/>
  <c r="X2984" i="1"/>
  <c r="X2985" i="1"/>
  <c r="X2988" i="1"/>
  <c r="X2993" i="1"/>
  <c r="X2995" i="1"/>
  <c r="X3001" i="1"/>
  <c r="X3011" i="1"/>
  <c r="X3013" i="1"/>
  <c r="X3017" i="1"/>
  <c r="X3019" i="1"/>
  <c r="X3022" i="1"/>
  <c r="X3031" i="1"/>
  <c r="X3035" i="1"/>
  <c r="X3036" i="1"/>
  <c r="X3037" i="1"/>
  <c r="X3039" i="1"/>
  <c r="X3042" i="1"/>
  <c r="X3044" i="1"/>
  <c r="Y3044" i="1" s="1"/>
  <c r="X3052" i="1"/>
  <c r="X3053" i="1"/>
  <c r="X3054" i="1"/>
  <c r="AA3055" i="1"/>
  <c r="AA3056" i="1"/>
  <c r="X3062" i="1"/>
  <c r="Y3062" i="1" s="1"/>
  <c r="AA3068" i="1"/>
  <c r="X3072" i="1"/>
  <c r="Y3072" i="1" s="1"/>
  <c r="AA3075" i="1"/>
  <c r="AA3076" i="1"/>
  <c r="AA3078" i="1"/>
  <c r="AA3082" i="1"/>
  <c r="AA3085" i="1"/>
  <c r="Y3086" i="1"/>
  <c r="AA3087" i="1"/>
  <c r="X3090" i="1"/>
  <c r="AA3090" i="1" s="1"/>
  <c r="Y3092" i="1"/>
  <c r="Y3094" i="1"/>
  <c r="AA3100" i="1"/>
  <c r="Y3105" i="1"/>
  <c r="Y3110" i="1"/>
  <c r="AA3111" i="1"/>
  <c r="AA3119" i="1"/>
  <c r="X3124" i="1"/>
  <c r="X3126" i="1"/>
  <c r="AA3126" i="1" s="1"/>
  <c r="X3132" i="1"/>
  <c r="Y3132" i="1" s="1"/>
  <c r="X3133" i="1"/>
  <c r="Y3133" i="1" s="1"/>
  <c r="X3137" i="1"/>
  <c r="AA3137" i="1" s="1"/>
  <c r="X3138" i="1"/>
  <c r="AA3138" i="1" s="1"/>
  <c r="X3140" i="1"/>
  <c r="Y3140" i="1" s="1"/>
  <c r="Y3142" i="1"/>
  <c r="X3151" i="1"/>
  <c r="Y3151" i="1" s="1"/>
  <c r="X3152" i="1"/>
  <c r="AA3152" i="1" s="1"/>
  <c r="X3159" i="1"/>
  <c r="Y3159" i="1" s="1"/>
  <c r="X3160" i="1"/>
  <c r="AA3160" i="1" s="1"/>
  <c r="AA3161" i="1"/>
  <c r="Y3165" i="1"/>
  <c r="X3168" i="1"/>
  <c r="AA3168" i="1" s="1"/>
  <c r="X3169" i="1"/>
  <c r="X3170" i="1"/>
  <c r="Y3170" i="1" s="1"/>
  <c r="X3171" i="1"/>
  <c r="Y3171" i="1" s="1"/>
  <c r="X3172" i="1"/>
  <c r="Y3172" i="1" s="1"/>
  <c r="X3188" i="1"/>
  <c r="Y3188" i="1" s="1"/>
  <c r="X3204" i="1"/>
  <c r="AA3204" i="1" s="1"/>
  <c r="X3217" i="1"/>
  <c r="AA3217" i="1" s="1"/>
  <c r="X3221" i="1"/>
  <c r="Y3221" i="1" s="1"/>
  <c r="Y3222" i="1"/>
  <c r="AA3223" i="1"/>
  <c r="AA3224" i="1"/>
  <c r="Y3225" i="1"/>
  <c r="Y3227" i="1"/>
  <c r="Y3228" i="1"/>
  <c r="AA3229" i="1"/>
  <c r="Y3230" i="1"/>
  <c r="X3231" i="1"/>
  <c r="AA3231" i="1" s="1"/>
  <c r="X3232" i="1"/>
  <c r="Y3232" i="1" s="1"/>
  <c r="X3233" i="1"/>
  <c r="Y3233" i="1" s="1"/>
  <c r="X3234" i="1"/>
  <c r="X3235" i="1"/>
  <c r="AA3235" i="1" s="1"/>
  <c r="X3236" i="1"/>
  <c r="AA3236" i="1" s="1"/>
  <c r="X3237" i="1"/>
  <c r="Y3237" i="1" s="1"/>
  <c r="Y3238" i="1"/>
  <c r="X3240" i="1"/>
  <c r="AA3240" i="1" s="1"/>
  <c r="X3241" i="1"/>
  <c r="AA3241" i="1" s="1"/>
  <c r="X3243" i="1"/>
  <c r="Y3243" i="1" s="1"/>
  <c r="X3244" i="1"/>
  <c r="AA3244" i="1" s="1"/>
  <c r="X3245" i="1"/>
  <c r="AA3245" i="1" s="1"/>
  <c r="X3246" i="1"/>
  <c r="AA3246" i="1" s="1"/>
  <c r="AA3247" i="1"/>
  <c r="X3248" i="1"/>
  <c r="AA3248" i="1" s="1"/>
  <c r="X3249" i="1"/>
  <c r="Y3249" i="1" s="1"/>
  <c r="X3250" i="1"/>
  <c r="Y3250" i="1" s="1"/>
  <c r="X3251" i="1"/>
  <c r="AA3251" i="1" s="1"/>
  <c r="X3252" i="1"/>
  <c r="AA3252" i="1" s="1"/>
  <c r="X3253" i="1"/>
  <c r="AA3253" i="1" s="1"/>
  <c r="X3254" i="1"/>
  <c r="Y3254" i="1" s="1"/>
  <c r="X3255" i="1"/>
  <c r="AA3255" i="1" s="1"/>
  <c r="X3256" i="1"/>
  <c r="AA3256" i="1" s="1"/>
  <c r="X3257" i="1"/>
  <c r="AA3257" i="1" s="1"/>
  <c r="X3258" i="1"/>
  <c r="AA3258" i="1" s="1"/>
  <c r="X3259" i="1"/>
  <c r="Y3259" i="1" s="1"/>
  <c r="X3261" i="1"/>
  <c r="Y3261" i="1" s="1"/>
  <c r="Y3264" i="1"/>
  <c r="X3265" i="1"/>
  <c r="Y3266" i="1"/>
  <c r="X3267" i="1"/>
  <c r="AA3267" i="1" s="1"/>
  <c r="X3269" i="1"/>
  <c r="AA3269" i="1" s="1"/>
  <c r="X3270" i="1"/>
  <c r="Y3270" i="1" s="1"/>
  <c r="Y3283" i="1"/>
  <c r="Y3284" i="1"/>
  <c r="Y3285" i="1"/>
  <c r="Y3286" i="1"/>
  <c r="Y3287" i="1"/>
  <c r="AA3288" i="1"/>
  <c r="X3289" i="1"/>
  <c r="Y3289" i="1" s="1"/>
  <c r="Y3290" i="1"/>
  <c r="AA3291" i="1"/>
  <c r="Y3292" i="1"/>
  <c r="Y3293" i="1"/>
  <c r="Y3294" i="1"/>
  <c r="AA3295" i="1"/>
  <c r="Y3296" i="1"/>
  <c r="Y3297" i="1"/>
  <c r="AA3298" i="1"/>
  <c r="Y3299" i="1"/>
  <c r="AA3300" i="1"/>
  <c r="AA3301" i="1"/>
  <c r="Y3302" i="1"/>
  <c r="AA3303" i="1"/>
  <c r="AA3304" i="1"/>
  <c r="X3305" i="1"/>
  <c r="AA3305" i="1" s="1"/>
  <c r="AA3306" i="1"/>
  <c r="AA3307" i="1"/>
  <c r="Y3308" i="1"/>
  <c r="Y3309" i="1"/>
  <c r="AA3310" i="1"/>
  <c r="Y3311" i="1"/>
  <c r="Y3312" i="1"/>
  <c r="Y3313" i="1"/>
  <c r="AA3314" i="1"/>
  <c r="Y3315" i="1"/>
  <c r="AA3316" i="1"/>
  <c r="Y3317" i="1"/>
  <c r="AA3318" i="1"/>
  <c r="Y3319" i="1"/>
  <c r="X3320" i="1"/>
  <c r="AA3320" i="1" s="1"/>
  <c r="Y3321" i="1"/>
  <c r="AA3322" i="1"/>
  <c r="AA3323" i="1"/>
  <c r="AA3324" i="1"/>
  <c r="X3325" i="1"/>
  <c r="Y3325" i="1" s="1"/>
  <c r="X3326" i="1"/>
  <c r="AA3326" i="1" s="1"/>
  <c r="Y3327" i="1"/>
  <c r="Y3328" i="1"/>
  <c r="AA3329" i="1"/>
  <c r="AA3330" i="1"/>
  <c r="X3331" i="1"/>
  <c r="Y3331" i="1" s="1"/>
  <c r="Y3332" i="1"/>
  <c r="X3333" i="1"/>
  <c r="AA3333" i="1" s="1"/>
  <c r="AA3334" i="1"/>
  <c r="AA3335" i="1"/>
  <c r="AA3336" i="1"/>
  <c r="X3337" i="1"/>
  <c r="AA3337" i="1" s="1"/>
  <c r="AA3338" i="1"/>
  <c r="AA3340" i="1"/>
  <c r="X3341" i="1"/>
  <c r="AA3341" i="1" s="1"/>
  <c r="X3342" i="1"/>
  <c r="AA3342" i="1" s="1"/>
  <c r="X3343" i="1"/>
  <c r="AA3343" i="1" s="1"/>
  <c r="AA3344" i="1"/>
  <c r="Y3345" i="1"/>
  <c r="AA3346" i="1"/>
  <c r="AA3347" i="1"/>
  <c r="Y3348" i="1"/>
  <c r="X3349" i="1"/>
  <c r="Y3349" i="1" s="1"/>
  <c r="Y3350" i="1"/>
  <c r="AA3351" i="1"/>
  <c r="AA3352" i="1"/>
  <c r="AA3353" i="1"/>
  <c r="Y3354" i="1"/>
  <c r="AA3355" i="1"/>
  <c r="AA3356" i="1"/>
  <c r="Y3357" i="1"/>
  <c r="Y3358" i="1"/>
  <c r="AA3359" i="1"/>
  <c r="Y3360" i="1"/>
  <c r="Y3361" i="1"/>
  <c r="AA3362" i="1"/>
  <c r="AA3363" i="1"/>
  <c r="Y3364" i="1"/>
  <c r="AA3365" i="1"/>
  <c r="Y3366" i="1"/>
  <c r="X3367" i="1"/>
  <c r="AA3367" i="1" s="1"/>
  <c r="AA3369" i="1"/>
  <c r="AA3370" i="1"/>
  <c r="Y3371" i="1"/>
  <c r="AA3372" i="1"/>
  <c r="AA3373" i="1"/>
  <c r="AA3374" i="1"/>
  <c r="Y3375" i="1"/>
  <c r="AA3376" i="1"/>
  <c r="AA3377" i="1"/>
  <c r="Y3378" i="1"/>
  <c r="Y3379" i="1"/>
  <c r="AA3380" i="1"/>
  <c r="Y3381" i="1"/>
  <c r="Y3382" i="1"/>
  <c r="Y3383" i="1"/>
  <c r="AA3384" i="1"/>
  <c r="AA3385" i="1"/>
  <c r="AA3386" i="1"/>
  <c r="Y3387" i="1"/>
  <c r="X3388" i="1"/>
  <c r="AA3388" i="1" s="1"/>
  <c r="AA3389" i="1"/>
  <c r="AA3390" i="1"/>
  <c r="Y3391" i="1"/>
  <c r="AA3392" i="1"/>
  <c r="AA3393" i="1"/>
  <c r="Y3394" i="1"/>
  <c r="AA3395" i="1"/>
  <c r="AA3396" i="1"/>
  <c r="Y3397" i="1"/>
  <c r="Y3398" i="1"/>
  <c r="AA3399" i="1"/>
  <c r="X3400" i="1"/>
  <c r="AA3400" i="1" s="1"/>
  <c r="X3401" i="1"/>
  <c r="Y3401" i="1" s="1"/>
  <c r="AA3402" i="1"/>
  <c r="X3403" i="1"/>
  <c r="AA3403" i="1" s="1"/>
  <c r="AA3404" i="1"/>
  <c r="AA3405" i="1"/>
  <c r="AA3406" i="1"/>
  <c r="Y3407" i="1"/>
  <c r="AA3408" i="1"/>
  <c r="Y3409" i="1"/>
  <c r="Y3410" i="1"/>
  <c r="X3411" i="1"/>
  <c r="AA3411" i="1" s="1"/>
  <c r="Y3412" i="1"/>
  <c r="AA3413" i="1"/>
  <c r="AA3414" i="1"/>
  <c r="Y3415" i="1"/>
  <c r="Y3081" i="1"/>
  <c r="AA3190" i="1"/>
  <c r="Y3239" i="1"/>
  <c r="X4" i="1"/>
  <c r="X3368" i="1"/>
  <c r="AA3368" i="1" s="1"/>
  <c r="O3125" i="1"/>
  <c r="Y3282" i="1"/>
  <c r="O2998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412" i="1"/>
  <c r="V3413" i="1"/>
  <c r="V3414" i="1"/>
  <c r="V3415" i="1"/>
  <c r="L3412" i="1"/>
  <c r="L3413" i="1"/>
  <c r="L3414" i="1"/>
  <c r="L3415" i="1"/>
  <c r="Z3282" i="1"/>
  <c r="AA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1" i="1"/>
  <c r="Z2911" i="1"/>
  <c r="Y2911" i="1"/>
  <c r="Y3136" i="1"/>
  <c r="Z3136" i="1"/>
  <c r="AA3136" i="1"/>
  <c r="AB3136" i="1"/>
  <c r="F3136" i="1" s="1"/>
  <c r="G3136" i="1" s="1"/>
  <c r="AC3136" i="1"/>
  <c r="Y3150" i="1"/>
  <c r="Z3150" i="1"/>
  <c r="AA3150" i="1"/>
  <c r="AB3150" i="1"/>
  <c r="F3150" i="1" s="1"/>
  <c r="G3150" i="1" s="1"/>
  <c r="AC3150" i="1"/>
  <c r="Y3155" i="1"/>
  <c r="Z3155" i="1"/>
  <c r="AA3155" i="1"/>
  <c r="AB3155" i="1"/>
  <c r="F3155" i="1" s="1"/>
  <c r="G3155" i="1" s="1"/>
  <c r="AC3155" i="1"/>
  <c r="Y3181" i="1"/>
  <c r="Z3181" i="1"/>
  <c r="AA3181" i="1"/>
  <c r="AB3181" i="1"/>
  <c r="F3181" i="1" s="1"/>
  <c r="G3181" i="1" s="1"/>
  <c r="AC3181" i="1"/>
  <c r="Y3203" i="1"/>
  <c r="Z3203" i="1"/>
  <c r="AA3203" i="1"/>
  <c r="AB3203" i="1"/>
  <c r="F3203" i="1" s="1"/>
  <c r="G3203" i="1" s="1"/>
  <c r="AC3203" i="1"/>
  <c r="Y3260" i="1"/>
  <c r="Z3260" i="1"/>
  <c r="AA3260" i="1"/>
  <c r="AB3260" i="1"/>
  <c r="F3260" i="1" s="1"/>
  <c r="G3260" i="1" s="1"/>
  <c r="AC326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3" i="1"/>
  <c r="Z3273" i="1"/>
  <c r="AA3273" i="1"/>
  <c r="AB3273" i="1"/>
  <c r="F3273" i="1" s="1"/>
  <c r="G3273" i="1" s="1"/>
  <c r="AC3273" i="1"/>
  <c r="Y3274" i="1"/>
  <c r="Z3274" i="1"/>
  <c r="AA3274" i="1"/>
  <c r="AB3274" i="1"/>
  <c r="F3274" i="1" s="1"/>
  <c r="G3274" i="1" s="1"/>
  <c r="AC3274" i="1"/>
  <c r="Y3281" i="1"/>
  <c r="Z3281" i="1"/>
  <c r="AA3281" i="1"/>
  <c r="AB3281" i="1"/>
  <c r="F3281" i="1" s="1"/>
  <c r="G3281" i="1" s="1"/>
  <c r="AC3281" i="1"/>
  <c r="V3136" i="1"/>
  <c r="V3150" i="1"/>
  <c r="V3155" i="1"/>
  <c r="V3181" i="1"/>
  <c r="V3203" i="1"/>
  <c r="V3260" i="1"/>
  <c r="V3271" i="1"/>
  <c r="V3272" i="1"/>
  <c r="V3273" i="1"/>
  <c r="V3274" i="1"/>
  <c r="V3281" i="1"/>
  <c r="L3136" i="1"/>
  <c r="L3150" i="1"/>
  <c r="L3155" i="1"/>
  <c r="L3181" i="1"/>
  <c r="L3203" i="1"/>
  <c r="L3260" i="1"/>
  <c r="L3271" i="1"/>
  <c r="L3272" i="1"/>
  <c r="L3273" i="1"/>
  <c r="L3274" i="1"/>
  <c r="L3281" i="1"/>
  <c r="L3282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135" i="1"/>
  <c r="V3135" i="1"/>
  <c r="Y3135" i="1"/>
  <c r="Z3135" i="1"/>
  <c r="AA3135" i="1"/>
  <c r="AB3135" i="1"/>
  <c r="F3135" i="1" s="1"/>
  <c r="G3135" i="1" s="1"/>
  <c r="AC3135" i="1"/>
  <c r="L3261" i="1"/>
  <c r="V3261" i="1"/>
  <c r="Z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9" i="1"/>
  <c r="V3269" i="1"/>
  <c r="Z3269" i="1"/>
  <c r="AB3269" i="1"/>
  <c r="F3269" i="1" s="1"/>
  <c r="G3269" i="1" s="1"/>
  <c r="AC3269" i="1"/>
  <c r="L3270" i="1"/>
  <c r="V3270" i="1"/>
  <c r="Z3270" i="1"/>
  <c r="AB3270" i="1"/>
  <c r="F3270" i="1" s="1"/>
  <c r="G3270" i="1" s="1"/>
  <c r="AC3270" i="1"/>
  <c r="L31" i="1"/>
  <c r="V31" i="1"/>
  <c r="Z31" i="1"/>
  <c r="AB31" i="1"/>
  <c r="F31" i="1" s="1"/>
  <c r="G31" i="1" s="1"/>
  <c r="AC31" i="1"/>
  <c r="AC3052" i="1"/>
  <c r="AC3053" i="1"/>
  <c r="AC3054" i="1"/>
  <c r="AB3052" i="1"/>
  <c r="F3052" i="1" s="1"/>
  <c r="G3052" i="1" s="1"/>
  <c r="AB3053" i="1"/>
  <c r="F3053" i="1" s="1"/>
  <c r="G3053" i="1" s="1"/>
  <c r="AB3054" i="1"/>
  <c r="F3054" i="1" s="1"/>
  <c r="G3054" i="1" s="1"/>
  <c r="V3052" i="1"/>
  <c r="V3053" i="1"/>
  <c r="V3054" i="1"/>
  <c r="L3052" i="1"/>
  <c r="L3053" i="1"/>
  <c r="L3054" i="1"/>
  <c r="Y3043" i="1"/>
  <c r="Z3043" i="1"/>
  <c r="AA3043" i="1"/>
  <c r="AB3043" i="1"/>
  <c r="F3043" i="1" s="1"/>
  <c r="G3043" i="1" s="1"/>
  <c r="AC3043" i="1"/>
  <c r="Z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V3043" i="1"/>
  <c r="V3044" i="1"/>
  <c r="V3045" i="1"/>
  <c r="V3046" i="1"/>
  <c r="V3047" i="1"/>
  <c r="V3048" i="1"/>
  <c r="V3049" i="1"/>
  <c r="V3050" i="1"/>
  <c r="V3051" i="1"/>
  <c r="L3043" i="1"/>
  <c r="L3044" i="1"/>
  <c r="L3045" i="1"/>
  <c r="L3046" i="1"/>
  <c r="L3047" i="1"/>
  <c r="L3048" i="1"/>
  <c r="L3049" i="1"/>
  <c r="L3050" i="1"/>
  <c r="L3051" i="1"/>
  <c r="L2710" i="1"/>
  <c r="V2710" i="1"/>
  <c r="Z2710" i="1"/>
  <c r="AB2710" i="1"/>
  <c r="F2710" i="1" s="1"/>
  <c r="G2710" i="1" s="1"/>
  <c r="AC2710" i="1"/>
  <c r="L2545" i="1"/>
  <c r="V2545" i="1"/>
  <c r="Z2545" i="1"/>
  <c r="AB2545" i="1"/>
  <c r="F2545" i="1" s="1"/>
  <c r="G2545" i="1" s="1"/>
  <c r="AC2545" i="1"/>
  <c r="V2510" i="1"/>
  <c r="Z3055" i="1"/>
  <c r="AB3055" i="1"/>
  <c r="F3055" i="1" s="1"/>
  <c r="G3055" i="1" s="1"/>
  <c r="AC3055" i="1"/>
  <c r="Y3056" i="1"/>
  <c r="Z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Z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Z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Z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B3075" i="1"/>
  <c r="F3075" i="1" s="1"/>
  <c r="G3075" i="1" s="1"/>
  <c r="AC3075" i="1"/>
  <c r="Z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Z3081" i="1"/>
  <c r="AB3081" i="1"/>
  <c r="F3081" i="1" s="1"/>
  <c r="G3081" i="1" s="1"/>
  <c r="AC3081" i="1"/>
  <c r="Y3082" i="1"/>
  <c r="Z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Z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2909" i="1"/>
  <c r="Z2909" i="1"/>
  <c r="AA2909" i="1"/>
  <c r="AB2909" i="1"/>
  <c r="F2909" i="1" s="1"/>
  <c r="G2909" i="1" s="1"/>
  <c r="AC2909" i="1"/>
  <c r="Y3100" i="1"/>
  <c r="Z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Z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279" i="1"/>
  <c r="Z3279" i="1"/>
  <c r="AA3279" i="1"/>
  <c r="AB3279" i="1"/>
  <c r="F3279" i="1" s="1"/>
  <c r="G3279" i="1" s="1"/>
  <c r="AC3279" i="1"/>
  <c r="Y3109" i="1"/>
  <c r="Z3109" i="1"/>
  <c r="AA3109" i="1"/>
  <c r="AB3109" i="1"/>
  <c r="F3109" i="1" s="1"/>
  <c r="G3109" i="1" s="1"/>
  <c r="AC3109" i="1"/>
  <c r="Z3110" i="1"/>
  <c r="AB3110" i="1"/>
  <c r="F3110" i="1" s="1"/>
  <c r="G3110" i="1" s="1"/>
  <c r="AC3110" i="1"/>
  <c r="Z3111" i="1"/>
  <c r="AB3111" i="1"/>
  <c r="F3111" i="1" s="1"/>
  <c r="G3111" i="1" s="1"/>
  <c r="AC3111" i="1"/>
  <c r="Y3099" i="1"/>
  <c r="Z3099" i="1"/>
  <c r="AA3099" i="1"/>
  <c r="AB3099" i="1"/>
  <c r="F3099" i="1" s="1"/>
  <c r="G3099" i="1" s="1"/>
  <c r="AC3099" i="1"/>
  <c r="Y3276" i="1"/>
  <c r="Z3276" i="1"/>
  <c r="AA3276" i="1"/>
  <c r="AB3276" i="1"/>
  <c r="F3276" i="1" s="1"/>
  <c r="G3276" i="1" s="1"/>
  <c r="AC3276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277" i="1"/>
  <c r="Z3277" i="1"/>
  <c r="AA3277" i="1"/>
  <c r="AB3277" i="1"/>
  <c r="F3277" i="1" s="1"/>
  <c r="G3277" i="1" s="1"/>
  <c r="AC3277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Z3124" i="1"/>
  <c r="AB3124" i="1"/>
  <c r="F3124" i="1" s="1"/>
  <c r="G3124" i="1" s="1"/>
  <c r="AC3124" i="1"/>
  <c r="Y3280" i="1"/>
  <c r="Z3280" i="1"/>
  <c r="AA3280" i="1"/>
  <c r="AB3280" i="1"/>
  <c r="F3280" i="1" s="1"/>
  <c r="G3280" i="1" s="1"/>
  <c r="AC3280" i="1"/>
  <c r="Z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Z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278" i="1"/>
  <c r="Z3278" i="1"/>
  <c r="AA3278" i="1"/>
  <c r="AB3278" i="1"/>
  <c r="F3278" i="1" s="1"/>
  <c r="G3278" i="1" s="1"/>
  <c r="AC3278" i="1"/>
  <c r="Y3108" i="1"/>
  <c r="Z3108" i="1"/>
  <c r="AA3108" i="1"/>
  <c r="AB3108" i="1"/>
  <c r="F3108" i="1" s="1"/>
  <c r="G3108" i="1" s="1"/>
  <c r="AC3108" i="1"/>
  <c r="Z3137" i="1"/>
  <c r="AB3137" i="1"/>
  <c r="F3137" i="1" s="1"/>
  <c r="G3137" i="1" s="1"/>
  <c r="AC3137" i="1"/>
  <c r="Z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12" i="1"/>
  <c r="Z3112" i="1"/>
  <c r="AA3112" i="1"/>
  <c r="AB3112" i="1"/>
  <c r="F3112" i="1" s="1"/>
  <c r="G3112" i="1" s="1"/>
  <c r="AC3112" i="1"/>
  <c r="Z3151" i="1"/>
  <c r="AB3151" i="1"/>
  <c r="F3151" i="1" s="1"/>
  <c r="G3151" i="1" s="1"/>
  <c r="AC3151" i="1"/>
  <c r="Z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13" i="1"/>
  <c r="Z3113" i="1"/>
  <c r="AA3113" i="1"/>
  <c r="AB3113" i="1"/>
  <c r="F3113" i="1" s="1"/>
  <c r="G3113" i="1" s="1"/>
  <c r="AC3113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Z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Z3119" i="1"/>
  <c r="AB3119" i="1"/>
  <c r="F3119" i="1" s="1"/>
  <c r="G3119" i="1" s="1"/>
  <c r="AC3119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Z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125" i="1"/>
  <c r="Z3125" i="1"/>
  <c r="AA3125" i="1"/>
  <c r="AB3125" i="1"/>
  <c r="F3125" i="1" s="1"/>
  <c r="G3125" i="1" s="1"/>
  <c r="AC3125" i="1"/>
  <c r="Z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Z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2909" i="1"/>
  <c r="V3100" i="1"/>
  <c r="V3101" i="1"/>
  <c r="V3102" i="1"/>
  <c r="V3103" i="1"/>
  <c r="V3104" i="1"/>
  <c r="V3105" i="1"/>
  <c r="V3106" i="1"/>
  <c r="V3107" i="1"/>
  <c r="V3279" i="1"/>
  <c r="V3109" i="1"/>
  <c r="V3110" i="1"/>
  <c r="V3111" i="1"/>
  <c r="V3099" i="1"/>
  <c r="V3276" i="1"/>
  <c r="V3114" i="1"/>
  <c r="V3115" i="1"/>
  <c r="V3116" i="1"/>
  <c r="V3117" i="1"/>
  <c r="V3118" i="1"/>
  <c r="V3277" i="1"/>
  <c r="V3120" i="1"/>
  <c r="V3121" i="1"/>
  <c r="V3122" i="1"/>
  <c r="V3123" i="1"/>
  <c r="V3124" i="1"/>
  <c r="V3280" i="1"/>
  <c r="V3126" i="1"/>
  <c r="V3127" i="1"/>
  <c r="V3128" i="1"/>
  <c r="V3129" i="1"/>
  <c r="V3130" i="1"/>
  <c r="V3131" i="1"/>
  <c r="V3132" i="1"/>
  <c r="V3133" i="1"/>
  <c r="V3134" i="1"/>
  <c r="V3278" i="1"/>
  <c r="V3108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12" i="1"/>
  <c r="V3151" i="1"/>
  <c r="V3152" i="1"/>
  <c r="V3153" i="1"/>
  <c r="V3154" i="1"/>
  <c r="V3113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19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125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2909" i="1"/>
  <c r="L3100" i="1"/>
  <c r="L3101" i="1"/>
  <c r="L3102" i="1"/>
  <c r="L3103" i="1"/>
  <c r="L3104" i="1"/>
  <c r="L3105" i="1"/>
  <c r="L3106" i="1"/>
  <c r="L3107" i="1"/>
  <c r="L3279" i="1"/>
  <c r="L3109" i="1"/>
  <c r="L3110" i="1"/>
  <c r="L3111" i="1"/>
  <c r="L3099" i="1"/>
  <c r="L3276" i="1"/>
  <c r="L3114" i="1"/>
  <c r="L3115" i="1"/>
  <c r="L3116" i="1"/>
  <c r="L3117" i="1"/>
  <c r="L3118" i="1"/>
  <c r="L3277" i="1"/>
  <c r="L3120" i="1"/>
  <c r="L3121" i="1"/>
  <c r="L3122" i="1"/>
  <c r="L3123" i="1"/>
  <c r="L3124" i="1"/>
  <c r="L3280" i="1"/>
  <c r="L3126" i="1"/>
  <c r="L3127" i="1"/>
  <c r="L3128" i="1"/>
  <c r="L3129" i="1"/>
  <c r="L3130" i="1"/>
  <c r="L3131" i="1"/>
  <c r="L3132" i="1"/>
  <c r="L3133" i="1"/>
  <c r="L3134" i="1"/>
  <c r="L3278" i="1"/>
  <c r="L3108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12" i="1"/>
  <c r="L3151" i="1"/>
  <c r="L3152" i="1"/>
  <c r="L3153" i="1"/>
  <c r="L3154" i="1"/>
  <c r="L3113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19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125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A1" i="25" a="1"/>
  <c r="AA3054" i="1" l="1"/>
  <c r="Y3054" i="1"/>
  <c r="AA3053" i="1"/>
  <c r="Y3053" i="1"/>
  <c r="AA3052" i="1"/>
  <c r="Y3052" i="1"/>
  <c r="F3417" i="1"/>
  <c r="G3417" i="1" s="1"/>
  <c r="S28" i="19"/>
  <c r="Y3425" i="1"/>
  <c r="Y3422" i="1"/>
  <c r="Y3419" i="1"/>
  <c r="AA3429" i="1"/>
  <c r="AA3421" i="1"/>
  <c r="AA3427" i="1"/>
  <c r="AA3423" i="1"/>
  <c r="Y3424" i="1"/>
  <c r="Y3426" i="1"/>
  <c r="Y3420" i="1"/>
  <c r="Y3430" i="1"/>
  <c r="Y3428" i="1"/>
  <c r="AA3418" i="1"/>
  <c r="AA3171" i="1"/>
  <c r="AA3339" i="1"/>
  <c r="Y3223" i="1"/>
  <c r="Y3204" i="1"/>
  <c r="Y3236" i="1"/>
  <c r="AA3232" i="1"/>
  <c r="AA3313" i="1"/>
  <c r="Y3138" i="1"/>
  <c r="AA3159" i="1"/>
  <c r="AA3140" i="1"/>
  <c r="Y3267" i="1"/>
  <c r="Y3405" i="1"/>
  <c r="AA3401" i="1"/>
  <c r="AA3360" i="1"/>
  <c r="Y3369" i="1"/>
  <c r="Y3126" i="1"/>
  <c r="AA3132" i="1"/>
  <c r="Y3295" i="1"/>
  <c r="Y3393" i="1"/>
  <c r="Y3352" i="1"/>
  <c r="AA3348" i="1"/>
  <c r="Y3385" i="1"/>
  <c r="AA3381" i="1"/>
  <c r="AA3327" i="1"/>
  <c r="AA3044" i="1"/>
  <c r="Y3245" i="1"/>
  <c r="AA3397" i="1"/>
  <c r="Y3389" i="1"/>
  <c r="Y3377" i="1"/>
  <c r="Y3323" i="1"/>
  <c r="AA3319" i="1"/>
  <c r="Y3373" i="1"/>
  <c r="Y3356" i="1"/>
  <c r="Y3344" i="1"/>
  <c r="AA3331" i="1"/>
  <c r="AA3311" i="1"/>
  <c r="Y3253" i="1"/>
  <c r="AA3249" i="1"/>
  <c r="Y3240" i="1"/>
  <c r="Y3257" i="1"/>
  <c r="Y3160" i="1"/>
  <c r="AA3142" i="1"/>
  <c r="Y3413" i="1"/>
  <c r="Y3335" i="1"/>
  <c r="AA3227" i="1"/>
  <c r="Y3340" i="1"/>
  <c r="Y3291" i="1"/>
  <c r="AA3287" i="1"/>
  <c r="Y3303" i="1"/>
  <c r="AA3299" i="1"/>
  <c r="AA3283" i="1"/>
  <c r="AA3315" i="1"/>
  <c r="Y3307" i="1"/>
  <c r="Y3217" i="1"/>
  <c r="AA3105" i="1"/>
  <c r="Y3374" i="1"/>
  <c r="AA3172" i="1"/>
  <c r="Y3090" i="1"/>
  <c r="AA3062" i="1"/>
  <c r="AA3233" i="1"/>
  <c r="Y3300" i="1"/>
  <c r="AA3409" i="1"/>
  <c r="AA3364" i="1"/>
  <c r="Y3085" i="1"/>
  <c r="Y3076" i="1"/>
  <c r="Y3406" i="1"/>
  <c r="AA3394" i="1"/>
  <c r="AA3332" i="1"/>
  <c r="Y3168" i="1"/>
  <c r="AA3133" i="1"/>
  <c r="AA3264" i="1"/>
  <c r="AA3254" i="1"/>
  <c r="AA3357" i="1"/>
  <c r="Y3324" i="1"/>
  <c r="Y3119" i="1"/>
  <c r="Y3269" i="1"/>
  <c r="Y3258" i="1"/>
  <c r="AA3250" i="1"/>
  <c r="Y3246" i="1"/>
  <c r="AA3237" i="1"/>
  <c r="Y3229" i="1"/>
  <c r="Y3241" i="1"/>
  <c r="Y3224" i="1"/>
  <c r="AA3382" i="1"/>
  <c r="Y3365" i="1"/>
  <c r="AA3345" i="1"/>
  <c r="AA3292" i="1"/>
  <c r="AA3410" i="1"/>
  <c r="AA3398" i="1"/>
  <c r="Y3390" i="1"/>
  <c r="AA3361" i="1"/>
  <c r="AA3349" i="1"/>
  <c r="Y3341" i="1"/>
  <c r="Y3316" i="1"/>
  <c r="AA3308" i="1"/>
  <c r="AA3296" i="1"/>
  <c r="AA3284" i="1"/>
  <c r="AA3417" i="1"/>
  <c r="Y3416" i="1"/>
  <c r="AA3312" i="1"/>
  <c r="AA3378" i="1"/>
  <c r="AA3328" i="1"/>
  <c r="AA2133" i="1"/>
  <c r="Y3068" i="1"/>
  <c r="Y3368" i="1"/>
  <c r="Y3414" i="1"/>
  <c r="Y3247" i="1"/>
  <c r="AA31" i="1"/>
  <c r="AA3415" i="1"/>
  <c r="AA3321" i="1"/>
  <c r="Y3255" i="1"/>
  <c r="AA3371" i="1"/>
  <c r="Y3333" i="1"/>
  <c r="AA3270" i="1"/>
  <c r="AA3230" i="1"/>
  <c r="AA3110" i="1"/>
  <c r="AA3225" i="1"/>
  <c r="Y3301" i="1"/>
  <c r="Y3124" i="1"/>
  <c r="AA3124" i="1"/>
  <c r="AA3086" i="1"/>
  <c r="AA3289" i="1"/>
  <c r="Y3399" i="1"/>
  <c r="AA3387" i="1"/>
  <c r="AA3379" i="1"/>
  <c r="Y3342" i="1"/>
  <c r="Y3137" i="1"/>
  <c r="AA2545" i="1"/>
  <c r="Y3234" i="1"/>
  <c r="AA3234" i="1"/>
  <c r="AA3188" i="1"/>
  <c r="AA3151" i="1"/>
  <c r="AA3092" i="1"/>
  <c r="Y3078" i="1"/>
  <c r="AA3407" i="1"/>
  <c r="AA3391" i="1"/>
  <c r="AA3383" i="1"/>
  <c r="AA3375" i="1"/>
  <c r="AA3366" i="1"/>
  <c r="AA3358" i="1"/>
  <c r="AA3350" i="1"/>
  <c r="AA3325" i="1"/>
  <c r="AA3317" i="1"/>
  <c r="AA3309" i="1"/>
  <c r="AA3293" i="1"/>
  <c r="AA3285" i="1"/>
  <c r="AA3354" i="1"/>
  <c r="AA3297" i="1"/>
  <c r="Y3251" i="1"/>
  <c r="AA3238" i="1"/>
  <c r="Y3161" i="1"/>
  <c r="AA3265" i="1"/>
  <c r="Y3265" i="1"/>
  <c r="AA3169" i="1"/>
  <c r="Y3169" i="1"/>
  <c r="AA3259" i="1"/>
  <c r="AA3243" i="1"/>
  <c r="Y3411" i="1"/>
  <c r="Y3403" i="1"/>
  <c r="Y3402" i="1"/>
  <c r="Y3395" i="1"/>
  <c r="Y3386" i="1"/>
  <c r="Y3370" i="1"/>
  <c r="Y3362" i="1"/>
  <c r="Y3353" i="1"/>
  <c r="Y3346" i="1"/>
  <c r="Y3337" i="1"/>
  <c r="Y3336" i="1"/>
  <c r="Y3329" i="1"/>
  <c r="Y3320" i="1"/>
  <c r="Y3305" i="1"/>
  <c r="Y3304" i="1"/>
  <c r="Y3288" i="1"/>
  <c r="AA3221" i="1"/>
  <c r="Y32" i="1"/>
  <c r="Y3190" i="1"/>
  <c r="Y3235" i="1"/>
  <c r="AA3294" i="1"/>
  <c r="AA3302" i="1"/>
  <c r="AA3170" i="1"/>
  <c r="Y3152" i="1"/>
  <c r="AA3094" i="1"/>
  <c r="AA2710" i="1"/>
  <c r="AA3261" i="1"/>
  <c r="Y3231" i="1"/>
  <c r="Y3298" i="1"/>
  <c r="AA3412" i="1"/>
  <c r="AA3239" i="1"/>
  <c r="AA3290" i="1"/>
  <c r="AA3072" i="1"/>
  <c r="Y24" i="1"/>
  <c r="AA3165" i="1"/>
  <c r="Y3111" i="1"/>
  <c r="Y3087" i="1"/>
  <c r="AA3081" i="1"/>
  <c r="Y3055" i="1"/>
  <c r="AA3266" i="1"/>
  <c r="Y3256" i="1"/>
  <c r="Y3252" i="1"/>
  <c r="Y3248" i="1"/>
  <c r="Y3244" i="1"/>
  <c r="AA3222" i="1"/>
  <c r="Y3408" i="1"/>
  <c r="Y3404" i="1"/>
  <c r="Y3400" i="1"/>
  <c r="Y3396" i="1"/>
  <c r="Y3392" i="1"/>
  <c r="Y3388" i="1"/>
  <c r="Y3384" i="1"/>
  <c r="Y3380" i="1"/>
  <c r="Y3376" i="1"/>
  <c r="Y3372" i="1"/>
  <c r="Y3367" i="1"/>
  <c r="Y3363" i="1"/>
  <c r="Y3359" i="1"/>
  <c r="Y3355" i="1"/>
  <c r="Y3351" i="1"/>
  <c r="Y3347" i="1"/>
  <c r="Y3343" i="1"/>
  <c r="Y3338" i="1"/>
  <c r="Y3334" i="1"/>
  <c r="Y3330" i="1"/>
  <c r="Y3326" i="1"/>
  <c r="Y3322" i="1"/>
  <c r="Y3318" i="1"/>
  <c r="Y3314" i="1"/>
  <c r="Y3310" i="1"/>
  <c r="Y3306" i="1"/>
  <c r="AA3286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0" i="1"/>
  <c r="Z3040" i="1"/>
  <c r="AA3040" i="1"/>
  <c r="AB3040" i="1"/>
  <c r="F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V3040" i="1"/>
  <c r="V3041" i="1"/>
  <c r="V3042" i="1"/>
  <c r="L3040" i="1"/>
  <c r="I2940" i="25" s="1"/>
  <c r="L3041" i="1"/>
  <c r="L3042" i="1"/>
  <c r="AA2910" i="1"/>
  <c r="Z2910" i="1"/>
  <c r="Y2910" i="1"/>
  <c r="Y2908" i="1"/>
  <c r="Z2908" i="1"/>
  <c r="AA2908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G3037" i="1" s="1"/>
  <c r="AC3037" i="1"/>
  <c r="V3037" i="1"/>
  <c r="L3037" i="1"/>
  <c r="Y3035" i="1"/>
  <c r="Z3035" i="1"/>
  <c r="AA3035" i="1"/>
  <c r="AB3035" i="1"/>
  <c r="F3035" i="1" s="1"/>
  <c r="G3035" i="1" s="1"/>
  <c r="AC3035" i="1"/>
  <c r="Y3036" i="1"/>
  <c r="Z3036" i="1"/>
  <c r="AA3036" i="1"/>
  <c r="AB3036" i="1"/>
  <c r="F3036" i="1" s="1"/>
  <c r="G3036" i="1" s="1"/>
  <c r="AC3036" i="1"/>
  <c r="V3035" i="1"/>
  <c r="V3036" i="1"/>
  <c r="L3035" i="1"/>
  <c r="L3036" i="1"/>
  <c r="AB2103" i="1"/>
  <c r="F2103" i="1" s="1"/>
  <c r="G2103" i="1" s="1"/>
  <c r="AC2103" i="1"/>
  <c r="V2103" i="1"/>
  <c r="L2103" i="1"/>
  <c r="Y3032" i="1"/>
  <c r="Y3033" i="1"/>
  <c r="Y3034" i="1"/>
  <c r="Z3032" i="1"/>
  <c r="AA3032" i="1"/>
  <c r="AB3032" i="1"/>
  <c r="AC3032" i="1"/>
  <c r="Z3033" i="1"/>
  <c r="AA3033" i="1"/>
  <c r="AB3033" i="1"/>
  <c r="F3033" i="1" s="1"/>
  <c r="G3033" i="1" s="1"/>
  <c r="AC3033" i="1"/>
  <c r="Z3034" i="1"/>
  <c r="AA3034" i="1"/>
  <c r="AB3034" i="1"/>
  <c r="F3034" i="1" s="1"/>
  <c r="AC3034" i="1"/>
  <c r="V3032" i="1"/>
  <c r="V3033" i="1"/>
  <c r="V3034" i="1"/>
  <c r="L3032" i="1"/>
  <c r="L3033" i="1"/>
  <c r="L3034" i="1"/>
  <c r="F3032" i="1"/>
  <c r="G3032" i="1" s="1"/>
  <c r="L21" i="1"/>
  <c r="V21" i="1"/>
  <c r="Y21" i="1"/>
  <c r="Z21" i="1"/>
  <c r="AA21" i="1"/>
  <c r="AB21" i="1"/>
  <c r="F21" i="1" s="1"/>
  <c r="G21" i="1" s="1"/>
  <c r="AC21" i="1"/>
  <c r="L2892" i="1"/>
  <c r="L2910" i="1"/>
  <c r="L2913" i="1"/>
  <c r="L2921" i="1"/>
  <c r="L2923" i="1"/>
  <c r="L2947" i="1"/>
  <c r="L2951" i="1"/>
  <c r="L2957" i="1"/>
  <c r="L2963" i="1"/>
  <c r="L2979" i="1"/>
  <c r="L2999" i="1"/>
  <c r="L3009" i="1"/>
  <c r="L3023" i="1"/>
  <c r="AC2910" i="1"/>
  <c r="AC2911" i="1"/>
  <c r="AC2912" i="1"/>
  <c r="AB2910" i="1"/>
  <c r="F2910" i="1" s="1"/>
  <c r="AB2911" i="1"/>
  <c r="F2911" i="1" s="1"/>
  <c r="G2911" i="1" s="1"/>
  <c r="AB2912" i="1"/>
  <c r="F2912" i="1" s="1"/>
  <c r="G2912" i="1" s="1"/>
  <c r="V2910" i="1"/>
  <c r="V2911" i="1"/>
  <c r="L2911" i="1"/>
  <c r="I2812" i="25" s="1"/>
  <c r="AB2908" i="1"/>
  <c r="F2908" i="1" s="1"/>
  <c r="AC2908" i="1"/>
  <c r="V2908" i="1"/>
  <c r="L2908" i="1"/>
  <c r="Y2912" i="1"/>
  <c r="Z2912" i="1"/>
  <c r="AA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G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AC303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L2912" i="1"/>
  <c r="L2914" i="1"/>
  <c r="L2915" i="1"/>
  <c r="L2916" i="1"/>
  <c r="L2917" i="1"/>
  <c r="L2918" i="1"/>
  <c r="L2919" i="1"/>
  <c r="L2920" i="1"/>
  <c r="L2922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8" i="1"/>
  <c r="L2949" i="1"/>
  <c r="L2950" i="1"/>
  <c r="L2952" i="1"/>
  <c r="L2953" i="1"/>
  <c r="L2954" i="1"/>
  <c r="L2955" i="1"/>
  <c r="L2956" i="1"/>
  <c r="L2958" i="1"/>
  <c r="L2959" i="1"/>
  <c r="L2960" i="1"/>
  <c r="L2961" i="1"/>
  <c r="L2962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3000" i="1"/>
  <c r="L3001" i="1"/>
  <c r="L3002" i="1"/>
  <c r="L3003" i="1"/>
  <c r="L3004" i="1"/>
  <c r="L3005" i="1"/>
  <c r="L3006" i="1"/>
  <c r="L3007" i="1"/>
  <c r="L3008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4" i="1"/>
  <c r="L3025" i="1"/>
  <c r="L3026" i="1"/>
  <c r="L3027" i="1"/>
  <c r="L3028" i="1"/>
  <c r="L3029" i="1"/>
  <c r="L3030" i="1"/>
  <c r="L3031" i="1"/>
  <c r="F2914" i="1"/>
  <c r="G2914" i="1" s="1"/>
  <c r="L2177" i="1"/>
  <c r="V2177" i="1"/>
  <c r="Y2177" i="1"/>
  <c r="Z2177" i="1"/>
  <c r="AA2177" i="1"/>
  <c r="AB2177" i="1"/>
  <c r="F2177" i="1" s="1"/>
  <c r="G2177" i="1" s="1"/>
  <c r="AC2177" i="1"/>
  <c r="Y2907" i="1"/>
  <c r="Z2907" i="1"/>
  <c r="AA2907" i="1"/>
  <c r="AB2907" i="1"/>
  <c r="F2907" i="1" s="1"/>
  <c r="G2907" i="1" s="1"/>
  <c r="AC2907" i="1"/>
  <c r="V2907" i="1"/>
  <c r="L2907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Z2889" i="1"/>
  <c r="AA2889" i="1"/>
  <c r="AB2889" i="1"/>
  <c r="F2889" i="1" s="1"/>
  <c r="AC2889" i="1"/>
  <c r="Z2890" i="1"/>
  <c r="AA2890" i="1"/>
  <c r="AB2890" i="1"/>
  <c r="F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G2905" i="1" s="1"/>
  <c r="AC2905" i="1"/>
  <c r="Z2906" i="1"/>
  <c r="AA2906" i="1"/>
  <c r="AB2906" i="1"/>
  <c r="F2906" i="1" s="1"/>
  <c r="G2906" i="1" s="1"/>
  <c r="AC2906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L2889" i="1"/>
  <c r="L2890" i="1"/>
  <c r="L2891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Y2549" i="1"/>
  <c r="Z2549" i="1"/>
  <c r="AA2549" i="1"/>
  <c r="AB2549" i="1"/>
  <c r="F2549" i="1" s="1"/>
  <c r="G2549" i="1" s="1"/>
  <c r="AC2549" i="1"/>
  <c r="V2549" i="1"/>
  <c r="L2549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V2884" i="1"/>
  <c r="V2885" i="1"/>
  <c r="V2886" i="1"/>
  <c r="V2887" i="1"/>
  <c r="V2888" i="1"/>
  <c r="L2884" i="1"/>
  <c r="L2885" i="1"/>
  <c r="L2886" i="1"/>
  <c r="L2887" i="1"/>
  <c r="L2888" i="1"/>
  <c r="L2883" i="1"/>
  <c r="V2882" i="1"/>
  <c r="V2883" i="1"/>
  <c r="L2882" i="1"/>
  <c r="AA2766" i="1"/>
  <c r="Y2766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AC2881" i="1"/>
  <c r="V2880" i="1"/>
  <c r="V2881" i="1"/>
  <c r="L2880" i="1"/>
  <c r="L2881" i="1"/>
  <c r="O2788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5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" i="1"/>
  <c r="L2879" i="1"/>
  <c r="L2878" i="1"/>
  <c r="V2878" i="1"/>
  <c r="V2879" i="1"/>
  <c r="Z2561" i="1"/>
  <c r="L2561" i="1"/>
  <c r="V2561" i="1"/>
  <c r="Y2561" i="1"/>
  <c r="AA2561" i="1"/>
  <c r="AB2561" i="1"/>
  <c r="F2561" i="1" s="1"/>
  <c r="G2561" i="1" s="1"/>
  <c r="L2687" i="1"/>
  <c r="V2687" i="1"/>
  <c r="Y2687" i="1"/>
  <c r="Z2687" i="1"/>
  <c r="AA2687" i="1"/>
  <c r="AB2687" i="1"/>
  <c r="F2687" i="1" s="1"/>
  <c r="G2687" i="1" s="1"/>
  <c r="L2698" i="1"/>
  <c r="V2698" i="1"/>
  <c r="Y2698" i="1"/>
  <c r="Z2698" i="1"/>
  <c r="AA2698" i="1"/>
  <c r="AB2698" i="1"/>
  <c r="F2698" i="1" s="1"/>
  <c r="G2698" i="1" s="1"/>
  <c r="Z2766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AB2874" i="1"/>
  <c r="F2874" i="1" s="1"/>
  <c r="G2874" i="1" s="1"/>
  <c r="AB2875" i="1"/>
  <c r="F2875" i="1" s="1"/>
  <c r="G2875" i="1" s="1"/>
  <c r="AB2876" i="1"/>
  <c r="F2876" i="1" s="1"/>
  <c r="G2876" i="1" s="1"/>
  <c r="AB2877" i="1"/>
  <c r="F2877" i="1" s="1"/>
  <c r="V2874" i="1"/>
  <c r="V2875" i="1"/>
  <c r="V2876" i="1"/>
  <c r="V2877" i="1"/>
  <c r="L2874" i="1"/>
  <c r="L2875" i="1"/>
  <c r="L2876" i="1"/>
  <c r="L2877" i="1"/>
  <c r="AB2873" i="1"/>
  <c r="F2873" i="1" s="1"/>
  <c r="V2873" i="1"/>
  <c r="L2873" i="1"/>
  <c r="AB2766" i="1"/>
  <c r="F2766" i="1" s="1"/>
  <c r="G2766" i="1" s="1"/>
  <c r="V2766" i="1"/>
  <c r="L2766" i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G2871" i="1" s="1"/>
  <c r="Y2872" i="1"/>
  <c r="Z2872" i="1"/>
  <c r="AA2872" i="1"/>
  <c r="AB2872" i="1"/>
  <c r="F2872" i="1" s="1"/>
  <c r="G2872" i="1" s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AB2763" i="1"/>
  <c r="F2763" i="1" s="1"/>
  <c r="G2763" i="1" s="1"/>
  <c r="AB2764" i="1"/>
  <c r="F2764" i="1" s="1"/>
  <c r="G2764" i="1" s="1"/>
  <c r="AB2765" i="1"/>
  <c r="F2765" i="1" s="1"/>
  <c r="V2763" i="1"/>
  <c r="V2764" i="1"/>
  <c r="V2765" i="1"/>
  <c r="L2763" i="1"/>
  <c r="L2764" i="1"/>
  <c r="L2765" i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G2758" i="1" s="1"/>
  <c r="AB2759" i="1"/>
  <c r="F2759" i="1" s="1"/>
  <c r="G2759" i="1" s="1"/>
  <c r="AB2760" i="1"/>
  <c r="F2760" i="1" s="1"/>
  <c r="AB2761" i="1"/>
  <c r="F2761" i="1" s="1"/>
  <c r="AB2762" i="1"/>
  <c r="F2762" i="1" s="1"/>
  <c r="V2754" i="1"/>
  <c r="V2755" i="1"/>
  <c r="V2756" i="1"/>
  <c r="V2757" i="1"/>
  <c r="V2758" i="1"/>
  <c r="V2759" i="1"/>
  <c r="V2760" i="1"/>
  <c r="V2761" i="1"/>
  <c r="V2762" i="1"/>
  <c r="L2754" i="1"/>
  <c r="L2755" i="1"/>
  <c r="L2756" i="1"/>
  <c r="L2757" i="1"/>
  <c r="L2758" i="1"/>
  <c r="L2759" i="1"/>
  <c r="L2760" i="1"/>
  <c r="L2761" i="1"/>
  <c r="L2762" i="1"/>
  <c r="AB2752" i="1"/>
  <c r="F2752" i="1" s="1"/>
  <c r="AB2753" i="1"/>
  <c r="F2753" i="1" s="1"/>
  <c r="V2752" i="1"/>
  <c r="V2753" i="1"/>
  <c r="L2752" i="1"/>
  <c r="L2753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1" i="1"/>
  <c r="L2750" i="1"/>
  <c r="AB2750" i="1"/>
  <c r="F2750" i="1" s="1"/>
  <c r="G2750" i="1" s="1"/>
  <c r="AB2751" i="1"/>
  <c r="F2751" i="1" s="1"/>
  <c r="G2751" i="1" s="1"/>
  <c r="V2750" i="1"/>
  <c r="V2751" i="1"/>
  <c r="L2333" i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Y2719" i="1"/>
  <c r="Z2719" i="1"/>
  <c r="AA2719" i="1"/>
  <c r="Y2720" i="1"/>
  <c r="Z2720" i="1"/>
  <c r="AA2720" i="1"/>
  <c r="AB2719" i="1"/>
  <c r="F2719" i="1" s="1"/>
  <c r="AB2720" i="1"/>
  <c r="F2720" i="1" s="1"/>
  <c r="V2719" i="1"/>
  <c r="V2720" i="1"/>
  <c r="L2719" i="1"/>
  <c r="L2720" i="1"/>
  <c r="L2621" i="1"/>
  <c r="V2621" i="1"/>
  <c r="Y2621" i="1"/>
  <c r="Z2621" i="1"/>
  <c r="AA2621" i="1"/>
  <c r="AB2621" i="1"/>
  <c r="F2621" i="1" s="1"/>
  <c r="G262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5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0" i="1"/>
  <c r="L2551" i="1"/>
  <c r="L2552" i="1"/>
  <c r="L2553" i="1"/>
  <c r="L2554" i="1"/>
  <c r="L2555" i="1"/>
  <c r="L2556" i="1"/>
  <c r="L2557" i="1"/>
  <c r="L2558" i="1"/>
  <c r="L2559" i="1"/>
  <c r="L2560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8" i="1"/>
  <c r="L2689" i="1"/>
  <c r="L2690" i="1"/>
  <c r="L2691" i="1"/>
  <c r="L2692" i="1"/>
  <c r="L2693" i="1"/>
  <c r="L2694" i="1"/>
  <c r="L2695" i="1"/>
  <c r="L2696" i="1"/>
  <c r="L2697" i="1"/>
  <c r="L2699" i="1"/>
  <c r="L2700" i="1"/>
  <c r="L2701" i="1"/>
  <c r="L2702" i="1"/>
  <c r="L2703" i="1"/>
  <c r="L2704" i="1"/>
  <c r="L2705" i="1"/>
  <c r="L2706" i="1"/>
  <c r="L2707" i="1"/>
  <c r="L2708" i="1"/>
  <c r="L2709" i="1"/>
  <c r="L2711" i="1"/>
  <c r="L2712" i="1"/>
  <c r="L2713" i="1"/>
  <c r="L2714" i="1"/>
  <c r="L2715" i="1"/>
  <c r="L2716" i="1"/>
  <c r="L2717" i="1"/>
  <c r="L2718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5" i="1"/>
  <c r="Z3275" i="1"/>
  <c r="AA3275" i="1"/>
  <c r="AB3275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F2643" i="1" s="1"/>
  <c r="G2643" i="1" s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G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F2665" i="1" s="1"/>
  <c r="G2665" i="1" s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1" i="1"/>
  <c r="Z2711" i="1"/>
  <c r="AA2711" i="1"/>
  <c r="AB2711" i="1"/>
  <c r="F2711" i="1" s="1"/>
  <c r="Y2712" i="1"/>
  <c r="Z2712" i="1"/>
  <c r="AA2712" i="1"/>
  <c r="AB2712" i="1"/>
  <c r="F2712" i="1" s="1"/>
  <c r="G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V2655" i="1"/>
  <c r="V2643" i="1"/>
  <c r="V2665" i="1"/>
  <c r="V2717" i="1"/>
  <c r="V2718" i="1"/>
  <c r="V2716" i="1"/>
  <c r="V2712" i="1"/>
  <c r="V2713" i="1"/>
  <c r="V2714" i="1"/>
  <c r="V2715" i="1"/>
  <c r="V2711" i="1"/>
  <c r="V2706" i="1"/>
  <c r="V2708" i="1"/>
  <c r="V2709" i="1"/>
  <c r="V2704" i="1"/>
  <c r="V2705" i="1"/>
  <c r="V2702" i="1"/>
  <c r="V2703" i="1"/>
  <c r="V2312" i="1"/>
  <c r="I2937" i="25" l="1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7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9" i="1"/>
  <c r="G2745" i="1"/>
  <c r="D2648" i="25"/>
  <c r="H2648" i="25" s="1"/>
  <c r="G2742" i="1"/>
  <c r="D2645" i="25"/>
  <c r="G2741" i="1"/>
  <c r="D2644" i="25"/>
  <c r="G2740" i="1"/>
  <c r="D2643" i="25"/>
  <c r="H2643" i="25" s="1"/>
  <c r="G2739" i="1"/>
  <c r="D2642" i="25"/>
  <c r="F2642" i="25" s="1"/>
  <c r="G2736" i="1"/>
  <c r="D2639" i="25"/>
  <c r="H2639" i="25" s="1"/>
  <c r="G2733" i="1"/>
  <c r="D2636" i="25"/>
  <c r="H2636" i="25" s="1"/>
  <c r="G2732" i="1"/>
  <c r="D2635" i="25"/>
  <c r="G2730" i="1"/>
  <c r="D2633" i="25"/>
  <c r="H2633" i="25" s="1"/>
  <c r="G2729" i="1"/>
  <c r="D2632" i="25"/>
  <c r="G2728" i="1"/>
  <c r="D2631" i="25"/>
  <c r="F2631" i="25" s="1"/>
  <c r="G2724" i="1"/>
  <c r="D2627" i="25"/>
  <c r="G2752" i="1"/>
  <c r="G2761" i="1"/>
  <c r="D2664" i="25"/>
  <c r="G2757" i="1"/>
  <c r="D2660" i="25"/>
  <c r="H2660" i="25" s="1"/>
  <c r="I2787" i="25"/>
  <c r="G2904" i="1"/>
  <c r="D2805" i="25"/>
  <c r="F2805" i="25" s="1"/>
  <c r="G2903" i="1"/>
  <c r="D2804" i="25"/>
  <c r="G2902" i="1"/>
  <c r="D2803" i="25"/>
  <c r="F2803" i="25" s="1"/>
  <c r="G2901" i="1"/>
  <c r="D2802" i="25"/>
  <c r="H2802" i="25" s="1"/>
  <c r="G2899" i="1"/>
  <c r="G2893" i="1"/>
  <c r="D2795" i="25"/>
  <c r="G2890" i="1"/>
  <c r="D2792" i="25"/>
  <c r="H2792" i="25" s="1"/>
  <c r="G2889" i="1"/>
  <c r="I2859" i="25"/>
  <c r="G3001" i="1"/>
  <c r="D2901" i="25"/>
  <c r="H2901" i="25" s="1"/>
  <c r="G2997" i="1"/>
  <c r="D2897" i="25"/>
  <c r="G2981" i="1"/>
  <c r="G2965" i="1"/>
  <c r="D2865" i="25"/>
  <c r="G2941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7" i="1"/>
  <c r="D2620" i="25"/>
  <c r="G2716" i="1"/>
  <c r="D2619" i="25"/>
  <c r="H2619" i="25" s="1"/>
  <c r="G2715" i="1"/>
  <c r="D2618" i="25"/>
  <c r="H2618" i="25" s="1"/>
  <c r="G2714" i="1"/>
  <c r="D2617" i="25"/>
  <c r="G2713" i="1"/>
  <c r="D2616" i="25"/>
  <c r="G2711" i="1"/>
  <c r="G2705" i="1"/>
  <c r="D2609" i="25"/>
  <c r="F2609" i="25" s="1"/>
  <c r="G2703" i="1"/>
  <c r="D2607" i="25"/>
  <c r="F2607" i="25" s="1"/>
  <c r="G2702" i="1"/>
  <c r="G2312" i="1"/>
  <c r="I2385" i="25"/>
  <c r="G2760" i="1"/>
  <c r="D2663" i="25"/>
  <c r="G2756" i="1"/>
  <c r="D2659" i="25"/>
  <c r="F2659" i="25" s="1"/>
  <c r="G2870" i="1"/>
  <c r="D2773" i="25"/>
  <c r="G2869" i="1"/>
  <c r="D2772" i="25"/>
  <c r="G2868" i="1"/>
  <c r="D2771" i="25"/>
  <c r="H2771" i="25" s="1"/>
  <c r="G2867" i="1"/>
  <c r="D2770" i="25"/>
  <c r="G2866" i="1"/>
  <c r="D2769" i="25"/>
  <c r="G2865" i="1"/>
  <c r="G2860" i="1"/>
  <c r="D2763" i="25"/>
  <c r="F2763" i="25" s="1"/>
  <c r="G2858" i="1"/>
  <c r="D2761" i="25"/>
  <c r="H2761" i="25" s="1"/>
  <c r="G2856" i="1"/>
  <c r="D2759" i="25"/>
  <c r="H2759" i="25" s="1"/>
  <c r="G2855" i="1"/>
  <c r="D2758" i="25"/>
  <c r="F2758" i="25" s="1"/>
  <c r="G2852" i="1"/>
  <c r="G2849" i="1"/>
  <c r="G2843" i="1"/>
  <c r="D2746" i="25"/>
  <c r="G2839" i="1"/>
  <c r="D2742" i="25"/>
  <c r="F2742" i="25" s="1"/>
  <c r="G2838" i="1"/>
  <c r="D2741" i="25"/>
  <c r="H2741" i="25" s="1"/>
  <c r="G2837" i="1"/>
  <c r="G2835" i="1"/>
  <c r="G2829" i="1"/>
  <c r="G2825" i="1"/>
  <c r="G2823" i="1"/>
  <c r="G2821" i="1"/>
  <c r="D2724" i="25"/>
  <c r="H2724" i="25" s="1"/>
  <c r="G2820" i="1"/>
  <c r="G2806" i="1"/>
  <c r="G2802" i="1"/>
  <c r="D2705" i="25"/>
  <c r="H2705" i="25" s="1"/>
  <c r="G2801" i="1"/>
  <c r="D2704" i="25"/>
  <c r="G2800" i="1"/>
  <c r="D2703" i="25"/>
  <c r="F2703" i="25" s="1"/>
  <c r="G2797" i="1"/>
  <c r="D2700" i="25"/>
  <c r="H2700" i="25" s="1"/>
  <c r="G2796" i="1"/>
  <c r="D2699" i="25"/>
  <c r="G2793" i="1"/>
  <c r="G2791" i="1"/>
  <c r="D2694" i="25"/>
  <c r="H2694" i="25" s="1"/>
  <c r="G2788" i="1"/>
  <c r="G2786" i="1"/>
  <c r="D2689" i="25"/>
  <c r="H2689" i="25" s="1"/>
  <c r="G2785" i="1"/>
  <c r="D2688" i="25"/>
  <c r="G2784" i="1"/>
  <c r="D2687" i="25"/>
  <c r="H2687" i="25" s="1"/>
  <c r="G2781" i="1"/>
  <c r="D2684" i="25"/>
  <c r="H2684" i="25" s="1"/>
  <c r="G2780" i="1"/>
  <c r="D2683" i="25"/>
  <c r="F2683" i="25" s="1"/>
  <c r="G2779" i="1"/>
  <c r="G2774" i="1"/>
  <c r="D2677" i="25"/>
  <c r="F2677" i="25" s="1"/>
  <c r="G2772" i="1"/>
  <c r="G2768" i="1"/>
  <c r="D2671" i="25"/>
  <c r="H2671" i="25" s="1"/>
  <c r="G2767" i="1"/>
  <c r="D2670" i="25"/>
  <c r="H2670" i="25" s="1"/>
  <c r="G3028" i="1"/>
  <c r="D2928" i="25"/>
  <c r="H2928" i="25" s="1"/>
  <c r="G3012" i="1"/>
  <c r="D2912" i="25"/>
  <c r="G3004" i="1"/>
  <c r="D2904" i="25"/>
  <c r="H2904" i="25" s="1"/>
  <c r="G3000" i="1"/>
  <c r="G2996" i="1"/>
  <c r="G2976" i="1"/>
  <c r="D2876" i="25"/>
  <c r="F2876" i="25" s="1"/>
  <c r="G2972" i="1"/>
  <c r="D2872" i="25"/>
  <c r="H2872" i="25" s="1"/>
  <c r="G2964" i="1"/>
  <c r="D2864" i="25"/>
  <c r="H2864" i="25" s="1"/>
  <c r="G2960" i="1"/>
  <c r="D2860" i="25"/>
  <c r="F2860" i="25" s="1"/>
  <c r="G2924" i="1"/>
  <c r="G2910" i="1"/>
  <c r="G3034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0" i="1"/>
  <c r="D2623" i="25"/>
  <c r="H2623" i="25" s="1"/>
  <c r="G2765" i="1"/>
  <c r="G2873" i="1"/>
  <c r="D2776" i="25"/>
  <c r="H2776" i="25" s="1"/>
  <c r="G2881" i="1"/>
  <c r="I2793" i="25"/>
  <c r="G3031" i="1"/>
  <c r="D2931" i="25"/>
  <c r="H2931" i="25" s="1"/>
  <c r="G3027" i="1"/>
  <c r="D2927" i="25"/>
  <c r="H2927" i="25" s="1"/>
  <c r="G3019" i="1"/>
  <c r="D2919" i="25"/>
  <c r="H2919" i="25" s="1"/>
  <c r="G3015" i="1"/>
  <c r="G3011" i="1"/>
  <c r="D2911" i="25"/>
  <c r="H2911" i="25" s="1"/>
  <c r="G2991" i="1"/>
  <c r="D2891" i="25"/>
  <c r="G2987" i="1"/>
  <c r="D2887" i="25"/>
  <c r="G2983" i="1"/>
  <c r="G2979" i="1"/>
  <c r="D2879" i="25"/>
  <c r="G2975" i="1"/>
  <c r="D2875" i="25"/>
  <c r="H2875" i="25" s="1"/>
  <c r="G2967" i="1"/>
  <c r="D2867" i="25"/>
  <c r="H2867" i="25" s="1"/>
  <c r="G2963" i="1"/>
  <c r="G2955" i="1"/>
  <c r="D2856" i="25"/>
  <c r="H2856" i="25" s="1"/>
  <c r="G2951" i="1"/>
  <c r="G2947" i="1"/>
  <c r="G2943" i="1"/>
  <c r="D2844" i="25"/>
  <c r="H2844" i="25" s="1"/>
  <c r="G2919" i="1"/>
  <c r="D2820" i="25"/>
  <c r="G3040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9" i="1"/>
  <c r="D2622" i="25"/>
  <c r="F2622" i="25" s="1"/>
  <c r="G2753" i="1"/>
  <c r="D2656" i="25"/>
  <c r="H2656" i="25" s="1"/>
  <c r="G2762" i="1"/>
  <c r="D2665" i="25"/>
  <c r="H2665" i="25" s="1"/>
  <c r="G2877" i="1"/>
  <c r="G3030" i="1"/>
  <c r="D2930" i="25"/>
  <c r="H2930" i="25" s="1"/>
  <c r="G3026" i="1"/>
  <c r="D2926" i="25"/>
  <c r="H2926" i="25" s="1"/>
  <c r="G2986" i="1"/>
  <c r="D2886" i="25"/>
  <c r="H2886" i="25" s="1"/>
  <c r="G2974" i="1"/>
  <c r="G2970" i="1"/>
  <c r="G2966" i="1"/>
  <c r="D2866" i="25"/>
  <c r="G2958" i="1"/>
  <c r="D2859" i="25"/>
  <c r="H2859" i="25" s="1"/>
  <c r="G2954" i="1"/>
  <c r="D2855" i="25"/>
  <c r="F2855" i="25" s="1"/>
  <c r="G2942" i="1"/>
  <c r="D2843" i="25"/>
  <c r="G2930" i="1"/>
  <c r="G2922" i="1"/>
  <c r="G2918" i="1"/>
  <c r="D2819" i="25"/>
  <c r="H2819" i="25" s="1"/>
  <c r="G2908" i="1"/>
  <c r="G3038" i="1"/>
  <c r="D2938" i="25"/>
  <c r="F2938" i="25" s="1"/>
  <c r="G3039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4" i="1"/>
  <c r="V2645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8" i="1"/>
  <c r="V2689" i="1"/>
  <c r="V2690" i="1"/>
  <c r="V2691" i="1"/>
  <c r="V2692" i="1"/>
  <c r="V2693" i="1"/>
  <c r="V2694" i="1"/>
  <c r="V2695" i="1"/>
  <c r="V2696" i="1"/>
  <c r="V2697" i="1"/>
  <c r="V2699" i="1"/>
  <c r="V2700" i="1"/>
  <c r="V2701" i="1"/>
  <c r="F2560" i="1"/>
  <c r="G2560" i="1" s="1"/>
  <c r="F2562" i="1"/>
  <c r="F2563" i="1"/>
  <c r="G2563" i="1" s="1"/>
  <c r="F2564" i="1"/>
  <c r="F2565" i="1"/>
  <c r="G2565" i="1" s="1"/>
  <c r="F2566" i="1"/>
  <c r="F2567" i="1"/>
  <c r="F2568" i="1"/>
  <c r="G2568" i="1" s="1"/>
  <c r="F2569" i="1"/>
  <c r="F2570" i="1"/>
  <c r="F2571" i="1"/>
  <c r="F2572" i="1"/>
  <c r="G2572" i="1" s="1"/>
  <c r="F2573" i="1"/>
  <c r="G2573" i="1" s="1"/>
  <c r="F2574" i="1"/>
  <c r="F2575" i="1"/>
  <c r="F2576" i="1"/>
  <c r="G2576" i="1" s="1"/>
  <c r="F2577" i="1"/>
  <c r="F2578" i="1"/>
  <c r="F2579" i="1"/>
  <c r="F2580" i="1"/>
  <c r="F2581" i="1"/>
  <c r="F2582" i="1"/>
  <c r="F2583" i="1"/>
  <c r="F2584" i="1"/>
  <c r="F2585" i="1"/>
  <c r="G2585" i="1" s="1"/>
  <c r="F2586" i="1"/>
  <c r="F2587" i="1"/>
  <c r="F2588" i="1"/>
  <c r="F2589" i="1"/>
  <c r="F2590" i="1"/>
  <c r="F2591" i="1"/>
  <c r="F2592" i="1"/>
  <c r="F2593" i="1"/>
  <c r="G2593" i="1" s="1"/>
  <c r="F2594" i="1"/>
  <c r="F2595" i="1"/>
  <c r="F2596" i="1"/>
  <c r="F2597" i="1"/>
  <c r="G2597" i="1" s="1"/>
  <c r="F2598" i="1"/>
  <c r="D2825" i="25" s="1"/>
  <c r="F2825" i="25" s="1"/>
  <c r="F2599" i="1"/>
  <c r="G2599" i="1" s="1"/>
  <c r="F2600" i="1"/>
  <c r="F2601" i="1"/>
  <c r="F2602" i="1"/>
  <c r="G2602" i="1" s="1"/>
  <c r="F2603" i="1"/>
  <c r="F2604" i="1"/>
  <c r="F2605" i="1"/>
  <c r="F2606" i="1"/>
  <c r="F2607" i="1"/>
  <c r="F2608" i="1"/>
  <c r="F2609" i="1"/>
  <c r="F2610" i="1"/>
  <c r="F2611" i="1"/>
  <c r="F2612" i="1"/>
  <c r="G2612" i="1" s="1"/>
  <c r="F2613" i="1"/>
  <c r="G2613" i="1" s="1"/>
  <c r="F2614" i="1"/>
  <c r="G2614" i="1" s="1"/>
  <c r="F2615" i="1"/>
  <c r="F2616" i="1"/>
  <c r="F2617" i="1"/>
  <c r="F2618" i="1"/>
  <c r="G2618" i="1" s="1"/>
  <c r="F2619" i="1"/>
  <c r="F2620" i="1"/>
  <c r="G2620" i="1" s="1"/>
  <c r="F2622" i="1"/>
  <c r="F2623" i="1"/>
  <c r="F2624" i="1"/>
  <c r="F2625" i="1"/>
  <c r="F2626" i="1"/>
  <c r="F2627" i="1"/>
  <c r="F2628" i="1"/>
  <c r="F2629" i="1"/>
  <c r="F2630" i="1"/>
  <c r="F2631" i="1"/>
  <c r="D2896" i="25" s="1"/>
  <c r="H2896" i="25" s="1"/>
  <c r="F2632" i="1"/>
  <c r="F2633" i="1"/>
  <c r="F2634" i="1"/>
  <c r="F2635" i="1"/>
  <c r="G2635" i="1" s="1"/>
  <c r="F2636" i="1"/>
  <c r="G2636" i="1" s="1"/>
  <c r="F2637" i="1"/>
  <c r="G2637" i="1" s="1"/>
  <c r="F2638" i="1"/>
  <c r="F2639" i="1"/>
  <c r="G2639" i="1" s="1"/>
  <c r="F2640" i="1"/>
  <c r="G2640" i="1" s="1"/>
  <c r="F2641" i="1"/>
  <c r="G2641" i="1" s="1"/>
  <c r="F2642" i="1"/>
  <c r="G2642" i="1" s="1"/>
  <c r="F2644" i="1"/>
  <c r="G2644" i="1" s="1"/>
  <c r="F2645" i="1"/>
  <c r="G2645" i="1" s="1"/>
  <c r="F2646" i="1"/>
  <c r="G2646" i="1" s="1"/>
  <c r="F2647" i="1"/>
  <c r="F2648" i="1"/>
  <c r="F2649" i="1"/>
  <c r="F2650" i="1"/>
  <c r="G2650" i="1" s="1"/>
  <c r="F2651" i="1"/>
  <c r="G2651" i="1" s="1"/>
  <c r="F2652" i="1"/>
  <c r="F2653" i="1"/>
  <c r="F2654" i="1"/>
  <c r="F2656" i="1"/>
  <c r="G2656" i="1" s="1"/>
  <c r="F2657" i="1"/>
  <c r="F2658" i="1"/>
  <c r="F2659" i="1"/>
  <c r="F2660" i="1"/>
  <c r="F2661" i="1"/>
  <c r="G2661" i="1" s="1"/>
  <c r="F2662" i="1"/>
  <c r="F2663" i="1"/>
  <c r="F2664" i="1"/>
  <c r="G2664" i="1" s="1"/>
  <c r="F2666" i="1"/>
  <c r="F2667" i="1"/>
  <c r="G2667" i="1" s="1"/>
  <c r="F2668" i="1"/>
  <c r="G2668" i="1" s="1"/>
  <c r="F2669" i="1"/>
  <c r="F2670" i="1"/>
  <c r="F2671" i="1"/>
  <c r="F2672" i="1"/>
  <c r="F2673" i="1"/>
  <c r="G2673" i="1" s="1"/>
  <c r="F2674" i="1"/>
  <c r="G2674" i="1" s="1"/>
  <c r="F2675" i="1"/>
  <c r="F2676" i="1"/>
  <c r="G2676" i="1" s="1"/>
  <c r="F2677" i="1"/>
  <c r="G2677" i="1" s="1"/>
  <c r="F2678" i="1"/>
  <c r="G2678" i="1" s="1"/>
  <c r="F2679" i="1"/>
  <c r="F2680" i="1"/>
  <c r="F2681" i="1"/>
  <c r="F2682" i="1"/>
  <c r="F2683" i="1"/>
  <c r="F2684" i="1"/>
  <c r="D2755" i="25" s="1"/>
  <c r="H2755" i="25" s="1"/>
  <c r="F2685" i="1"/>
  <c r="G2685" i="1" s="1"/>
  <c r="F2686" i="1"/>
  <c r="G2686" i="1" s="1"/>
  <c r="F2688" i="1"/>
  <c r="G2688" i="1" s="1"/>
  <c r="F2689" i="1"/>
  <c r="G2689" i="1" s="1"/>
  <c r="F2690" i="1"/>
  <c r="F2691" i="1"/>
  <c r="F2692" i="1"/>
  <c r="F2693" i="1"/>
  <c r="F2694" i="1"/>
  <c r="F2695" i="1"/>
  <c r="F2696" i="1"/>
  <c r="G2696" i="1" s="1"/>
  <c r="F2697" i="1"/>
  <c r="G2697" i="1" s="1"/>
  <c r="F2699" i="1"/>
  <c r="F2700" i="1"/>
  <c r="F2701" i="1"/>
  <c r="D2606" i="25" s="1"/>
  <c r="H2606" i="25" s="1"/>
  <c r="V2180" i="1"/>
  <c r="V2560" i="1"/>
  <c r="O2527" i="1"/>
  <c r="O2469" i="1"/>
  <c r="O2473" i="1"/>
  <c r="O2465" i="1"/>
  <c r="F2558" i="1"/>
  <c r="F2559" i="1"/>
  <c r="V2558" i="1"/>
  <c r="V2559" i="1"/>
  <c r="F2556" i="1"/>
  <c r="F2557" i="1"/>
  <c r="G2557" i="1" s="1"/>
  <c r="V2556" i="1"/>
  <c r="V2557" i="1"/>
  <c r="F2551" i="1"/>
  <c r="F2552" i="1"/>
  <c r="F2553" i="1"/>
  <c r="F2554" i="1"/>
  <c r="F2555" i="1"/>
  <c r="V2554" i="1"/>
  <c r="V2555" i="1"/>
  <c r="V2551" i="1"/>
  <c r="V2552" i="1"/>
  <c r="V2553" i="1"/>
  <c r="F2550" i="1"/>
  <c r="G2550" i="1" s="1"/>
  <c r="V2550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5" i="1"/>
  <c r="G3275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5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D2811" i="25" l="1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5" i="1"/>
  <c r="D2466" i="25"/>
  <c r="G2551" i="1"/>
  <c r="D2462" i="25"/>
  <c r="G2556" i="1"/>
  <c r="D2467" i="25"/>
  <c r="G2558" i="1"/>
  <c r="D2469" i="25"/>
  <c r="G2701" i="1"/>
  <c r="D2605" i="25"/>
  <c r="G2692" i="1"/>
  <c r="D2597" i="25"/>
  <c r="G2683" i="1"/>
  <c r="D2589" i="25"/>
  <c r="G2679" i="1"/>
  <c r="D2585" i="25"/>
  <c r="G2675" i="1"/>
  <c r="D2581" i="25"/>
  <c r="G2671" i="1"/>
  <c r="D2577" i="25"/>
  <c r="G2662" i="1"/>
  <c r="D2569" i="25"/>
  <c r="G2658" i="1"/>
  <c r="D2565" i="25"/>
  <c r="G2653" i="1"/>
  <c r="D2561" i="25"/>
  <c r="G2649" i="1"/>
  <c r="D2557" i="25"/>
  <c r="G2632" i="1"/>
  <c r="D2541" i="25"/>
  <c r="G2628" i="1"/>
  <c r="D2537" i="25"/>
  <c r="G2624" i="1"/>
  <c r="D2533" i="25"/>
  <c r="G2619" i="1"/>
  <c r="D2529" i="25"/>
  <c r="G2615" i="1"/>
  <c r="D2525" i="25"/>
  <c r="G2611" i="1"/>
  <c r="D2521" i="25"/>
  <c r="G2607" i="1"/>
  <c r="D2517" i="25"/>
  <c r="G2603" i="1"/>
  <c r="D2513" i="25"/>
  <c r="G2595" i="1"/>
  <c r="D2505" i="25"/>
  <c r="G2591" i="1"/>
  <c r="D2501" i="25"/>
  <c r="G2587" i="1"/>
  <c r="D2497" i="25"/>
  <c r="G2583" i="1"/>
  <c r="D2493" i="25"/>
  <c r="G2579" i="1"/>
  <c r="D2489" i="25"/>
  <c r="G2575" i="1"/>
  <c r="D2485" i="25"/>
  <c r="D2713" i="25"/>
  <c r="G2571" i="1"/>
  <c r="D2481" i="25"/>
  <c r="G2567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4" i="1"/>
  <c r="D2465" i="25"/>
  <c r="G2700" i="1"/>
  <c r="D2604" i="25"/>
  <c r="G2695" i="1"/>
  <c r="D2600" i="25"/>
  <c r="G2691" i="1"/>
  <c r="D2596" i="25"/>
  <c r="G2682" i="1"/>
  <c r="D2588" i="25"/>
  <c r="G2670" i="1"/>
  <c r="D2576" i="25"/>
  <c r="G2666" i="1"/>
  <c r="D2572" i="25"/>
  <c r="G2657" i="1"/>
  <c r="D2564" i="25"/>
  <c r="G2652" i="1"/>
  <c r="D2560" i="25"/>
  <c r="G2648" i="1"/>
  <c r="D2556" i="25"/>
  <c r="G2631" i="1"/>
  <c r="D2540" i="25"/>
  <c r="D2895" i="25"/>
  <c r="G2627" i="1"/>
  <c r="D2536" i="25"/>
  <c r="G2623" i="1"/>
  <c r="D2532" i="25"/>
  <c r="G2610" i="1"/>
  <c r="D2520" i="25"/>
  <c r="G2606" i="1"/>
  <c r="D2516" i="25"/>
  <c r="G2598" i="1"/>
  <c r="D2824" i="25"/>
  <c r="D2508" i="25"/>
  <c r="G2594" i="1"/>
  <c r="D2504" i="25"/>
  <c r="G2590" i="1"/>
  <c r="D2500" i="25"/>
  <c r="G2586" i="1"/>
  <c r="D2496" i="25"/>
  <c r="G2582" i="1"/>
  <c r="D2492" i="25"/>
  <c r="G2578" i="1"/>
  <c r="D2488" i="25"/>
  <c r="G2574" i="1"/>
  <c r="D2484" i="25"/>
  <c r="G2570" i="1"/>
  <c r="D2480" i="25"/>
  <c r="G2566" i="1"/>
  <c r="D2476" i="25"/>
  <c r="G2562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3" i="1"/>
  <c r="D2464" i="25"/>
  <c r="G2699" i="1"/>
  <c r="D2603" i="25"/>
  <c r="G2694" i="1"/>
  <c r="D2599" i="25"/>
  <c r="G2690" i="1"/>
  <c r="D2595" i="25"/>
  <c r="G2681" i="1"/>
  <c r="D2587" i="25"/>
  <c r="G2669" i="1"/>
  <c r="D2575" i="25"/>
  <c r="G2660" i="1"/>
  <c r="D2567" i="25"/>
  <c r="G2647" i="1"/>
  <c r="D2555" i="25"/>
  <c r="G2638" i="1"/>
  <c r="D2547" i="25"/>
  <c r="G2634" i="1"/>
  <c r="D2543" i="25"/>
  <c r="G2630" i="1"/>
  <c r="D2539" i="25"/>
  <c r="G2626" i="1"/>
  <c r="D2535" i="25"/>
  <c r="G2622" i="1"/>
  <c r="D2531" i="25"/>
  <c r="G2617" i="1"/>
  <c r="D2527" i="25"/>
  <c r="G2609" i="1"/>
  <c r="D2519" i="25"/>
  <c r="G2605" i="1"/>
  <c r="D2515" i="25"/>
  <c r="G2601" i="1"/>
  <c r="D2511" i="25"/>
  <c r="G2589" i="1"/>
  <c r="D2499" i="25"/>
  <c r="G2581" i="1"/>
  <c r="D2491" i="25"/>
  <c r="G2577" i="1"/>
  <c r="D2487" i="25"/>
  <c r="G2569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2" i="1"/>
  <c r="D2463" i="25"/>
  <c r="G2559" i="1"/>
  <c r="D2470" i="25"/>
  <c r="G2693" i="1"/>
  <c r="D2598" i="25"/>
  <c r="G2684" i="1"/>
  <c r="D2754" i="25"/>
  <c r="D2590" i="25"/>
  <c r="G2680" i="1"/>
  <c r="D2586" i="25"/>
  <c r="G2672" i="1"/>
  <c r="D2578" i="25"/>
  <c r="G2663" i="1"/>
  <c r="D2706" i="25"/>
  <c r="D2570" i="25"/>
  <c r="G2659" i="1"/>
  <c r="D2566" i="25"/>
  <c r="G2654" i="1"/>
  <c r="D2562" i="25"/>
  <c r="G2633" i="1"/>
  <c r="D2542" i="25"/>
  <c r="G2629" i="1"/>
  <c r="D2538" i="25"/>
  <c r="G2625" i="1"/>
  <c r="D2534" i="25"/>
  <c r="G2616" i="1"/>
  <c r="D2526" i="25"/>
  <c r="G2608" i="1"/>
  <c r="D2518" i="25"/>
  <c r="G2604" i="1"/>
  <c r="D2514" i="25"/>
  <c r="G2600" i="1"/>
  <c r="D2510" i="25"/>
  <c r="G2596" i="1"/>
  <c r="D2506" i="25"/>
  <c r="G2592" i="1"/>
  <c r="D2502" i="25"/>
  <c r="G2588" i="1"/>
  <c r="D2498" i="25"/>
  <c r="G2584" i="1"/>
  <c r="D2494" i="25"/>
  <c r="G2580" i="1"/>
  <c r="D2490" i="25"/>
  <c r="G2564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486" i="19" l="1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269" i="1" l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268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<sst xmlns="http://schemas.openxmlformats.org/spreadsheetml/2006/main" count="24742" uniqueCount="5324">
  <si>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</si>
  <si>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</si>
  <si>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</si>
  <si>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</si>
  <si>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</si>
  <si>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</si>
  <si>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</si>
  <si>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</si>
  <si>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</si>
  <si>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</si>
  <si>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</si>
  <si>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</si>
  <si>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</si>
  <si>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</si>
  <si>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</si>
  <si>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</si>
  <si>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</si>
  <si>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</si>
  <si>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</si>
  <si>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</si>
  <si>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</si>
  <si>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</si>
  <si>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</si>
  <si>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</si>
  <si>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</si>
  <si>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</si>
  <si>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</si>
  <si>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</si>
  <si>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</si>
  <si>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</si>
  <si>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</si>
  <si>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</si>
  <si>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</si>
  <si>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</si>
  <si>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</si>
  <si>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</si>
  <si>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</si>
  <si>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</si>
  <si>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</si>
  <si>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</si>
  <si>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</si>
  <si>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</si>
  <si>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</si>
  <si>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</si>
  <si>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</si>
  <si>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</si>
  <si>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</si>
  <si>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</si>
  <si>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</si>
  <si>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</si>
  <si>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</si>
  <si>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</si>
  <si>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</si>
  <si>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</si>
  <si>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</si>
  <si>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</si>
  <si>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</si>
  <si>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</si>
  <si>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</si>
  <si>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</si>
  <si>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</si>
  <si>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</si>
  <si>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</si>
  <si>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</si>
  <si>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</si>
  <si>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</si>
  <si>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</si>
  <si>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</si>
  <si>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</si>
  <si>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</si>
  <si>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</si>
  <si>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</si>
  <si>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</si>
  <si>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</si>
  <si>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</si>
  <si>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</si>
  <si>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</si>
  <si>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</si>
  <si>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</si>
  <si>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</si>
  <si>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</si>
  <si>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</si>
  <si>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</si>
  <si>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</si>
  <si>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</si>
  <si>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</si>
  <si>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</si>
  <si>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</si>
  <si>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</si>
  <si>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</si>
  <si>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</si>
  <si>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</si>
  <si>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</si>
  <si>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</si>
  <si>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</si>
  <si>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</si>
  <si>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</si>
  <si>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</si>
  <si>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</si>
  <si>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</si>
  <si>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</si>
  <si>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</si>
  <si>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</si>
  <si>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</si>
  <si>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</si>
  <si>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</si>
  <si>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</si>
  <si>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</si>
  <si>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</si>
  <si>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</si>
  <si>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</si>
  <si>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</si>
  <si>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</si>
  <si>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</si>
  <si>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</si>
  <si>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</si>
  <si>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</si>
  <si>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</si>
  <si>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</si>
  <si>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</si>
  <si>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</si>
  <si>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</si>
  <si>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</si>
  <si>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</si>
  <si>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</si>
  <si>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</si>
  <si>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</si>
  <si>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</si>
  <si>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</si>
  <si>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</si>
  <si>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</si>
  <si>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</si>
  <si>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</si>
  <si>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</si>
  <si>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</si>
  <si>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</si>
  <si>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</si>
  <si>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</si>
  <si>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</si>
  <si>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</si>
  <si>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</si>
  <si>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</si>
  <si>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</si>
  <si>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</si>
  <si>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</si>
  <si>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</si>
  <si>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</si>
  <si>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</si>
  <si>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</si>
  <si>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</si>
  <si>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</si>
  <si>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</si>
  <si>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</si>
  <si>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</si>
  <si>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</si>
  <si>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</si>
  <si>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</si>
  <si>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</si>
  <si>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</si>
  <si>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</si>
  <si>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</si>
  <si>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</si>
  <si>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</si>
  <si>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</si>
  <si>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</si>
  <si>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</si>
  <si>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</si>
  <si>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</si>
  <si>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</si>
  <si>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</si>
  <si>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</si>
  <si>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</si>
  <si>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</si>
  <si>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</si>
  <si>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</si>
  <si>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</si>
  <si>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</si>
  <si>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</si>
  <si>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</si>
  <si>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</si>
  <si>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</si>
  <si>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</si>
  <si>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</si>
  <si>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</si>
  <si>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</si>
  <si>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</si>
  <si>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</si>
  <si>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</si>
  <si>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</si>
  <si>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</si>
  <si>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</si>
  <si>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</si>
  <si>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</si>
  <si>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</si>
  <si>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</si>
  <si>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</si>
  <si>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</si>
  <si>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</si>
  <si>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</si>
  <si>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</si>
  <si>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</si>
  <si>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</si>
  <si>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</si>
  <si>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</si>
  <si>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</si>
  <si>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</si>
  <si>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</si>
  <si>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</si>
  <si>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</si>
  <si>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</si>
  <si>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</si>
  <si>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</si>
  <si>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</si>
  <si>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</si>
  <si>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</si>
  <si>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</si>
  <si>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</si>
  <si>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</si>
  <si>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</si>
  <si>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</si>
  <si>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</si>
  <si>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</si>
  <si>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</si>
  <si>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</si>
  <si>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</si>
  <si>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</si>
  <si>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</si>
  <si>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</si>
  <si>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</si>
  <si>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</si>
  <si>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</si>
  <si>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</si>
  <si>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</si>
  <si>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</si>
  <si>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</si>
  <si>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</si>
  <si>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</si>
  <si>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</si>
  <si>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</si>
  <si>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</si>
  <si>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</si>
  <si>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</si>
  <si>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</si>
  <si>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</si>
  <si>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</si>
  <si>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</si>
  <si>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</si>
  <si>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</si>
  <si>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</si>
  <si>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</si>
  <si>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</si>
  <si>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</si>
  <si>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</si>
  <si>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</si>
  <si>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</si>
  <si>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</si>
  <si>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</si>
  <si>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</si>
  <si>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</si>
  <si>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</si>
  <si>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</si>
  <si>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</si>
  <si>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</si>
  <si>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</si>
  <si>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</si>
  <si>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</si>
  <si>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</si>
  <si>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</si>
  <si>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</si>
  <si>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</si>
  <si>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</si>
  <si>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</si>
  <si>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</si>
  <si>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</si>
  <si>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</si>
  <si>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</si>
  <si>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</si>
  <si>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</si>
  <si>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</si>
  <si>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</si>
  <si>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</si>
  <si>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</si>
  <si>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</si>
  <si>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</si>
  <si>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</si>
  <si>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</si>
  <si>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</si>
  <si>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</si>
  <si>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</si>
  <si>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</si>
  <si>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</si>
  <si>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</si>
  <si>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</si>
  <si>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</si>
  <si>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</si>
  <si>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</si>
  <si>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</si>
  <si>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</si>
  <si>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</si>
  <si>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</si>
  <si>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</si>
  <si>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</si>
  <si>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</si>
  <si>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</si>
  <si>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</si>
  <si>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</si>
  <si>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</si>
  <si>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</si>
  <si>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</si>
  <si>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</si>
  <si>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</si>
  <si>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</si>
  <si>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</si>
  <si>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</si>
  <si>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</si>
  <si>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</si>
  <si>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</si>
  <si>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</si>
  <si>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</si>
  <si>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</si>
  <si>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</si>
  <si>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</si>
  <si>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</si>
  <si>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</si>
  <si>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</si>
  <si>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</si>
  <si>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</si>
  <si>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</si>
  <si>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</si>
  <si>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</si>
  <si>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</si>
  <si>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</si>
  <si>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</si>
  <si>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</si>
  <si>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</si>
  <si>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</si>
  <si>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</si>
  <si>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</si>
  <si>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</si>
  <si>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</si>
  <si>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</si>
  <si>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</si>
  <si>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</si>
  <si>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</si>
  <si>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</si>
  <si>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</si>
  <si>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</si>
  <si>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</si>
  <si>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</si>
  <si>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</si>
  <si>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</si>
  <si>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</si>
  <si>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</si>
  <si>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</si>
  <si>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</si>
  <si>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</si>
  <si>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</si>
  <si>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</si>
  <si>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</si>
  <si>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</si>
  <si>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</si>
  <si>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</si>
  <si>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</si>
  <si>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</si>
  <si>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</si>
  <si>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</si>
  <si>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</si>
  <si>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</si>
  <si>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</si>
  <si>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</si>
  <si>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</si>
  <si>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</si>
  <si>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</si>
  <si>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</si>
  <si>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</si>
  <si>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</si>
  <si>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</si>
  <si>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</si>
  <si>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</si>
  <si>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</si>
  <si>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</si>
  <si>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</si>
  <si>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</si>
  <si>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</si>
  <si>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</si>
  <si>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</si>
  <si>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</si>
  <si>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</si>
  <si>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</si>
  <si>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</si>
  <si>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</si>
  <si>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</si>
  <si>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</si>
  <si>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</si>
  <si>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</si>
  <si>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</si>
  <si>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</si>
  <si>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</si>
  <si>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</si>
  <si>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</si>
  <si>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</si>
  <si>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</si>
  <si>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</si>
  <si>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</si>
  <si>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</si>
  <si>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</si>
  <si>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</si>
  <si>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</si>
  <si>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</si>
  <si>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</si>
  <si>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</si>
  <si>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</si>
  <si>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</si>
  <si>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</si>
  <si>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</si>
  <si>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</si>
  <si>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</si>
  <si>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</si>
  <si>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</si>
  <si>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</si>
  <si>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</si>
  <si>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</si>
  <si>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</si>
  <si>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</si>
  <si>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</si>
  <si>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</si>
  <si>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</si>
  <si>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</si>
  <si>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</si>
  <si>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</si>
  <si>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</si>
  <si>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</si>
  <si>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</si>
  <si>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</si>
  <si>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</si>
  <si>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</si>
  <si>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</si>
  <si>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</si>
  <si>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</si>
  <si>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</si>
  <si>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</si>
  <si>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</si>
  <si>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</si>
  <si>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</si>
  <si>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</si>
  <si>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</si>
  <si>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</si>
  <si>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</si>
  <si>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</si>
  <si>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</si>
  <si>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</si>
  <si>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</si>
  <si>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</si>
  <si>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</si>
  <si>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</si>
  <si>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</si>
  <si>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</si>
  <si>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</si>
  <si>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</si>
  <si>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</si>
  <si>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</si>
  <si>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</si>
  <si>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</si>
  <si>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</si>
  <si>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</si>
  <si>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</si>
  <si>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</si>
  <si>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</si>
  <si>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</si>
  <si>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</si>
  <si>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</si>
  <si>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</si>
  <si>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</si>
  <si>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</si>
  <si>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</si>
  <si>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</si>
  <si>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</si>
  <si>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</si>
  <si>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</si>
  <si>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</si>
  <si>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</si>
  <si>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</si>
  <si>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</si>
  <si>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</si>
  <si>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</si>
  <si>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</si>
  <si>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</si>
  <si>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</si>
  <si>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</si>
  <si>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</si>
  <si>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</si>
  <si>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</si>
  <si>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</si>
  <si>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</si>
  <si>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</si>
  <si>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</si>
  <si>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</si>
  <si>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</si>
  <si>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</si>
  <si>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</si>
  <si>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</si>
  <si>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</si>
  <si>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</si>
  <si>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</si>
  <si>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</si>
  <si>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</si>
  <si>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</si>
  <si>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</si>
  <si>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</si>
  <si>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</si>
  <si>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</si>
  <si>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</si>
  <si>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</si>
  <si>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</si>
  <si>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</si>
  <si>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</si>
  <si>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</si>
  <si>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</si>
  <si>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</si>
  <si>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</si>
  <si>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</si>
  <si>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</si>
  <si>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</si>
  <si>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</si>
  <si>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</si>
  <si>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</si>
  <si>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</si>
  <si>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</si>
  <si>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</si>
  <si>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</si>
  <si>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</si>
  <si>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</si>
  <si>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</si>
  <si>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</si>
  <si>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</si>
  <si>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</si>
  <si>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</si>
  <si>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</si>
  <si>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</si>
  <si>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</si>
  <si>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</si>
  <si>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</si>
  <si>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</si>
  <si>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</si>
  <si>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</si>
  <si>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</si>
  <si>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</si>
  <si>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</si>
  <si>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</si>
  <si>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</si>
  <si>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</si>
  <si>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</si>
  <si>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</si>
  <si>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</si>
  <si>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</si>
  <si>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</si>
  <si>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</si>
  <si>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</si>
  <si>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</si>
  <si>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</si>
  <si>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</si>
  <si>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</si>
  <si>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</si>
  <si>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</si>
  <si>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</si>
  <si>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</si>
  <si>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</si>
  <si>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</si>
  <si>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</si>
  <si>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</si>
  <si>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</si>
  <si>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</si>
  <si>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</si>
  <si>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</si>
  <si>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</si>
  <si>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</si>
  <si>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</si>
  <si>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</si>
  <si>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</si>
  <si>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</si>
  <si>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</si>
  <si>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</si>
  <si>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</si>
  <si>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</si>
  <si>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</si>
  <si>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</si>
  <si>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</si>
  <si>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</si>
  <si>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</si>
  <si>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</si>
  <si>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</si>
  <si>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</si>
  <si>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</si>
  <si>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</si>
  <si>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</si>
  <si>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</si>
  <si>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</si>
  <si>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</si>
  <si>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</si>
  <si>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</si>
  <si>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</si>
  <si>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</si>
  <si>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</si>
  <si>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</si>
  <si>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</si>
  <si>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</si>
  <si>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</si>
  <si>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</si>
  <si>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</si>
  <si>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</si>
  <si>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</si>
  <si>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</si>
  <si>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</si>
  <si>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</si>
  <si>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</si>
  <si>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</si>
  <si>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</si>
  <si>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</si>
  <si>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</si>
  <si>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</si>
  <si>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</si>
  <si>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</si>
  <si>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</si>
  <si>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</si>
  <si>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</si>
  <si>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</si>
  <si>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</si>
  <si>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</si>
  <si>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</si>
  <si>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</si>
  <si>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</si>
  <si>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</si>
  <si>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</si>
  <si>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</si>
  <si>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</si>
  <si>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</si>
  <si>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</si>
  <si>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</si>
  <si>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</si>
  <si>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</si>
  <si>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</si>
  <si>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</si>
  <si>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</si>
  <si>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</si>
  <si>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</si>
  <si>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</si>
  <si>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</si>
  <si>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</si>
  <si>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</si>
  <si>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</si>
  <si>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</si>
  <si>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</si>
  <si>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</si>
  <si>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</si>
  <si>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</si>
  <si>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</si>
  <si>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</si>
  <si>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</si>
  <si>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</si>
  <si>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</si>
  <si>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</si>
  <si>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</si>
  <si>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</si>
  <si>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</si>
  <si>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</si>
  <si>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</si>
  <si>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</si>
  <si>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</si>
  <si>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</si>
  <si>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</si>
  <si>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</si>
  <si>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</si>
  <si>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</si>
  <si>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</si>
  <si>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</si>
  <si>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</si>
  <si>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</si>
  <si>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</si>
  <si>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</si>
  <si>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</si>
  <si>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</si>
  <si>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</si>
  <si>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</si>
  <si>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</si>
  <si>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</si>
  <si>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</si>
  <si>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</si>
  <si>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</si>
  <si>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</si>
  <si>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</si>
  <si>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</si>
  <si>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</si>
  <si>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</si>
  <si>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</si>
  <si>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</si>
  <si>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</si>
  <si>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</si>
  <si>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</si>
  <si>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</si>
  <si>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</si>
  <si>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</si>
  <si>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</si>
  <si>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</si>
  <si>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</si>
  <si>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</si>
  <si>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</si>
  <si>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</si>
  <si>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</si>
  <si>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</si>
  <si>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</si>
  <si>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</si>
  <si>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</si>
  <si>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</si>
  <si>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</si>
  <si>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</si>
  <si>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</si>
  <si>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</si>
  <si>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</si>
  <si>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</si>
  <si>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</si>
  <si>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</si>
  <si>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</si>
  <si>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</si>
  <si>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</si>
  <si>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</si>
  <si>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</si>
  <si>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</si>
  <si>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</si>
  <si>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</si>
  <si>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</si>
  <si>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</si>
  <si>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</si>
  <si>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</si>
  <si>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</si>
  <si>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</si>
  <si>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</si>
  <si>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</si>
  <si>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</si>
  <si>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</si>
  <si>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</si>
  <si>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</si>
  <si>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</si>
  <si>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</si>
  <si>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</si>
  <si>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</si>
  <si>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</si>
  <si>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</si>
  <si>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</si>
  <si>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</si>
  <si>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</si>
  <si>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</si>
  <si>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</si>
  <si>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</si>
  <si>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</si>
  <si>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</si>
  <si>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</si>
  <si>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</si>
  <si>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</si>
  <si>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</si>
  <si>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</si>
  <si>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</si>
  <si>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</si>
  <si>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</si>
  <si>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</si>
  <si>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</si>
  <si>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</si>
  <si>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</si>
  <si>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</si>
  <si>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</si>
  <si>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</si>
  <si>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</si>
  <si>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</si>
  <si>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</si>
  <si>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</si>
  <si>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</si>
  <si>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</si>
  <si>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</si>
  <si>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</si>
  <si>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</si>
  <si>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</si>
  <si>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</si>
  <si>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</si>
  <si>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</si>
  <si>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</si>
  <si>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</si>
  <si>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</si>
  <si>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</si>
  <si>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</si>
  <si>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</si>
  <si>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</si>
  <si>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</si>
  <si>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</si>
  <si>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</si>
  <si>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</si>
  <si>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</si>
  <si>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</si>
  <si>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</si>
  <si>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</si>
  <si>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</si>
  <si>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</si>
  <si>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</si>
  <si>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</si>
  <si>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</si>
  <si>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</si>
  <si>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</si>
  <si>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</si>
  <si>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</si>
  <si>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</si>
  <si>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</si>
  <si>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</si>
  <si>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</si>
  <si>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</si>
  <si>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</si>
  <si>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</si>
  <si>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</si>
  <si>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</si>
  <si>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</si>
  <si>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</si>
  <si>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</si>
  <si>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</si>
  <si>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</si>
  <si>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</si>
  <si>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</si>
  <si>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</si>
  <si>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</si>
  <si>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</si>
  <si>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</si>
  <si>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</si>
  <si>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</si>
  <si>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</si>
  <si>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</si>
  <si>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</si>
  <si>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</si>
  <si>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</si>
  <si>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</si>
  <si>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</si>
  <si>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</si>
  <si>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</si>
  <si>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</si>
  <si>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</si>
  <si>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</si>
  <si>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</si>
  <si>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</si>
  <si>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</si>
  <si>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</si>
  <si>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</si>
  <si>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</si>
  <si>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</si>
  <si>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</si>
  <si>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</si>
  <si>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</si>
  <si>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</si>
  <si>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</si>
  <si>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</si>
  <si>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</si>
  <si>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</si>
  <si>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</si>
  <si>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</si>
  <si>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</si>
  <si>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</si>
  <si>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</si>
  <si>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</si>
  <si>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</si>
  <si>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</si>
  <si>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</si>
  <si>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</si>
  <si>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</si>
  <si>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</si>
  <si>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</si>
  <si>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</si>
  <si>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</si>
  <si>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</si>
  <si>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</si>
  <si>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</si>
  <si>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</si>
  <si>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</si>
  <si>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</si>
  <si>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</si>
  <si>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</si>
  <si>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</si>
  <si>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</si>
  <si>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</si>
  <si>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</si>
  <si>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</si>
  <si>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</si>
  <si>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</si>
  <si>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</si>
  <si>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</si>
  <si>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</si>
  <si>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</si>
  <si>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</si>
  <si>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</si>
  <si>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</si>
  <si>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</si>
  <si>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</si>
  <si>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</si>
  <si>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</si>
  <si>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</si>
  <si>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</si>
  <si>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</si>
  <si>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</si>
  <si>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</si>
  <si>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</si>
  <si>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</si>
  <si>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</si>
  <si>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</si>
  <si>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</si>
  <si>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</si>
  <si>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</si>
  <si>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</si>
  <si>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</si>
  <si>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</si>
  <si>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</si>
  <si>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</si>
  <si>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</si>
  <si>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</si>
  <si>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</si>
  <si>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</si>
  <si>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</si>
  <si>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</si>
  <si>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</si>
  <si>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</si>
  <si>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</si>
  <si>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</si>
  <si>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</si>
  <si>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</si>
  <si>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</si>
  <si>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</si>
  <si>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</si>
  <si>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</si>
  <si>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</si>
  <si>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</si>
  <si>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</si>
  <si>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</si>
  <si>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</si>
  <si>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</si>
  <si>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</si>
  <si>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</si>
  <si>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</si>
  <si>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</si>
  <si>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</si>
  <si>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</si>
  <si>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</si>
  <si>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</si>
  <si>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</si>
  <si>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</si>
  <si>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</si>
  <si>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</si>
  <si>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</si>
  <si>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</si>
  <si>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</si>
  <si>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</si>
  <si>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</si>
  <si>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</si>
  <si>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</si>
  <si>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</si>
  <si>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</si>
  <si>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</si>
  <si>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</si>
  <si>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</si>
  <si>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</si>
  <si>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</si>
  <si>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</si>
  <si>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</si>
  <si>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</si>
  <si>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</si>
  <si>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</si>
  <si>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</si>
  <si>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</si>
  <si>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</si>
  <si>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</si>
  <si>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</si>
  <si>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</si>
  <si>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</si>
  <si>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</si>
  <si>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</si>
  <si>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</si>
  <si>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</si>
  <si>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</si>
  <si>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</si>
  <si>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</si>
  <si>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</si>
  <si>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</si>
  <si>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</si>
  <si>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</si>
  <si>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</si>
  <si>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</si>
  <si>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</si>
  <si>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</si>
  <si>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</si>
  <si>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</si>
  <si>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</si>
  <si>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</si>
  <si>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</si>
  <si>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</si>
  <si>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</si>
  <si>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</si>
  <si>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</si>
  <si>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</si>
  <si>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</si>
  <si>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</si>
  <si>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</si>
  <si>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</si>
  <si>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</si>
  <si>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</si>
  <si>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</si>
  <si>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</si>
  <si>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</si>
  <si>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</si>
  <si>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</si>
  <si>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</si>
  <si>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</si>
  <si>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</si>
  <si>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</si>
  <si>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</si>
  <si>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</si>
  <si>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</si>
  <si>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</si>
  <si>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</si>
  <si>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</si>
  <si>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</si>
  <si>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</si>
  <si>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</si>
  <si>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</si>
  <si>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</si>
  <si>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</si>
  <si>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</si>
  <si>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</si>
  <si>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</si>
  <si>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</si>
  <si>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</si>
  <si>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</si>
  <si>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</si>
  <si>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</si>
  <si>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</si>
  <si>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</si>
  <si>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</si>
  <si>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</si>
  <si>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</si>
  <si>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</si>
  <si>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</si>
  <si>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</si>
  <si>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</si>
  <si>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</si>
  <si>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</si>
  <si>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</si>
  <si>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</si>
  <si>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</si>
  <si>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</si>
  <si>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</si>
  <si>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</si>
  <si>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</si>
  <si>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</si>
  <si>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</si>
  <si>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</si>
  <si>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</si>
  <si>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</si>
  <si>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</si>
  <si>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</si>
  <si>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</si>
  <si>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</si>
  <si>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</si>
  <si>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</si>
  <si>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</si>
  <si>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</si>
  <si>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</si>
  <si>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</si>
  <si>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</si>
  <si>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</si>
  <si>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</si>
  <si>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</si>
  <si>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</si>
  <si>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</si>
  <si>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</si>
  <si>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</si>
  <si>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</si>
  <si>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</si>
  <si>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</si>
  <si>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</si>
  <si>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</si>
  <si>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</si>
  <si>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</si>
  <si>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</si>
  <si>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</si>
  <si>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</si>
  <si>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</si>
  <si>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</si>
  <si>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</si>
  <si>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</si>
  <si>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</si>
  <si>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</si>
  <si>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</si>
  <si>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</si>
  <si>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</si>
  <si>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</si>
  <si>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</si>
  <si>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</si>
  <si>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</si>
  <si>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</si>
  <si>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</si>
  <si>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</si>
  <si>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</si>
  <si>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</si>
  <si>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</si>
  <si>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</si>
  <si>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</si>
  <si>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</si>
  <si>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</si>
  <si>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</si>
  <si>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</si>
  <si>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</si>
  <si>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</si>
  <si>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</si>
  <si>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</si>
  <si>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</si>
  <si>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</si>
  <si>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</si>
  <si>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</si>
  <si>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</si>
  <si>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</si>
  <si>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</si>
  <si>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</si>
  <si>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</si>
  <si>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</si>
  <si>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</si>
  <si>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</si>
  <si>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</si>
  <si>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</si>
  <si>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</si>
  <si>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</si>
  <si>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</si>
  <si>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</si>
  <si>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</si>
  <si>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</si>
  <si>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</si>
  <si>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</si>
  <si>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</si>
  <si>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</si>
  <si>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</si>
  <si>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</si>
  <si>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</si>
  <si>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</si>
  <si>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</si>
  <si>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</si>
  <si>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</si>
  <si>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</si>
  <si>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</si>
  <si>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</si>
  <si>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</si>
  <si>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</si>
  <si>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</si>
  <si>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</si>
  <si>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</si>
  <si>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</si>
  <si>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</si>
  <si>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</si>
  <si>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</si>
  <si>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</si>
  <si>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</si>
  <si>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</si>
  <si>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</si>
  <si>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</si>
  <si>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</si>
  <si>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</si>
  <si>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</si>
  <si>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</si>
  <si>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</si>
  <si>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</si>
  <si>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</si>
  <si>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</si>
  <si>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</si>
  <si>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</si>
  <si>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</si>
  <si>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</si>
  <si>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</si>
  <si>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</si>
  <si>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</si>
  <si>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</si>
  <si>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</si>
  <si>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</si>
  <si>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</si>
  <si>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</si>
  <si>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</si>
  <si>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</si>
  <si>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</si>
  <si>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</si>
  <si>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</si>
  <si>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</si>
  <si>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</si>
  <si>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</si>
  <si>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</si>
  <si>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</si>
  <si>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</si>
  <si>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</si>
  <si>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</si>
  <si>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</si>
  <si>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</si>
  <si>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</si>
  <si>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</si>
  <si>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</si>
  <si>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</si>
  <si>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</si>
  <si>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</si>
  <si>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</si>
  <si>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</si>
  <si>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</si>
  <si>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</si>
  <si>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</si>
  <si>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</si>
  <si>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</si>
  <si>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</si>
  <si>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</si>
  <si>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</si>
  <si>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</si>
  <si>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</si>
  <si>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</si>
  <si>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</si>
  <si>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</si>
  <si>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</si>
  <si>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</si>
  <si>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</si>
  <si>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</si>
  <si>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</si>
  <si>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</si>
  <si>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</si>
  <si>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</si>
  <si>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</si>
  <si>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</si>
  <si>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</si>
  <si>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</si>
  <si>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</si>
  <si>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</si>
  <si>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</si>
  <si>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</si>
  <si>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</si>
  <si>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</si>
  <si>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</si>
  <si>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</si>
  <si>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</si>
  <si>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</si>
  <si>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</si>
  <si>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</si>
  <si>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</si>
  <si>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</si>
  <si>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</si>
  <si>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</si>
  <si>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</si>
  <si>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</si>
  <si>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</si>
  <si>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</si>
  <si>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</si>
  <si>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</si>
  <si>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</si>
  <si>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</si>
  <si>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</si>
  <si>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</si>
  <si>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</si>
  <si>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</si>
  <si>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</si>
  <si>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</si>
  <si>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</si>
  <si>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</si>
  <si>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</si>
  <si>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</si>
  <si>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</si>
  <si>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</si>
  <si>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</si>
  <si>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</si>
  <si>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</si>
  <si>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</si>
  <si>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</si>
  <si>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</si>
  <si>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</si>
  <si>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</si>
  <si>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</si>
  <si>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</si>
  <si>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</si>
  <si>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</si>
  <si>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</si>
  <si>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</si>
  <si>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</si>
  <si>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</si>
  <si>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</si>
  <si>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</si>
  <si>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</si>
  <si>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</si>
  <si>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</si>
  <si>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</si>
  <si>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</si>
  <si>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</si>
  <si>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</si>
  <si>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</si>
  <si>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</si>
  <si>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</si>
  <si>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</si>
  <si>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</si>
  <si>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</si>
  <si>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</si>
  <si>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</si>
  <si>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</si>
  <si>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</si>
  <si>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</si>
  <si>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</si>
  <si>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</si>
  <si>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</si>
  <si>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</si>
  <si>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</si>
  <si>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</si>
  <si>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</si>
  <si>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</si>
  <si>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</si>
  <si>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</si>
  <si>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</si>
  <si>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</si>
  <si>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</si>
  <si>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</si>
  <si>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</si>
  <si>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</si>
  <si>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</si>
  <si>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</si>
  <si>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</si>
  <si>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</si>
  <si>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</si>
  <si>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</si>
  <si>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</si>
  <si>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</si>
  <si>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</si>
  <si>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</si>
  <si>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</si>
  <si>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</si>
  <si>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</si>
  <si>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</si>
  <si>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</si>
  <si>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</si>
  <si>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</si>
  <si>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</si>
  <si>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</si>
  <si>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</si>
  <si>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</si>
  <si>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</si>
  <si>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</si>
  <si>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</si>
  <si>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</si>
  <si>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</si>
  <si>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</si>
  <si>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</si>
  <si>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</si>
  <si>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</si>
  <si>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</si>
  <si>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</si>
  <si>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</si>
  <si>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</si>
  <si>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</si>
  <si>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</si>
  <si>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</si>
  <si>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</si>
  <si>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</si>
  <si>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</si>
  <si>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</si>
  <si>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</si>
  <si>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</si>
  <si>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</si>
  <si>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</si>
  <si>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</si>
  <si>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</si>
  <si>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</si>
  <si>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</si>
  <si>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</si>
  <si>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</si>
  <si>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</si>
  <si>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</si>
  <si>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</si>
  <si>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</si>
  <si>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</si>
  <si>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</si>
  <si>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</si>
  <si>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</si>
  <si>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</si>
  <si>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</si>
  <si>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</si>
  <si>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</si>
  <si>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</si>
  <si>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</si>
  <si>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</si>
  <si>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</si>
  <si>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</si>
  <si>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</si>
  <si>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</si>
  <si>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</si>
  <si>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</si>
  <si>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</si>
  <si>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</si>
  <si>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</si>
  <si>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</si>
  <si>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</si>
  <si>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</si>
  <si>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</si>
  <si>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</si>
  <si>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</si>
  <si>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</si>
  <si>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</si>
  <si>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</si>
  <si>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</si>
  <si>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</si>
  <si>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</si>
  <si>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</si>
  <si>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</si>
  <si>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</si>
  <si>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</si>
  <si>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</si>
  <si>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</si>
  <si>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</si>
  <si>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</si>
  <si>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</si>
  <si>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</si>
  <si>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</si>
  <si>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</si>
  <si>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</si>
  <si>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</si>
  <si>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</si>
  <si>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</si>
  <si>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</si>
  <si>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</si>
  <si>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</si>
  <si>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</si>
  <si>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</si>
  <si>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</si>
  <si>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</si>
  <si>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</si>
  <si>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</si>
  <si>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</si>
  <si>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</si>
  <si>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</si>
  <si>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</si>
  <si>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</si>
  <si>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</si>
  <si>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</si>
  <si>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</si>
  <si>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</si>
  <si>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</si>
  <si>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</si>
  <si>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</si>
  <si>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</si>
  <si>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</si>
  <si>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</si>
  <si>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</si>
  <si>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</si>
  <si>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</si>
  <si>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</si>
  <si>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</si>
  <si>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</si>
  <si>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</si>
  <si>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</si>
  <si>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</si>
  <si>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</si>
  <si>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</si>
  <si>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</si>
  <si>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</si>
  <si>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</si>
  <si>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</si>
  <si>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</si>
  <si>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</si>
  <si>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</si>
  <si>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</si>
  <si>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</si>
  <si>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</si>
  <si>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</si>
  <si>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</si>
  <si>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</si>
  <si>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</si>
  <si>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</si>
  <si>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</si>
  <si>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</si>
  <si>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</si>
  <si>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</si>
  <si>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</si>
  <si>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</si>
  <si>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</si>
  <si>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</si>
  <si>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</si>
  <si>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</si>
  <si>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</si>
  <si>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</si>
  <si>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</si>
  <si>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</si>
  <si>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</si>
  <si>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</si>
  <si>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</si>
  <si>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</si>
  <si>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</si>
  <si>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</si>
  <si>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</si>
  <si>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</si>
  <si>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</si>
  <si>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</si>
  <si>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</si>
  <si>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</si>
  <si>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</si>
  <si>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</si>
  <si>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</si>
  <si>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</si>
  <si>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</si>
  <si>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</si>
  <si>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</si>
  <si>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</si>
  <si>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</si>
  <si>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</si>
  <si>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</si>
  <si>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</si>
  <si>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</si>
  <si>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</si>
  <si>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</si>
  <si>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</si>
  <si>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</si>
  <si>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</si>
  <si>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</si>
  <si>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</si>
  <si>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</si>
  <si>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</si>
  <si>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</si>
  <si>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</si>
  <si>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</si>
  <si>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</si>
  <si>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</si>
  <si>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</si>
  <si>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</si>
  <si>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</si>
  <si>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</si>
  <si>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</si>
  <si>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</si>
  <si>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</si>
  <si>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</si>
  <si>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</si>
  <si>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</si>
  <si>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</si>
  <si>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</si>
  <si>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</si>
  <si>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</si>
  <si>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</si>
  <si>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</si>
  <si>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</si>
  <si>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</si>
  <si>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</si>
  <si>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</si>
  <si>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</si>
  <si>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</si>
  <si>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</si>
  <si>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</si>
  <si>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</si>
  <si>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</si>
  <si>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</si>
  <si>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</si>
  <si>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</si>
  <si>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</si>
  <si>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</si>
  <si>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</si>
  <si>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</si>
  <si>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</si>
  <si>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</si>
  <si>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</si>
  <si>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</si>
  <si>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</si>
  <si>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</si>
  <si>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</si>
  <si>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</si>
  <si>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</si>
  <si>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</si>
  <si>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</si>
  <si>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</si>
  <si>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</si>
  <si>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</si>
  <si>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</si>
  <si>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</si>
  <si>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</si>
  <si>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</si>
  <si>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</si>
  <si>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</si>
  <si>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</si>
  <si>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</si>
  <si>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</si>
  <si>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</si>
  <si>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</si>
  <si>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</si>
  <si>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</si>
  <si>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</si>
  <si>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</si>
  <si>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</si>
  <si>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</si>
  <si>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</si>
  <si>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</si>
  <si>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</si>
  <si>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</si>
  <si>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</si>
  <si>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</si>
  <si>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</si>
  <si>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</si>
  <si>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</si>
  <si>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</si>
  <si>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</si>
  <si>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</si>
  <si>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</si>
  <si>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</si>
  <si>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</si>
  <si>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</si>
  <si>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</si>
  <si>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</si>
  <si>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</si>
  <si>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</si>
  <si>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</si>
  <si>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</si>
  <si>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</si>
  <si>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</si>
  <si>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</si>
  <si>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</si>
  <si>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</si>
  <si>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</si>
  <si>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</si>
  <si>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</si>
  <si>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</si>
  <si>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</si>
  <si>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</si>
  <si>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</si>
  <si>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</si>
  <si>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</si>
  <si>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</si>
  <si>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</si>
  <si>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</si>
  <si>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</si>
  <si>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</si>
  <si>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</si>
  <si>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</si>
  <si>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</si>
  <si>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</si>
  <si>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</si>
  <si>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</si>
  <si>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</si>
  <si>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</si>
  <si>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</si>
  <si>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</si>
  <si>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</si>
  <si>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</si>
  <si>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</si>
  <si>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</si>
  <si>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</si>
  <si>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</si>
  <si>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</si>
  <si>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</si>
  <si>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</si>
  <si>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</si>
  <si>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</si>
  <si>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</si>
  <si>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</si>
  <si>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</si>
  <si>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</si>
  <si>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</si>
  <si>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</si>
  <si>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</si>
  <si>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</si>
  <si>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</si>
  <si>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</si>
  <si>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</si>
  <si>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</si>
  <si>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</si>
  <si>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</si>
  <si>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</si>
  <si>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</si>
  <si>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</si>
  <si>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</si>
  <si>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</si>
  <si>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</si>
  <si>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</si>
  <si>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</si>
  <si>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</si>
  <si>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</si>
  <si>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</si>
  <si>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</si>
  <si>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</si>
  <si>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</si>
  <si>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</si>
  <si>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</si>
  <si>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</si>
  <si>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</si>
  <si>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</si>
  <si>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</si>
  <si>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</si>
  <si>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</si>
  <si>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</si>
  <si>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</si>
  <si>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</si>
  <si>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</si>
  <si>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</si>
  <si>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</si>
  <si>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</si>
  <si>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</si>
  <si>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</si>
  <si>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</si>
  <si>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</si>
  <si>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</si>
  <si>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</si>
  <si>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</si>
  <si>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</si>
  <si>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</si>
  <si>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</si>
  <si>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</si>
  <si>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</si>
  <si>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</si>
  <si>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</si>
  <si>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</si>
  <si>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</si>
  <si>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</si>
  <si>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</si>
  <si>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</si>
  <si>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</si>
  <si>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</si>
  <si>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</si>
  <si>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</si>
  <si>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</si>
  <si>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</si>
  <si>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</si>
  <si>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</si>
  <si>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</si>
  <si>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</si>
  <si>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</si>
  <si>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</si>
  <si>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</si>
  <si>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</si>
  <si>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</si>
  <si>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</si>
  <si>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</si>
  <si>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</si>
  <si>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</si>
  <si>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</si>
  <si>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</si>
  <si>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</si>
  <si>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</si>
  <si>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</si>
  <si>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</si>
  <si>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</si>
  <si>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</si>
  <si>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</si>
  <si>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</si>
  <si>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</si>
  <si>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</si>
  <si>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</si>
  <si>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</si>
  <si>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</si>
  <si>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</si>
  <si>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</si>
  <si>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</si>
  <si>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</si>
  <si>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</si>
  <si>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</si>
  <si>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</si>
  <si>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</si>
  <si>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</si>
  <si>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</si>
  <si>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</si>
  <si>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</si>
  <si>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</si>
  <si>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</si>
  <si>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</si>
  <si>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</si>
  <si>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</si>
  <si>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</si>
  <si>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</si>
  <si>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</si>
  <si>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</si>
  <si>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</si>
  <si>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</si>
  <si>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</si>
  <si>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</si>
  <si>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</si>
  <si>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</si>
  <si>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</si>
  <si>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</si>
  <si>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</si>
  <si>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</si>
  <si>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</si>
  <si>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</si>
  <si>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</si>
  <si>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</si>
  <si>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</si>
  <si>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</si>
  <si>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</si>
  <si>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</si>
  <si>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</si>
  <si>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</si>
  <si>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</si>
  <si>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</si>
  <si>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</si>
  <si>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</si>
  <si>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</si>
  <si>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</si>
  <si>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</si>
  <si>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</si>
  <si>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</si>
  <si>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</si>
  <si>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</si>
  <si>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</si>
  <si>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</si>
  <si>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</si>
  <si>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</si>
  <si>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</si>
  <si>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</si>
  <si>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</si>
  <si>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</si>
  <si>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</si>
  <si>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</si>
  <si>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</si>
  <si>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</si>
  <si>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</si>
  <si>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</si>
  <si>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</si>
  <si>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</si>
  <si>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</si>
  <si>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</si>
  <si>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</si>
  <si>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</si>
  <si>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</si>
  <si>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</si>
  <si>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</si>
  <si>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</si>
  <si>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</si>
  <si>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</si>
  <si>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</si>
  <si>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</si>
  <si>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</si>
  <si>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</si>
  <si>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</si>
  <si>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</si>
  <si>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</si>
  <si>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</si>
  <si>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</si>
  <si>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</si>
  <si>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</si>
  <si>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</si>
  <si>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</si>
  <si>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</si>
  <si>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</si>
  <si>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</si>
  <si>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</si>
  <si>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</si>
  <si>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</si>
  <si>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</si>
  <si>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</si>
  <si>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</si>
  <si>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</si>
  <si>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</si>
  <si>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</si>
  <si>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</si>
  <si>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</si>
  <si>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</si>
  <si>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</si>
  <si>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</si>
  <si>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</si>
  <si>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</si>
  <si>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</si>
  <si>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</si>
  <si>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</si>
  <si>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</si>
  <si>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</si>
  <si>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</si>
  <si>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</si>
  <si>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</si>
  <si>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</si>
  <si>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</si>
  <si>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</si>
  <si>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</si>
  <si>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</si>
  <si>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</si>
  <si>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</si>
  <si>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</si>
  <si>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</si>
  <si>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</si>
  <si>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</si>
  <si>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</si>
  <si>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</si>
  <si>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</si>
  <si>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</si>
  <si>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</si>
  <si>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</si>
  <si>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</si>
  <si>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</si>
  <si>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</si>
  <si>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</si>
  <si>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</si>
  <si>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</si>
  <si>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</si>
  <si>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</si>
  <si>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</si>
  <si>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</si>
  <si>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</si>
  <si>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</si>
  <si>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</si>
  <si>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</si>
  <si>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</si>
  <si>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</si>
  <si>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</si>
  <si>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</si>
  <si>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</si>
  <si>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</si>
  <si>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</si>
  <si>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</si>
  <si>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</si>
  <si>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</si>
  <si>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</si>
  <si>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</si>
  <si>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</si>
  <si>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</si>
  <si>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</si>
  <si>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</si>
  <si>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</si>
  <si>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</si>
  <si>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</si>
  <si>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</si>
  <si>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</si>
  <si>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</si>
  <si>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</si>
  <si>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</si>
  <si>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</si>
  <si>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</si>
  <si>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</si>
  <si>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</si>
  <si>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</si>
  <si>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</si>
  <si>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</si>
  <si>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</si>
  <si>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</si>
  <si>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</si>
  <si>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</si>
  <si>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</si>
  <si>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</si>
  <si>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</si>
  <si>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</si>
  <si>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</si>
  <si>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</si>
  <si>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</si>
  <si>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</si>
  <si>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</si>
  <si>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</si>
  <si>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</si>
  <si>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</si>
  <si>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</si>
  <si>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</si>
  <si>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</si>
  <si>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</si>
  <si>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</si>
  <si>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</si>
  <si>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</si>
  <si>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</si>
  <si>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</si>
  <si>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</si>
  <si>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</si>
  <si>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</si>
  <si>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</si>
  <si>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</si>
  <si>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</si>
  <si>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</si>
  <si>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</si>
  <si>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</si>
  <si>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</si>
  <si>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</si>
  <si>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</si>
  <si>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</si>
  <si>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</si>
  <si>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</si>
  <si>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</si>
  <si>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</si>
  <si>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</si>
  <si>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</si>
  <si>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</si>
  <si>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</si>
  <si>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</si>
  <si>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</si>
  <si>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</si>
  <si>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</si>
  <si>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</si>
  <si>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</si>
  <si>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</si>
  <si>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</si>
  <si>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</si>
  <si>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</si>
  <si>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</si>
  <si>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</si>
  <si>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</si>
  <si>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</si>
  <si>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</si>
  <si>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</si>
  <si>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</si>
  <si>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</si>
  <si>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</si>
  <si>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</si>
  <si>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</si>
  <si>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</si>
  <si>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</si>
  <si>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</si>
  <si>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</si>
  <si>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</si>
  <si>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</si>
  <si>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</si>
  <si>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</si>
  <si>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</si>
  <si>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</si>
  <si>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</si>
  <si>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</si>
  <si>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</si>
  <si>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</si>
  <si>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</si>
  <si>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</si>
  <si>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</si>
  <si>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</si>
  <si>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</si>
  <si>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</si>
  <si>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</si>
  <si>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</si>
  <si>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</si>
  <si>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</si>
  <si>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</si>
  <si>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</si>
  <si>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</si>
  <si>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</si>
  <si>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</si>
  <si>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</si>
  <si>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</si>
  <si>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</si>
  <si>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</si>
  <si>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</si>
  <si>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</si>
  <si>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</si>
  <si>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</si>
  <si>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</si>
  <si>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</si>
  <si>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</si>
  <si>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</si>
  <si>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</si>
  <si>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</si>
  <si>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</si>
  <si>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</si>
  <si>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</si>
  <si>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</si>
  <si>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</si>
  <si>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</si>
  <si>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</si>
  <si>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</si>
  <si>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</si>
  <si>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</si>
  <si>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</si>
  <si>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</si>
  <si>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</si>
  <si>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</si>
  <si>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</si>
  <si>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</si>
  <si>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</si>
  <si>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</si>
  <si>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</si>
  <si>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</si>
  <si>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</si>
  <si>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</si>
  <si>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</si>
  <si>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</si>
  <si>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</si>
  <si>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</si>
  <si>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</si>
  <si>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</si>
  <si>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</si>
  <si>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</si>
  <si>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</si>
  <si>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</si>
  <si>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</si>
  <si>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</si>
  <si>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</si>
  <si>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</si>
  <si>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</si>
  <si>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</si>
  <si>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</si>
  <si>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</si>
  <si>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</si>
  <si>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</si>
  <si>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</si>
  <si>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</si>
  <si>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</si>
  <si>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</si>
  <si>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</si>
  <si>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</si>
  <si>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</si>
  <si>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</si>
  <si>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</si>
  <si>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</si>
  <si>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</si>
  <si>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</si>
  <si>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</si>
  <si>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</si>
  <si>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</si>
  <si>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</si>
  <si>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</si>
  <si>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</si>
  <si>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</si>
  <si>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</si>
  <si>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</si>
  <si>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</si>
  <si>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</si>
  <si>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</si>
  <si>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</si>
  <si>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</si>
  <si>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</si>
  <si>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</si>
  <si>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</si>
  <si>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</si>
  <si>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</si>
  <si>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</si>
  <si>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</si>
  <si>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</si>
  <si>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</si>
  <si>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</si>
  <si>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</si>
  <si>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</si>
  <si>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</si>
  <si>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</si>
  <si>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</si>
  <si>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</si>
  <si>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</si>
  <si>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</si>
  <si>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</si>
  <si>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</si>
  <si>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</si>
  <si>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</si>
  <si>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</si>
  <si>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</si>
  <si>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</si>
  <si>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</si>
  <si>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</si>
  <si>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</si>
  <si>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</si>
  <si>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</si>
  <si>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</si>
  <si>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</si>
  <si>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</si>
  <si>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</si>
  <si>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</si>
  <si>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</si>
  <si>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</si>
  <si>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</si>
  <si>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</si>
  <si>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</si>
  <si>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</si>
  <si>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</si>
  <si>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</si>
  <si>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</si>
  <si>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</si>
  <si>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</si>
  <si>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</si>
  <si>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</si>
  <si>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</si>
  <si>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</si>
  <si>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</si>
  <si>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</si>
  <si>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</si>
  <si>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</si>
  <si>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</si>
  <si>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</si>
  <si>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</si>
  <si>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</si>
  <si>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</si>
  <si>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</si>
  <si>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</si>
  <si>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</si>
  <si>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</si>
  <si>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</si>
  <si>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</si>
  <si>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</si>
  <si>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</si>
  <si>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</si>
  <si>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</si>
  <si>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</si>
  <si>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</si>
  <si>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</si>
  <si>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</si>
  <si>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</si>
  <si>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</si>
  <si>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</si>
  <si>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</si>
  <si>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</si>
  <si>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</si>
  <si>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</si>
  <si>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</si>
  <si>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</si>
  <si>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</si>
  <si>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</si>
  <si>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</si>
  <si>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</si>
  <si>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</si>
  <si>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</si>
  <si>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</si>
  <si>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</si>
  <si>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</si>
  <si>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</si>
  <si>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</si>
  <si>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</si>
  <si>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</si>
  <si>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</si>
  <si>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</si>
  <si>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</si>
  <si>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</si>
  <si>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</si>
  <si>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</si>
  <si>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</si>
  <si>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</si>
  <si>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</si>
  <si>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</si>
  <si>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</si>
  <si>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</si>
  <si>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</si>
  <si>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</si>
  <si>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</si>
  <si>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</si>
  <si>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</si>
  <si>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</si>
  <si>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</si>
  <si>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</si>
  <si>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</si>
  <si>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</si>
  <si>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</si>
  <si>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</si>
  <si>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</si>
  <si>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</si>
  <si>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</si>
  <si>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</si>
  <si>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</si>
  <si>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</si>
  <si>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</si>
  <si>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</si>
  <si>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</si>
  <si>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</si>
  <si>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</si>
  <si>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</si>
  <si>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</si>
  <si>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</si>
  <si>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</si>
  <si>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</si>
  <si>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</si>
  <si>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</si>
  <si>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</si>
  <si>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</si>
  <si>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</si>
  <si>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</si>
  <si>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</si>
  <si>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</si>
  <si>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</si>
  <si>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</si>
  <si>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</si>
  <si>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</si>
  <si>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</si>
  <si>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</si>
  <si>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</si>
  <si>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</si>
  <si>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</si>
  <si>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</si>
  <si>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</si>
  <si>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</si>
  <si>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</si>
  <si>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</si>
  <si>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</si>
  <si>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</si>
  <si>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</si>
  <si>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</si>
  <si>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</si>
  <si>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</si>
  <si>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</si>
  <si>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</si>
  <si>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</si>
  <si>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</si>
  <si>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</si>
  <si>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</si>
  <si>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</si>
  <si>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</si>
  <si>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</si>
  <si>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</si>
  <si>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</si>
  <si>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</si>
  <si>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</si>
  <si>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</si>
  <si>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</si>
  <si>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</si>
  <si>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</si>
  <si>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</si>
  <si>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</si>
  <si>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</si>
  <si>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</si>
  <si>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</si>
  <si>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</si>
  <si>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</si>
  <si>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</si>
  <si>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</si>
  <si>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</si>
  <si>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</si>
  <si>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</si>
  <si>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</si>
  <si>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</si>
  <si>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</si>
  <si>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</si>
  <si>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</si>
  <si>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</si>
  <si>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</si>
  <si>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</si>
  <si>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</si>
  <si>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</si>
  <si>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</si>
  <si>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</si>
  <si>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</si>
  <si>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</si>
  <si>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</si>
  <si>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</si>
  <si>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</si>
  <si>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</si>
  <si>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</si>
  <si>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</si>
  <si>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</si>
  <si>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</si>
  <si>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</si>
  <si>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</si>
  <si>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</si>
  <si>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</si>
  <si>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</si>
  <si>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</si>
  <si>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</si>
  <si>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</si>
  <si>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</si>
  <si>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</si>
  <si>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</si>
  <si>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</si>
  <si>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</si>
  <si>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</si>
  <si>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</si>
  <si>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</si>
  <si>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</si>
  <si>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</si>
  <si>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</si>
  <si>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</si>
  <si>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</si>
  <si>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</si>
  <si>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</si>
  <si>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</si>
  <si>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</si>
  <si>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</si>
  <si>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</si>
  <si>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</si>
  <si>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</si>
  <si>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</si>
  <si>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</si>
  <si>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</si>
  <si>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</si>
  <si>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</si>
  <si>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</si>
  <si>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</si>
  <si>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</si>
  <si>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</si>
  <si>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</si>
  <si>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</si>
  <si>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</si>
  <si>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</si>
  <si>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</si>
  <si>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</si>
  <si>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</si>
  <si>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</si>
  <si>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</si>
  <si>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</si>
  <si>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</si>
  <si>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</si>
  <si>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</si>
  <si>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</si>
  <si>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</si>
  <si>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</si>
  <si>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</si>
  <si>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</si>
  <si>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</si>
  <si>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</si>
  <si>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</si>
  <si>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</si>
  <si>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</si>
  <si>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</si>
  <si>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</si>
  <si>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</si>
  <si>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</si>
  <si>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</si>
  <si>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</si>
  <si>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</si>
  <si>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</si>
  <si>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</si>
  <si>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</si>
  <si>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</si>
  <si>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</si>
  <si>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</si>
  <si>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</si>
  <si>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</si>
  <si>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</si>
  <si>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</si>
  <si>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</si>
  <si>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</si>
  <si>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</si>
  <si>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</si>
  <si>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</si>
  <si>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</si>
  <si>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</si>
  <si>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</si>
  <si>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</si>
  <si>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</si>
  <si>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</si>
  <si>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</si>
  <si>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</si>
  <si>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</si>
  <si>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</si>
  <si>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</si>
  <si>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</si>
  <si>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</si>
  <si>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</si>
  <si>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</si>
  <si>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</si>
  <si>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</si>
  <si>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</si>
  <si>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</si>
  <si>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</si>
  <si>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</si>
  <si>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</si>
  <si>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</si>
  <si>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</si>
  <si>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</si>
  <si>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</si>
  <si>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</si>
  <si>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</si>
  <si>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</si>
  <si>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</si>
  <si>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</si>
  <si>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</si>
  <si>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</si>
  <si>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</si>
  <si>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</si>
  <si>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</si>
  <si>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</si>
  <si>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</si>
  <si>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</si>
  <si>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</si>
  <si>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</si>
  <si>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</si>
  <si>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</si>
  <si>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</si>
  <si>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</si>
  <si>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</si>
  <si>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</si>
  <si>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</si>
  <si>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</si>
  <si>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</si>
  <si>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</si>
  <si>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</si>
  <si>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</si>
  <si>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</si>
  <si>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</si>
  <si>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</si>
  <si>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</si>
  <si>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</si>
  <si>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</si>
  <si>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</si>
  <si>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</si>
  <si>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</si>
  <si>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</si>
  <si>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</si>
  <si>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</si>
  <si>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</si>
  <si>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</si>
  <si>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</si>
  <si>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</si>
  <si>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</si>
  <si>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</si>
  <si>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</si>
  <si>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</si>
  <si>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</si>
  <si>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</si>
  <si>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</si>
  <si>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</si>
  <si>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</si>
  <si>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</si>
  <si>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</si>
  <si>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</si>
  <si>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</si>
  <si>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</si>
  <si>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</si>
  <si>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</si>
  <si>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</si>
  <si>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</si>
  <si>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</si>
  <si>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</si>
  <si>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</si>
  <si>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</si>
  <si>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</si>
  <si>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</si>
  <si>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</si>
  <si>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</si>
  <si>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</si>
  <si>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</si>
  <si>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</si>
  <si>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</si>
  <si>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</si>
  <si>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</si>
  <si>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</si>
  <si>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</si>
  <si>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</si>
  <si>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</si>
  <si>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</si>
  <si>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</si>
  <si>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</si>
  <si>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</si>
  <si>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</si>
  <si>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</si>
  <si>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</si>
  <si>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</si>
  <si>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</si>
  <si>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</si>
  <si>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</si>
  <si>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</si>
  <si>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</si>
  <si>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</si>
  <si>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</si>
  <si>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</si>
  <si>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</si>
  <si>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</si>
  <si>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</si>
  <si>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</si>
  <si>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</si>
  <si>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</si>
  <si>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</si>
  <si>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</si>
  <si>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</si>
  <si>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</si>
  <si>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</si>
  <si>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</si>
  <si>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</si>
  <si>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</si>
  <si>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</si>
  <si>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</si>
  <si>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</si>
  <si>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</si>
  <si>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</si>
  <si>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</si>
  <si>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</si>
  <si>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</si>
  <si>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</si>
  <si>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</si>
  <si>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</si>
  <si>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</si>
  <si>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</si>
  <si>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</si>
  <si>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</si>
  <si>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</si>
  <si>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</si>
  <si>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</si>
  <si>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</si>
  <si>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</si>
  <si>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</si>
  <si>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</si>
  <si>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</si>
  <si>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</si>
  <si>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</si>
  <si>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</si>
  <si>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</si>
  <si>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</si>
  <si>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</si>
  <si>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</si>
  <si>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</si>
  <si>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</si>
  <si>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</si>
  <si>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</si>
  <si>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</si>
  <si>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</si>
  <si>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</si>
  <si>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</si>
  <si>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</si>
  <si>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</si>
  <si>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</si>
  <si>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</si>
  <si>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</si>
  <si>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</si>
  <si>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</si>
  <si>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</si>
  <si>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</si>
  <si>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</si>
  <si>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</si>
  <si>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</si>
  <si>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</si>
  <si>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</si>
  <si>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</si>
  <si>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</si>
  <si>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</si>
  <si>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</si>
  <si>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</si>
  <si>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</si>
  <si>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</si>
  <si>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</si>
  <si>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</si>
  <si>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</si>
  <si>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</si>
  <si>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</si>
  <si>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</si>
  <si>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</si>
  <si>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</si>
  <si>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</si>
  <si>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</si>
  <si>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</si>
  <si>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</si>
  <si>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</si>
  <si>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</si>
  <si>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</si>
  <si>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</si>
  <si>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</si>
  <si>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</si>
  <si>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</si>
  <si>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</si>
  <si>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</si>
  <si>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</si>
  <si>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</si>
  <si>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</si>
  <si>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</si>
  <si>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</si>
  <si>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</si>
  <si>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</si>
  <si>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</si>
  <si>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</si>
  <si>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</si>
  <si>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</si>
  <si>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</si>
  <si>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</si>
  <si>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</si>
  <si>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</si>
  <si>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</si>
  <si>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</si>
  <si>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</si>
  <si>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</si>
  <si>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</si>
  <si>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</si>
  <si>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</si>
  <si>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</si>
  <si>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</si>
  <si>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</si>
  <si>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</si>
  <si>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</si>
  <si>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</si>
  <si>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</si>
  <si>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</si>
  <si>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</si>
  <si>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</si>
  <si>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</si>
  <si>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</si>
  <si>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</si>
  <si>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</si>
  <si>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</si>
  <si>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</si>
  <si>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</si>
  <si>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</si>
  <si>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</si>
  <si>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</si>
  <si>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</si>
  <si>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</si>
  <si>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</si>
  <si>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</si>
  <si>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</si>
  <si>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</si>
  <si>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</si>
  <si>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</si>
  <si>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</si>
  <si>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</si>
  <si>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</si>
  <si>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</si>
  <si>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</si>
  <si>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</si>
  <si>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</si>
  <si>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</si>
  <si>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</si>
  <si>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</si>
  <si>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</si>
  <si>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</si>
  <si>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</si>
  <si>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</si>
  <si>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</si>
  <si>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</si>
  <si>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</si>
  <si>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</si>
  <si>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</si>
  <si>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</si>
  <si>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</si>
  <si>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</si>
  <si>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</si>
  <si>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</si>
  <si>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</si>
  <si>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</si>
  <si>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</si>
  <si>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</si>
  <si>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</si>
  <si>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</si>
  <si>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</si>
  <si>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</si>
  <si>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</si>
  <si>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</si>
  <si>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</si>
  <si>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</si>
  <si>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</si>
  <si>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</si>
  <si>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</si>
  <si>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</si>
  <si>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</si>
  <si>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</si>
  <si>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</si>
  <si>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</si>
  <si>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</si>
  <si>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</si>
  <si>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</si>
  <si>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</si>
  <si>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</si>
  <si>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</si>
  <si>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</si>
  <si>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</si>
  <si>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</si>
  <si>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</si>
  <si>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</si>
  <si>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</si>
  <si>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</si>
  <si>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</si>
  <si>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</si>
  <si>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</si>
  <si>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</si>
  <si>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</si>
  <si>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</si>
  <si>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</si>
  <si>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</si>
  <si>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</si>
  <si>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</si>
  <si>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</si>
  <si>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</si>
  <si>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</si>
  <si>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</si>
  <si>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</si>
  <si>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</si>
  <si>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</si>
  <si>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</si>
  <si>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</si>
  <si>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</si>
  <si>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</si>
  <si>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</si>
  <si>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</si>
  <si>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</si>
  <si>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</si>
  <si>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</si>
  <si>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</si>
  <si>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</si>
  <si>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</si>
  <si>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</si>
  <si>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</si>
  <si>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</si>
  <si>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</si>
  <si>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</si>
  <si>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</si>
  <si>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</si>
  <si>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</si>
  <si>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</si>
  <si>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</si>
  <si>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</si>
  <si>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</si>
  <si>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</si>
  <si>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</si>
  <si>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</si>
  <si>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</si>
  <si>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</si>
  <si>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</si>
  <si>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</si>
  <si>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</si>
  <si>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</si>
  <si>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</si>
  <si>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</si>
  <si>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</si>
  <si>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</si>
  <si>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</si>
  <si>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</si>
  <si>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</si>
  <si>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</si>
  <si>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</si>
  <si>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</si>
  <si>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</si>
  <si>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</si>
  <si>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</si>
  <si>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</si>
  <si>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</si>
  <si>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</si>
  <si>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</si>
  <si>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</si>
  <si>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</si>
  <si>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</si>
  <si>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</si>
  <si>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</si>
  <si>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</si>
  <si>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</si>
  <si>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</si>
  <si>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</si>
  <si>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</si>
  <si>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</si>
  <si>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</si>
  <si>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</si>
  <si>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</si>
  <si>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</si>
  <si>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</si>
  <si>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</si>
  <si>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</si>
  <si>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</si>
  <si>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</si>
  <si>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</si>
  <si>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</si>
  <si>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</si>
  <si>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</si>
  <si>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</si>
  <si>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</si>
  <si>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</si>
  <si>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</si>
  <si>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</si>
  <si>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</si>
  <si>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</si>
  <si>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</si>
  <si>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</si>
  <si>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</si>
  <si>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</si>
  <si>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</si>
  <si>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</si>
  <si>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</si>
  <si>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</si>
  <si>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</si>
  <si>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</si>
  <si>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</si>
  <si>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</si>
  <si>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</si>
  <si>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</si>
  <si>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</si>
  <si>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</si>
  <si>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</si>
  <si>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</si>
  <si>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</si>
  <si>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</si>
  <si>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</si>
  <si>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</si>
  <si>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</si>
  <si>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</si>
  <si>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</si>
  <si>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</si>
  <si>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</si>
  <si>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</si>
  <si>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</si>
  <si>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</si>
  <si>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</si>
  <si>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</si>
  <si>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</si>
  <si>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</si>
  <si>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</si>
  <si>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</si>
  <si>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</si>
  <si>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</si>
  <si>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</si>
  <si>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</si>
  <si>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</si>
  <si>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</si>
  <si>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</si>
  <si>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</si>
  <si>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</si>
  <si>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</si>
  <si>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</si>
  <si>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</si>
  <si>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</si>
  <si>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</si>
  <si>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</si>
  <si>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</si>
  <si>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</si>
  <si>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</si>
  <si>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</si>
  <si>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</si>
  <si>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</si>
  <si>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</si>
  <si>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</si>
  <si>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</si>
  <si>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</si>
  <si>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</si>
  <si>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</si>
  <si>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</si>
  <si>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</si>
  <si>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</si>
  <si>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</si>
  <si>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</si>
  <si>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</si>
  <si>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</si>
  <si>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</si>
  <si>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</si>
  <si>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</si>
  <si>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</si>
  <si>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</si>
  <si>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</si>
  <si>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</si>
  <si>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</si>
  <si>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</si>
  <si>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</si>
  <si>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</si>
  <si>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</si>
  <si>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</si>
  <si>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</si>
  <si>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</si>
  <si>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</si>
  <si>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</si>
  <si>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</si>
  <si>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</si>
  <si>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</si>
  <si>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</si>
  <si>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</si>
  <si>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</si>
  <si>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</si>
  <si>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</si>
  <si>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</si>
  <si>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</si>
  <si>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</si>
  <si>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</si>
  <si>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</si>
  <si>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</si>
  <si>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</si>
  <si>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</si>
  <si>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</si>
  <si>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</si>
  <si>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</si>
  <si>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</si>
  <si>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</si>
  <si>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</si>
  <si>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</si>
  <si>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</si>
  <si>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</si>
  <si>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</si>
  <si>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</si>
  <si>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</si>
  <si>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</si>
  <si>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</si>
  <si>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</si>
  <si>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</si>
  <si>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</si>
  <si>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</si>
  <si>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</si>
  <si>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</si>
  <si>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</si>
  <si>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</si>
  <si>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</si>
  <si>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</si>
  <si>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</si>
  <si>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</si>
  <si>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</si>
  <si>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</si>
  <si>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</si>
  <si>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</si>
  <si>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</si>
  <si>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</si>
  <si>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</si>
  <si>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</si>
  <si>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</si>
  <si>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</si>
  <si>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</si>
  <si>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</si>
  <si>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</si>
  <si>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</si>
  <si>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</si>
  <si>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</si>
  <si>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</si>
  <si>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</si>
  <si>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</si>
  <si>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</si>
  <si>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</si>
  <si>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</si>
  <si>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</si>
  <si>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</si>
  <si>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</si>
  <si>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</si>
  <si>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</si>
  <si>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</si>
  <si>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</si>
  <si>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</si>
  <si>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</si>
  <si>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</si>
  <si>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</si>
  <si>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</si>
  <si>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</si>
  <si>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</si>
  <si>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</si>
  <si>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</si>
  <si>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</si>
  <si>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</si>
  <si>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</si>
  <si>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</si>
  <si>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</si>
  <si>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</si>
  <si>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</si>
  <si>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</si>
  <si>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</si>
  <si>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</si>
  <si>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</si>
  <si>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</si>
  <si>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</si>
  <si>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</si>
  <si>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</si>
  <si>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</si>
  <si>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</si>
  <si>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</si>
  <si>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</si>
  <si>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</si>
  <si>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</si>
  <si>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</si>
  <si>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</si>
  <si>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</si>
  <si>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</si>
  <si>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</si>
  <si>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</si>
  <si>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</si>
  <si>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</si>
  <si>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</si>
  <si>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</si>
  <si>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</si>
  <si>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</si>
  <si>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</si>
  <si>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</si>
  <si>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</si>
  <si>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</si>
  <si>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</si>
  <si>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</si>
  <si>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</si>
  <si>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</si>
  <si>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</si>
  <si>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</si>
  <si>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</si>
  <si>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</si>
  <si>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</si>
  <si>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</si>
  <si>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</si>
  <si>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</si>
  <si>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</si>
  <si>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</si>
  <si>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</si>
  <si>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</si>
  <si>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</si>
  <si>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</si>
  <si>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</si>
  <si>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</si>
  <si>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</si>
  <si>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</si>
  <si>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</si>
  <si>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</si>
  <si>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</si>
  <si>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</si>
  <si>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</si>
  <si>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</si>
  <si>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</si>
  <si>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</si>
  <si>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</si>
  <si>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</si>
  <si>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</si>
  <si>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</si>
  <si>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</si>
  <si>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</si>
  <si>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</si>
  <si>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</si>
  <si>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</si>
  <si>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</si>
  <si>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</si>
  <si>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</si>
  <si>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</si>
  <si>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</si>
  <si>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</si>
  <si>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</si>
  <si>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</si>
  <si>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</si>
  <si>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</si>
  <si>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</si>
  <si>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</si>
  <si>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</si>
  <si>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</si>
  <si>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</si>
  <si>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</si>
  <si>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</si>
  <si>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</si>
  <si>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</si>
  <si>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</si>
  <si>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</si>
  <si>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</si>
  <si>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</si>
  <si>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</si>
  <si>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</si>
  <si>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</si>
  <si>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</si>
  <si>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</si>
  <si>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</si>
  <si>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</si>
  <si>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</si>
  <si>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</si>
  <si>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</si>
  <si>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</si>
  <si>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</si>
  <si>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</si>
  <si>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</si>
  <si>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</si>
  <si>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</si>
  <si>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</si>
  <si>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</si>
  <si>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</si>
  <si>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</si>
  <si>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</si>
  <si>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</si>
  <si>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</si>
  <si>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</si>
  <si>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</si>
  <si>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</si>
  <si>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</si>
  <si>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</si>
  <si>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</si>
  <si>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</si>
  <si>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</si>
  <si>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</si>
  <si>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</si>
  <si>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</si>
  <si>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</si>
  <si>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</si>
  <si>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</si>
  <si>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</si>
  <si>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</si>
  <si>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</si>
  <si>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</si>
  <si>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</si>
  <si>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</si>
  <si>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</si>
  <si>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</si>
  <si>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</si>
  <si>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</si>
  <si>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</si>
  <si>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</si>
  <si>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</si>
  <si>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</si>
  <si>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</si>
  <si>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</si>
  <si>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</si>
  <si>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</si>
  <si>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</si>
  <si>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</si>
  <si>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</si>
  <si>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</si>
  <si>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</si>
  <si>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</si>
  <si>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</si>
  <si>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</si>
  <si>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</si>
  <si>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</si>
  <si>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</si>
  <si>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</si>
  <si>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</si>
  <si>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</si>
  <si>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</si>
  <si>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</si>
  <si>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</si>
  <si>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</si>
  <si>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</si>
  <si>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</si>
  <si>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</si>
  <si>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</si>
  <si>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</si>
  <si>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</si>
  <si>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</si>
  <si>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</si>
  <si>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</si>
  <si>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</si>
  <si>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</si>
  <si>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</si>
  <si>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</si>
  <si>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</si>
  <si>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</si>
  <si>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</si>
  <si>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</si>
  <si>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</si>
  <si>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</si>
  <si>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</si>
  <si>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</si>
  <si>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</si>
  <si>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</si>
  <si>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</si>
  <si>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</si>
  <si>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</si>
  <si>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</si>
  <si>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</si>
  <si>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</si>
  <si>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</si>
  <si>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</si>
  <si>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</si>
  <si>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</si>
  <si>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</si>
  <si>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</si>
  <si>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</si>
  <si>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</si>
  <si>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</si>
  <si>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</si>
  <si>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</si>
  <si>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</si>
  <si>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</si>
  <si>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</si>
  <si>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</si>
  <si>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</si>
  <si>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</si>
  <si>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</si>
  <si>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</si>
  <si>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</si>
  <si>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</si>
  <si>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</si>
  <si>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</si>
  <si>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</si>
  <si>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</si>
  <si>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</si>
  <si>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</si>
  <si>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</si>
  <si>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</si>
  <si>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</si>
  <si>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</si>
  <si>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</si>
  <si>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</si>
  <si>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</si>
  <si>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</si>
  <si>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</si>
  <si>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</si>
  <si>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</si>
  <si>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</si>
  <si>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</si>
  <si>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</si>
  <si>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</si>
  <si>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</si>
  <si>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</si>
  <si>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</si>
  <si>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</si>
  <si>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</si>
  <si>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</si>
  <si>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</si>
  <si>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</si>
  <si>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</si>
  <si>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</si>
  <si>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</si>
  <si>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</si>
  <si>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</si>
  <si>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</si>
  <si>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</si>
  <si>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</si>
  <si>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</si>
  <si>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</si>
  <si>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</si>
  <si>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</si>
  <si>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</si>
  <si>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</si>
  <si>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</si>
  <si>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</si>
  <si>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</si>
  <si>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</si>
  <si>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</si>
  <si>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</si>
  <si>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</si>
  <si>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</si>
  <si>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</si>
  <si>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</si>
  <si>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</si>
  <si>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</si>
  <si>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</si>
  <si>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</si>
  <si>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</si>
  <si>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</si>
  <si>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</si>
  <si>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</si>
  <si>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</si>
  <si>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</si>
  <si>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</si>
  <si>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</si>
  <si>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</si>
  <si>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</si>
  <si>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</si>
  <si>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</si>
  <si>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</si>
  <si>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</si>
  <si>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</si>
  <si>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</si>
  <si>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</si>
  <si>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</si>
  <si>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</si>
  <si>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</si>
  <si>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</si>
  <si>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</si>
  <si>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</si>
  <si>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</si>
  <si>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</si>
  <si>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</si>
  <si>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</si>
  <si>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</si>
  <si>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</si>
  <si>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</si>
  <si>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</si>
  <si>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</si>
  <si>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</si>
  <si>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</si>
  <si>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</si>
  <si>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</si>
  <si>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</si>
  <si>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</si>
  <si>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</si>
  <si>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</si>
  <si>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</si>
  <si>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</si>
  <si>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</si>
  <si>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</si>
  <si>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</si>
  <si>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</si>
  <si>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</si>
  <si>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</si>
  <si>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</si>
  <si>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</si>
  <si>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</si>
  <si>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</si>
  <si>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</si>
  <si>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</si>
  <si>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</si>
  <si>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</si>
  <si>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</si>
  <si>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</si>
  <si>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</si>
  <si>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</si>
  <si>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</si>
  <si>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</si>
  <si>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</si>
  <si>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</si>
  <si>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</si>
  <si>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</si>
  <si>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</si>
  <si>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</si>
  <si>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</si>
  <si>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</si>
  <si>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</si>
  <si>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</si>
  <si>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</si>
  <si>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</si>
  <si>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</si>
  <si>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</si>
  <si>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</si>
  <si>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</si>
  <si>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</si>
  <si>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</si>
  <si>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</si>
  <si>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</si>
  <si>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</si>
  <si>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</si>
  <si>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</si>
  <si>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</si>
  <si>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</si>
  <si>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</si>
  <si>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</si>
  <si>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</si>
  <si>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</si>
  <si>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</si>
  <si>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</si>
  <si>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</si>
  <si>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</si>
  <si>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</si>
  <si>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</si>
  <si>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</si>
  <si>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</si>
  <si>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</si>
  <si>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</si>
  <si>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</si>
  <si>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</si>
  <si>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</si>
  <si>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</si>
  <si>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</si>
  <si>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</si>
  <si>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</si>
  <si>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</si>
  <si>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</si>
  <si>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</si>
  <si>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</si>
  <si>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</si>
  <si>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</si>
  <si>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</si>
  <si>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</si>
  <si>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</si>
  <si>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</si>
  <si>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</si>
  <si>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</si>
  <si>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</si>
  <si>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</si>
  <si>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</si>
  <si>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</si>
  <si>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</si>
  <si>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</si>
  <si>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</si>
  <si>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</si>
  <si>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</si>
  <si>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</si>
  <si>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</si>
  <si>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</si>
  <si>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</si>
  <si>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</si>
  <si>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</si>
  <si>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</si>
  <si>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</si>
  <si>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</si>
  <si>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</si>
  <si>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</si>
  <si>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</si>
  <si>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</si>
  <si>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</si>
  <si>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</si>
  <si>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</si>
  <si>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</si>
  <si>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</si>
  <si>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</si>
  <si>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</si>
  <si>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</si>
  <si>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</si>
  <si>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</si>
  <si>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</si>
  <si>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</si>
  <si>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</si>
  <si>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</si>
  <si>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</si>
  <si>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</si>
  <si>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</si>
  <si>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</si>
  <si>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</si>
  <si>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</si>
  <si>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</si>
  <si>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</si>
  <si>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</si>
  <si>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</si>
  <si>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</si>
  <si>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</si>
  <si>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</si>
  <si>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</si>
  <si>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</si>
  <si>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</si>
  <si>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</si>
  <si>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</si>
  <si>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</si>
  <si>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</si>
  <si>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</si>
  <si>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</si>
  <si>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</si>
  <si>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</si>
  <si>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</si>
  <si>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</si>
  <si>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</si>
  <si>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</si>
  <si>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</si>
  <si>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</si>
  <si>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</si>
  <si>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</si>
  <si>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</si>
  <si>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</si>
  <si>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</si>
  <si>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</si>
  <si>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</si>
  <si>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</si>
  <si>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</si>
  <si>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</si>
  <si>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</si>
  <si>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</si>
  <si>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</si>
  <si>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</si>
  <si>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</si>
  <si>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</si>
  <si>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</si>
  <si>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</si>
  <si>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</si>
  <si>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</si>
  <si>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</si>
  <si>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</si>
  <si>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</si>
  <si>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</si>
  <si>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</si>
  <si>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</si>
  <si>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</si>
  <si>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</si>
  <si>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</si>
  <si>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</si>
  <si>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</si>
  <si>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</si>
  <si>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</si>
  <si>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</si>
  <si>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</si>
  <si>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</si>
  <si>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</si>
  <si>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</si>
  <si>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</si>
  <si>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</si>
  <si>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</si>
  <si>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</si>
  <si>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</si>
  <si>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</si>
  <si>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</si>
  <si>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</si>
  <si>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</si>
  <si>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</si>
  <si>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</si>
  <si>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</si>
  <si>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</si>
  <si>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</si>
  <si>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</si>
  <si>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</si>
  <si>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</si>
  <si>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</si>
  <si>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</si>
  <si>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</si>
  <si>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</si>
  <si>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</si>
  <si>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</si>
  <si>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</si>
  <si>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</si>
  <si>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</si>
  <si>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</si>
  <si>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</si>
  <si>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</si>
  <si>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</si>
  <si>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</si>
  <si>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</si>
  <si>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</si>
  <si>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</si>
  <si>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</si>
  <si>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</si>
  <si>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</si>
  <si>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</si>
  <si>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</si>
  <si>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</si>
  <si>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</si>
  <si>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</si>
  <si>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</si>
  <si>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</si>
  <si>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</si>
  <si>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</si>
  <si>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</si>
  <si>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</si>
  <si>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</si>
  <si>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</si>
  <si>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</si>
  <si>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</si>
  <si>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</si>
  <si>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</si>
  <si>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</si>
  <si>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</si>
  <si>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</si>
  <si>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</si>
  <si>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</si>
  <si>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</si>
  <si>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</si>
  <si>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</si>
  <si>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</si>
  <si>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</si>
  <si>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</si>
  <si>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</si>
  <si>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</si>
  <si>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</si>
  <si>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</si>
  <si>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</si>
  <si>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</si>
  <si>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</si>
  <si>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</si>
  <si>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</si>
  <si>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</si>
  <si>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</si>
  <si>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</si>
  <si>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</si>
  <si>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</si>
  <si>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</si>
  <si>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</si>
  <si>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</si>
  <si>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</si>
  <si>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</si>
  <si>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</si>
  <si>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</si>
  <si>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</si>
  <si>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</si>
  <si>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</si>
  <si>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</si>
  <si>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</si>
  <si>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</si>
  <si>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</si>
  <si>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</si>
  <si>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</si>
  <si>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</si>
  <si>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</si>
  <si>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</si>
  <si>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</si>
  <si>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</si>
  <si>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</si>
  <si>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</si>
  <si>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</si>
  <si>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</si>
  <si>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</si>
  <si>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</si>
  <si>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</si>
  <si>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</si>
  <si>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</si>
  <si>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</si>
  <si>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</si>
  <si>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</si>
  <si>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</si>
  <si>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</si>
  <si>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</si>
  <si>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</si>
  <si>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</si>
  <si>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</si>
  <si>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</si>
  <si>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</si>
  <si>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</si>
  <si>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</si>
  <si>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</si>
  <si>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</si>
  <si>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</si>
  <si>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</si>
  <si>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</si>
  <si>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</si>
  <si>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</si>
  <si>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</si>
  <si>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</si>
  <si>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</si>
  <si>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</si>
  <si>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</si>
  <si>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</si>
  <si>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</si>
  <si>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</si>
  <si>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</si>
  <si>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</si>
  <si>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</si>
  <si>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</si>
  <si>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</si>
  <si>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</si>
  <si>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</si>
  <si>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</si>
  <si>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</si>
  <si>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</si>
  <si>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</si>
  <si>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</si>
  <si>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</si>
  <si>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</si>
  <si>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</si>
  <si>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</si>
  <si>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</si>
  <si>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</si>
  <si>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</si>
  <si>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</si>
  <si>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</si>
  <si>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</si>
  <si>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</si>
  <si>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</si>
  <si>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</si>
  <si>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</si>
  <si>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</si>
  <si>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</si>
  <si>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</si>
  <si>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</si>
  <si>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</si>
  <si>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</si>
  <si>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</si>
  <si>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</si>
  <si>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</si>
  <si>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</si>
  <si>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</si>
  <si>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</si>
  <si>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</si>
  <si>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</si>
  <si>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</si>
  <si>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</si>
  <si>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</si>
  <si>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</si>
  <si>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</si>
  <si>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</si>
  <si>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</si>
  <si>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</si>
  <si>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</si>
  <si>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</si>
  <si>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</si>
  <si>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</si>
  <si>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</si>
  <si>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</si>
  <si>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</si>
  <si>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</si>
  <si>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</si>
  <si>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</si>
  <si>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</si>
  <si>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</si>
  <si>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</si>
  <si>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</si>
  <si>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</si>
  <si>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</si>
  <si>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</si>
  <si>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</si>
  <si>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</si>
  <si>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</si>
  <si>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</si>
  <si>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</si>
  <si>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</si>
  <si>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</si>
  <si>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</si>
  <si>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</si>
  <si>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</si>
  <si>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</si>
  <si>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</si>
  <si>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</si>
  <si>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</si>
  <si>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</si>
  <si>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</si>
  <si>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</si>
  <si>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</si>
  <si>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</si>
  <si>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</si>
  <si>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</si>
  <si>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</si>
  <si>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</si>
  <si>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</si>
  <si>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</si>
  <si>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</si>
  <si>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</si>
  <si>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</si>
  <si>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</si>
  <si>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</si>
  <si>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</si>
  <si>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</si>
  <si>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</si>
  <si>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</si>
  <si>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</si>
  <si>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</si>
  <si>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</si>
  <si>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</si>
  <si>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</si>
  <si>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</si>
  <si>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</si>
  <si>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</si>
  <si>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</si>
  <si>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</si>
  <si>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</si>
  <si>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</si>
  <si>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</si>
  <si>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</si>
  <si>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</si>
  <si>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</si>
  <si>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</si>
  <si>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</si>
  <si>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</si>
  <si>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</si>
  <si>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</si>
  <si>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</si>
  <si>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</si>
  <si>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</si>
  <si>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</si>
  <si>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</si>
  <si>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</si>
  <si>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</si>
  <si>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</si>
  <si>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</si>
  <si>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</si>
  <si>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</si>
  <si>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</si>
  <si>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</si>
  <si>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</si>
  <si>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</si>
  <si>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</si>
  <si>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</si>
  <si>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</si>
  <si>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</si>
  <si>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</si>
  <si>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</si>
  <si>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</si>
  <si>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</si>
  <si>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</si>
  <si>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</si>
  <si>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</si>
  <si>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</si>
  <si>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</si>
  <si>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</si>
  <si>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</si>
  <si>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</si>
  <si>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</si>
  <si>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</si>
  <si>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</si>
  <si>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</si>
  <si>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</si>
  <si>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</si>
  <si>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</si>
  <si>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</si>
  <si>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</si>
  <si>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</si>
  <si>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</si>
  <si>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</si>
  <si>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</si>
  <si>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</si>
  <si>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</si>
  <si>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</si>
  <si>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</si>
  <si>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</si>
  <si>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</si>
  <si>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</si>
  <si>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</si>
  <si>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</si>
  <si>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</si>
  <si>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</si>
  <si>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</si>
  <si>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</si>
  <si>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</si>
  <si>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</si>
  <si>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</si>
  <si>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</si>
  <si>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</si>
  <si>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</si>
  <si>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</si>
  <si>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</si>
  <si>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</si>
  <si>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</si>
  <si>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</si>
  <si>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</si>
  <si>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</si>
  <si>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</si>
  <si>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</si>
  <si>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</si>
  <si>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</si>
  <si>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</si>
  <si>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</si>
  <si>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</si>
  <si>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</si>
  <si>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</si>
  <si>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</si>
  <si>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</si>
  <si>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</si>
  <si>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</si>
  <si>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</si>
  <si>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</si>
  <si>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</si>
  <si>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</si>
  <si>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</si>
  <si>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</si>
  <si>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</si>
  <si>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</si>
  <si>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</si>
  <si>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</si>
  <si>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</si>
  <si>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</si>
  <si>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</si>
  <si>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</si>
  <si>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</si>
  <si>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</si>
  <si>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</si>
  <si>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</si>
  <si>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</si>
  <si>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</si>
  <si>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</si>
  <si>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</si>
  <si>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</si>
  <si>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</si>
  <si>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</si>
  <si>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</si>
  <si>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</si>
  <si>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</si>
  <si>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</si>
  <si>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</si>
  <si>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</si>
  <si>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</si>
  <si>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</si>
  <si>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</si>
  <si>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</si>
  <si>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</si>
  <si>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</si>
  <si>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</si>
  <si>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</si>
  <si>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</si>
  <si>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</si>
  <si>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</si>
  <si>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</si>
  <si>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</si>
  <si>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</si>
  <si>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</si>
  <si>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</si>
  <si>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</si>
  <si>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</si>
  <si>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</si>
  <si>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</si>
  <si>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</si>
  <si>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</si>
  <si>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</si>
  <si>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</si>
  <si>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</si>
  <si>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</si>
  <si>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</si>
  <si>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</si>
  <si>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</si>
  <si>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</si>
  <si>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</si>
  <si>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</si>
  <si>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</si>
  <si>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</si>
  <si>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</si>
  <si>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</si>
  <si>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</si>
  <si>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</si>
  <si>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</si>
  <si>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</si>
  <si>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</si>
  <si>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</si>
  <si>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</si>
  <si>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</si>
  <si>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</si>
  <si>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</si>
  <si>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</si>
  <si>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</si>
  <si>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</si>
  <si>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</si>
  <si>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</si>
  <si>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</si>
  <si>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</si>
  <si>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</si>
  <si>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</si>
  <si>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</si>
  <si>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</si>
  <si>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</si>
  <si>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</si>
  <si>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</si>
  <si>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</si>
  <si>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</si>
  <si>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</si>
  <si>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</si>
  <si>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</si>
  <si>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</si>
  <si>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</si>
  <si>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</si>
  <si>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</si>
  <si>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</si>
  <si>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</si>
  <si>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</si>
  <si>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</si>
  <si>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</si>
  <si>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</si>
  <si>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</si>
  <si>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</si>
  <si>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</si>
  <si>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</si>
  <si>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</si>
  <si>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</si>
  <si>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</si>
  <si>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</si>
  <si>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</si>
  <si>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</si>
  <si>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</si>
  <si>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</si>
  <si>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</si>
  <si>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</si>
  <si>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</si>
  <si>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</si>
  <si>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</si>
  <si>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</si>
  <si>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</si>
  <si>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</si>
  <si>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</si>
  <si>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</si>
  <si>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</si>
  <si>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</si>
  <si>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</si>
  <si>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</si>
  <si>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</si>
  <si>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</si>
  <si>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</si>
  <si>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</si>
  <si>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</si>
  <si>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</si>
  <si>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</si>
  <si>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</si>
  <si>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</si>
  <si>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</si>
  <si>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</si>
  <si>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</si>
  <si>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</si>
  <si>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</si>
  <si>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</si>
  <si>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</si>
  <si>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</si>
  <si>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</si>
  <si>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</si>
  <si>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</si>
  <si>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</si>
  <si>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</si>
  <si>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</si>
  <si>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</si>
  <si>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</si>
  <si>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</si>
  <si>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</si>
  <si>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</si>
  <si>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</si>
  <si>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</si>
  <si>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</si>
  <si>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</si>
  <si>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</si>
  <si>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</si>
  <si>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</si>
  <si>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</si>
  <si>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</si>
  <si>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</si>
  <si>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</si>
  <si>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</si>
  <si>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</si>
  <si>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</si>
  <si>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</si>
  <si>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</si>
  <si>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</si>
  <si>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</si>
  <si>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</si>
  <si>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</si>
  <si>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</si>
  <si>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</si>
  <si>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</si>
  <si>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</si>
  <si>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</si>
  <si>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</si>
  <si>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</si>
  <si>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</si>
  <si>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</si>
  <si>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</si>
  <si>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</si>
  <si>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</si>
  <si>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</si>
  <si>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</si>
  <si>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</si>
  <si>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</si>
  <si>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</si>
  <si>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</si>
  <si>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</si>
  <si>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</si>
  <si>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</si>
  <si>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</si>
  <si>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</si>
  <si>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</si>
  <si>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</si>
  <si>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</si>
  <si>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</si>
  <si>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</si>
  <si>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</si>
  <si>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</si>
  <si>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</si>
  <si>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</si>
  <si>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</si>
  <si>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</si>
  <si>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</si>
  <si>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</si>
  <si>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</si>
  <si>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</si>
  <si>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</si>
  <si>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</si>
  <si>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</si>
  <si>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</si>
  <si>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</si>
  <si>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</si>
  <si>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</si>
  <si>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</si>
  <si>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</si>
  <si>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</si>
  <si>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</si>
  <si>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</si>
  <si>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</si>
  <si>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</si>
  <si>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</si>
  <si>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</si>
  <si>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</si>
  <si>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</si>
  <si>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</si>
  <si>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</si>
  <si>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</si>
  <si>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</si>
  <si>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</si>
  <si>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</si>
  <si>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</si>
  <si>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</si>
  <si>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</si>
  <si>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</si>
  <si>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</si>
  <si>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</si>
  <si>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</si>
  <si>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</si>
  <si>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</si>
  <si>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</si>
  <si>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</si>
  <si>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</si>
  <si>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</si>
  <si>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</si>
  <si>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</si>
  <si>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</si>
  <si>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</si>
  <si>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</si>
  <si>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</si>
  <si>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</si>
  <si>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</si>
  <si>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</si>
  <si>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</si>
  <si>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</si>
  <si>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</si>
  <si>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</si>
  <si>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</si>
  <si>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</si>
  <si>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</si>
  <si>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</si>
  <si>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</si>
  <si>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</si>
  <si>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</si>
  <si>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</si>
  <si>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</si>
  <si>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</si>
  <si>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</si>
  <si>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</si>
  <si>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</si>
  <si>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</si>
  <si>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</si>
  <si>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</si>
  <si>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</si>
  <si>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</si>
  <si>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</si>
  <si>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</si>
  <si>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</si>
  <si>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</si>
  <si>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</si>
  <si>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</si>
  <si>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</si>
  <si>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</si>
  <si>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</si>
  <si>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</si>
  <si>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</si>
  <si>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</si>
  <si>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</si>
  <si>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</si>
  <si>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</si>
  <si>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</si>
  <si>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</si>
  <si>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</si>
  <si>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</si>
  <si>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</si>
  <si>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</si>
  <si>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</si>
  <si>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</si>
  <si>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</si>
  <si>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</si>
  <si>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</si>
  <si>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</si>
  <si>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</si>
  <si>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</si>
  <si>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</si>
  <si>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</si>
  <si>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</si>
  <si>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</si>
  <si>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</si>
  <si>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</si>
  <si>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</si>
  <si>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</si>
  <si>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</si>
  <si>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</si>
  <si>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</si>
  <si>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</si>
  <si>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</si>
  <si>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</si>
  <si>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</si>
  <si>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</si>
  <si>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</si>
  <si>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</si>
  <si>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</si>
  <si>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</si>
  <si>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</si>
  <si>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</si>
  <si>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</si>
  <si>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</si>
  <si>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</si>
  <si>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</si>
  <si>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</si>
  <si>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</si>
  <si>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</si>
  <si>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</si>
  <si>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</si>
  <si>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</si>
  <si>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</si>
  <si>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</si>
  <si>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</si>
  <si>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</si>
  <si>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</si>
  <si>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</si>
  <si>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</si>
  <si>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</si>
  <si>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</si>
  <si>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</si>
  <si>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</si>
  <si>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</si>
  <si>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</si>
  <si>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</si>
  <si>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</si>
  <si>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</si>
  <si>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</si>
  <si>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</si>
  <si>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</si>
  <si>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</si>
  <si>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</si>
  <si>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</si>
  <si>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</si>
  <si>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</si>
  <si>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</si>
  <si>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</si>
  <si>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</si>
  <si>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</si>
  <si>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</si>
  <si>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</si>
  <si>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</si>
  <si>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</si>
  <si>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</si>
  <si>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</si>
  <si>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</si>
  <si>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</si>
  <si>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</si>
  <si>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</si>
  <si>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</si>
  <si>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</si>
  <si>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</si>
  <si>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</si>
  <si>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</si>
  <si>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</si>
  <si>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</si>
  <si>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</si>
  <si>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</si>
  <si>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</si>
  <si>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</si>
  <si>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</si>
  <si>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</si>
  <si>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</si>
  <si>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</si>
  <si>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</si>
  <si>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</si>
  <si>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</si>
  <si>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</si>
  <si>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</si>
  <si>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</si>
  <si>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</si>
  <si>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</si>
  <si>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</si>
  <si>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</si>
  <si>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</si>
  <si>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</si>
  <si>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</si>
  <si>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</si>
  <si>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</si>
  <si>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</si>
  <si>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</si>
  <si>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</si>
  <si>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</si>
  <si>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</si>
  <si>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</si>
  <si>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</si>
  <si>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</si>
  <si>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</si>
  <si>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</si>
  <si>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</si>
  <si>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</si>
  <si>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</si>
  <si>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</si>
  <si>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</si>
  <si>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</si>
  <si>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</si>
  <si>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</si>
  <si>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</si>
  <si>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</si>
  <si>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</si>
  <si>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</si>
  <si>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</si>
  <si>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</si>
  <si>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</si>
  <si>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</si>
  <si>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</si>
  <si>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</si>
  <si>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</si>
  <si>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</si>
  <si>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</si>
  <si>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</si>
  <si>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</si>
  <si>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</si>
  <si>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</si>
  <si>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</si>
  <si>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</si>
  <si>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</si>
  <si>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</si>
  <si>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</si>
  <si>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</si>
  <si>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</si>
  <si>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</si>
  <si>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</si>
  <si>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</si>
  <si>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</si>
  <si>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</si>
  <si>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</si>
  <si>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</si>
  <si>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</si>
  <si>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</si>
  <si>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</si>
  <si>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</si>
  <si>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</si>
  <si>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</si>
  <si>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</si>
  <si>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</si>
  <si>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</si>
  <si>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</si>
  <si>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</si>
  <si>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</si>
  <si>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</si>
  <si>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</si>
  <si>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</si>
  <si>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</si>
  <si>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</si>
  <si>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</si>
  <si>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</si>
  <si>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</si>
  <si>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</si>
  <si>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</si>
  <si>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</si>
  <si>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</si>
  <si>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</si>
  <si>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</si>
  <si>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</si>
  <si>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</si>
  <si>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</si>
  <si>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</si>
  <si>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</si>
  <si>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</si>
  <si>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</si>
  <si>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</si>
  <si>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</si>
  <si>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</si>
  <si>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</si>
  <si>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</si>
  <si>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</si>
  <si>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</si>
  <si>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</si>
  <si>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</si>
  <si>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</si>
  <si>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</si>
  <si>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</si>
  <si>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</si>
  <si>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</si>
  <si>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</si>
  <si>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</si>
  <si>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</si>
  <si>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</si>
  <si>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</si>
  <si>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</si>
  <si>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</si>
  <si>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</si>
  <si>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</si>
  <si>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</si>
  <si>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</si>
  <si>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</si>
  <si>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</si>
  <si>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</si>
  <si>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</si>
  <si>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</si>
  <si>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</si>
  <si>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</si>
  <si>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</si>
  <si>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</si>
  <si>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</si>
  <si>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</si>
  <si>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</si>
  <si>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</si>
  <si>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</si>
  <si>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</si>
  <si>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</si>
  <si>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</si>
  <si>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</si>
  <si>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</si>
  <si>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</si>
  <si>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</si>
  <si>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</si>
  <si>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</si>
  <si>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</si>
  <si>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</si>
  <si>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</si>
  <si>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</si>
  <si>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</si>
  <si>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</si>
  <si>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</si>
  <si>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</si>
  <si>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</si>
  <si>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</si>
  <si>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</si>
  <si>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</si>
  <si>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</si>
  <si>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</si>
  <si>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</si>
  <si>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</si>
  <si>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</si>
  <si>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</si>
  <si>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</si>
  <si>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</si>
  <si>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</si>
  <si>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</si>
  <si>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</si>
  <si>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</si>
  <si>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</si>
  <si>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</si>
  <si>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</si>
  <si>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</si>
  <si>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</si>
  <si>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</si>
  <si>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</si>
  <si>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</si>
  <si>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</si>
  <si>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</si>
  <si>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</si>
  <si>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</si>
  <si>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</si>
  <si>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</si>
  <si>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</si>
  <si>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</si>
  <si>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</si>
  <si>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</si>
  <si>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</si>
  <si>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</si>
  <si>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</si>
  <si>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</si>
  <si>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</si>
  <si>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</si>
  <si>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</si>
  <si>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</si>
  <si>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</si>
  <si>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</si>
  <si>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</si>
  <si>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</si>
  <si>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</si>
  <si>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</si>
  <si>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</si>
  <si>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</si>
  <si>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</si>
  <si>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</si>
  <si>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</si>
  <si>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</si>
  <si>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</si>
  <si>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</si>
  <si>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</si>
  <si>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</si>
  <si>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</si>
  <si>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</si>
  <si>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</si>
  <si>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</si>
  <si>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</si>
  <si>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</si>
  <si>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</si>
  <si>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</si>
  <si>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</si>
  <si>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</si>
  <si>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</si>
  <si>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</si>
  <si>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</si>
  <si>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</si>
  <si>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</si>
  <si>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</si>
  <si>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</si>
  <si>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</si>
  <si>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</si>
  <si>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</si>
  <si>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</si>
  <si>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</si>
  <si>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</si>
  <si>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</si>
  <si>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</si>
  <si>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</si>
  <si>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</si>
  <si>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</si>
  <si>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</si>
  <si>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</si>
  <si>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</si>
  <si>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</si>
  <si>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</si>
  <si>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</si>
  <si>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</si>
  <si>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</si>
  <si>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</si>
  <si>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</si>
  <si>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</si>
  <si>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</si>
  <si>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</si>
  <si>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</si>
  <si>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</si>
  <si>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</si>
  <si>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</si>
  <si>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</si>
  <si>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</si>
  <si>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</si>
  <si>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</si>
  <si>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</si>
  <si>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</si>
  <si>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</si>
  <si>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</si>
  <si>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</si>
  <si>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</si>
  <si>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</si>
  <si>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</si>
  <si>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</si>
  <si>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</si>
  <si>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</si>
  <si>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</si>
  <si>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</si>
  <si>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</si>
  <si>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</si>
  <si>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</si>
  <si>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</si>
  <si>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</si>
  <si>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</si>
  <si>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</si>
  <si>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</si>
  <si>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</si>
  <si>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</si>
  <si>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</si>
  <si>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</si>
  <si>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</si>
  <si>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</si>
  <si>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</si>
  <si>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</si>
  <si>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</si>
  <si>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</si>
  <si>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</si>
  <si>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</si>
  <si>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</si>
  <si>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</si>
  <si>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</si>
  <si>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</si>
  <si>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</si>
  <si>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</si>
  <si>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</si>
  <si>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</si>
  <si>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</si>
  <si>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</si>
  <si>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</si>
  <si>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</si>
  <si>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</si>
  <si>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</si>
  <si>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</si>
  <si>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</si>
  <si>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</si>
  <si>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</si>
  <si>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</si>
  <si>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</si>
  <si>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</si>
  <si>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</si>
  <si>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</si>
  <si>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</si>
  <si>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</si>
  <si>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</si>
  <si>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</si>
  <si>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</si>
  <si>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</si>
  <si>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</si>
  <si>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</si>
  <si>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</si>
  <si>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</si>
  <si>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</si>
  <si>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</si>
  <si>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</si>
  <si>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</si>
  <si>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</si>
  <si>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</si>
  <si>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</si>
  <si>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</si>
  <si>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</si>
  <si>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</si>
  <si>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</si>
  <si>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</si>
  <si>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</si>
  <si>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</si>
  <si>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</si>
  <si>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</si>
  <si>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</si>
  <si>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</si>
  <si>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</si>
  <si>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</si>
  <si>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</si>
  <si>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</si>
  <si>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</si>
  <si>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</si>
  <si>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</si>
  <si>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</si>
  <si>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</si>
  <si>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</si>
  <si>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</si>
  <si>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</si>
  <si>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</si>
  <si>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</si>
  <si>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</si>
  <si>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</si>
  <si>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</si>
  <si>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</si>
  <si>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</si>
  <si>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</si>
  <si>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</si>
  <si>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</si>
  <si>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</si>
  <si>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</si>
  <si>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</si>
  <si>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</si>
  <si>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</si>
  <si>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</si>
  <si>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</si>
  <si>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</si>
  <si>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</si>
  <si>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</si>
  <si>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</si>
  <si>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</si>
  <si>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</si>
  <si>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</si>
  <si>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</si>
  <si>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</si>
  <si>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</si>
  <si>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</si>
  <si>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</si>
  <si>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</si>
  <si>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</si>
  <si>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</si>
  <si>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</si>
  <si>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</si>
  <si>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</si>
  <si>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</si>
  <si>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</si>
  <si>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</si>
  <si>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</si>
  <si>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</si>
  <si>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</si>
  <si>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</si>
  <si>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</si>
  <si>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</si>
  <si>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</si>
  <si>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</si>
  <si>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</si>
  <si>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</si>
  <si>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</si>
  <si>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</si>
  <si>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</si>
  <si>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</si>
  <si>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</si>
  <si>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</si>
  <si>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</si>
  <si>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</si>
  <si>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</si>
  <si>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</si>
  <si>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</si>
  <si>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</si>
  <si>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</si>
  <si>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</si>
  <si>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</si>
  <si>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</si>
  <si>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</si>
  <si>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</si>
  <si>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</si>
  <si>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</si>
  <si>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</si>
  <si>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</si>
  <si>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</si>
  <si>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</si>
  <si>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</si>
  <si>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</si>
  <si>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</si>
  <si>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</si>
  <si>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</si>
  <si>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</si>
  <si>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</si>
  <si>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</si>
  <si>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</si>
  <si>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</si>
  <si>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</si>
  <si>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</si>
  <si>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</si>
  <si>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</si>
  <si>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</si>
  <si>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</si>
  <si>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</si>
  <si>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</si>
  <si>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</si>
  <si>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</si>
  <si>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</si>
  <si>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</si>
  <si>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</si>
  <si>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</si>
  <si>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</si>
  <si>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</si>
  <si>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</si>
  <si>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</si>
  <si>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</si>
  <si>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</si>
  <si>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</si>
  <si>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</si>
  <si>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</si>
  <si>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</si>
  <si>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</si>
  <si>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</si>
  <si>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</si>
  <si>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</si>
  <si>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</si>
  <si>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</si>
  <si>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</si>
  <si>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</si>
  <si>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</si>
  <si>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</si>
  <si>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</si>
  <si>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</si>
  <si>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</si>
  <si>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</si>
  <si>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</si>
  <si>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</si>
  <si>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</si>
  <si>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</si>
  <si>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</si>
  <si>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</si>
  <si>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</si>
  <si>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</si>
  <si>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</si>
  <si>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</si>
  <si>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</si>
  <si>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</si>
  <si>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</si>
  <si>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</si>
  <si>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</si>
  <si>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</si>
  <si>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</si>
  <si>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</si>
  <si>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</si>
  <si>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</si>
  <si>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</si>
  <si>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</si>
  <si>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</si>
  <si>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</si>
  <si>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</si>
  <si>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</si>
  <si>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</si>
  <si>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</si>
  <si>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</si>
  <si>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</si>
  <si>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</si>
  <si>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</si>
  <si>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</si>
  <si>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</si>
  <si>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</si>
  <si>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</si>
  <si>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</si>
  <si>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</si>
  <si>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</si>
  <si>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</si>
  <si>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</si>
  <si>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</si>
  <si>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</si>
  <si>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</si>
  <si>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</si>
  <si>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</si>
  <si>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</si>
  <si>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</si>
  <si>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</si>
  <si>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</si>
  <si>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</si>
  <si>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</si>
  <si>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</si>
  <si>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</si>
  <si>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</si>
  <si>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</si>
  <si>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</si>
  <si>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</si>
  <si>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</si>
  <si>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</si>
  <si>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</si>
  <si>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</si>
  <si>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</si>
  <si>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</si>
  <si>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</si>
  <si>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</si>
  <si>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</si>
  <si>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</si>
  <si>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</si>
  <si>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</si>
  <si>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</si>
  <si>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</si>
  <si>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</si>
  <si>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</si>
  <si>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</si>
  <si>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</si>
  <si>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</si>
  <si>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</si>
  <si>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</si>
  <si>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</si>
  <si>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</si>
  <si>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</si>
  <si>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</si>
  <si>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</si>
  <si>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</si>
  <si>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</si>
  <si>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</si>
  <si>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</si>
  <si>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</si>
  <si>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</si>
  <si>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</si>
  <si>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</si>
  <si>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</si>
  <si>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</si>
  <si>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</si>
  <si>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</si>
  <si>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</si>
  <si>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</si>
  <si>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</si>
  <si>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</si>
  <si>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</si>
  <si>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</si>
  <si>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</si>
  <si>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</si>
  <si>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</si>
  <si>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</si>
  <si>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</si>
  <si>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</si>
  <si>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</si>
  <si>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</si>
  <si>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</si>
  <si>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</si>
  <si>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</si>
  <si>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</si>
  <si>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</si>
  <si>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</si>
  <si>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</si>
  <si>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</si>
  <si>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</si>
  <si>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</si>
  <si>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</si>
  <si>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</si>
  <si>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</si>
  <si>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</si>
  <si>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</si>
  <si>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</si>
  <si>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</si>
  <si>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</si>
  <si>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</si>
  <si>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</si>
  <si>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</si>
  <si>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</si>
  <si>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</si>
  <si>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</si>
  <si>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</si>
  <si>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</si>
  <si>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</si>
  <si>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</si>
  <si>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</si>
  <si>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</si>
  <si>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</si>
  <si>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</si>
  <si>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</si>
  <si>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</si>
  <si>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</si>
  <si>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</si>
  <si>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</si>
  <si>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</si>
  <si>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</si>
  <si>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</si>
  <si>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</si>
  <si>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</si>
  <si>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</si>
  <si>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</si>
  <si>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</si>
  <si>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</si>
  <si>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</si>
  <si>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</si>
  <si>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</si>
  <si>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</si>
  <si>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</si>
  <si>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</si>
  <si>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</si>
  <si>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</si>
  <si>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</si>
  <si>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</si>
  <si>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</si>
  <si>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</si>
  <si>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</si>
  <si>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</si>
  <si>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</si>
  <si>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</si>
  <si>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</si>
  <si>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</si>
  <si>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</si>
  <si>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</si>
  <si>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</si>
  <si>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</si>
  <si>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</si>
  <si>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</si>
  <si>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</si>
  <si>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</si>
  <si>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</si>
  <si>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</si>
  <si>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</si>
  <si>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</si>
  <si>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</si>
  <si>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</si>
  <si>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</si>
  <si>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</si>
  <si>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</si>
  <si>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</si>
  <si>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</si>
  <si>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</si>
  <si>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</si>
  <si>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</si>
  <si>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</si>
  <si>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</si>
  <si>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</si>
  <si>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</si>
  <si>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</si>
  <si>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</si>
  <si>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</si>
  <si>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</si>
  <si>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</si>
  <si>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</si>
  <si>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</si>
  <si>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</si>
  <si>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</si>
  <si>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</si>
  <si>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</si>
  <si>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</si>
  <si>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</si>
  <si>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</si>
  <si>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</si>
  <si>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</si>
  <si>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</si>
  <si>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</si>
  <si>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</si>
  <si>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</si>
  <si>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</si>
  <si>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</si>
  <si>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</si>
  <si>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</si>
  <si>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</si>
  <si>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</si>
  <si>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</si>
  <si>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</si>
  <si>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</si>
  <si>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</si>
  <si>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</si>
  <si>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</si>
  <si>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</si>
  <si>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</si>
  <si>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</si>
  <si>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</si>
  <si>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</si>
  <si>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</si>
  <si>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</si>
  <si>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</si>
  <si>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</si>
  <si>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</si>
  <si>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</si>
  <si>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</si>
  <si>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</si>
  <si>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</si>
  <si>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</si>
  <si>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</si>
  <si>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</si>
  <si>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</si>
  <si>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</si>
  <si>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</si>
  <si>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</si>
  <si>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</si>
  <si>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</si>
  <si>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</si>
  <si>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</si>
  <si>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</si>
  <si>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</si>
  <si>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</si>
  <si>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</si>
  <si>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</si>
  <si>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</si>
  <si>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</si>
  <si>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</si>
  <si>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</si>
  <si>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</si>
  <si>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</si>
  <si>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</si>
  <si>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</si>
  <si>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</si>
  <si>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</si>
  <si>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</si>
  <si>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</si>
  <si>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</si>
  <si>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</si>
  <si>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</si>
  <si>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</si>
  <si>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</si>
  <si>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</si>
  <si>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</si>
  <si>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</si>
  <si>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</si>
  <si>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</si>
  <si>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</si>
  <si>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</si>
  <si>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</si>
  <si>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</si>
  <si>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</si>
  <si>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</si>
  <si>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</si>
  <si>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</si>
  <si>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</si>
  <si>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</si>
  <si>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</si>
  <si>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</si>
  <si>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</si>
  <si>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</si>
  <si>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</si>
  <si>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</si>
  <si>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</si>
  <si>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</si>
  <si>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</si>
  <si>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</si>
  <si>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</si>
  <si>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</si>
  <si>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</si>
  <si>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</si>
  <si>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</si>
  <si>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</si>
  <si>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</si>
  <si>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</si>
  <si>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</si>
  <si>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</si>
  <si>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</si>
  <si>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</si>
  <si>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</si>
  <si>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</si>
  <si>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</si>
  <si>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</si>
  <si>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</si>
  <si>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</si>
  <si>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</si>
  <si>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</si>
  <si>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</si>
  <si>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</si>
  <si>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</si>
  <si>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</si>
  <si>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</si>
  <si>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</si>
  <si>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</si>
  <si>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</si>
  <si>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</si>
  <si>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</si>
  <si>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</si>
  <si>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</si>
  <si>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</si>
  <si>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</si>
  <si>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</si>
  <si>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</si>
  <si>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</si>
  <si>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</si>
  <si>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</si>
  <si>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</si>
  <si>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</si>
  <si>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</si>
  <si>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</si>
  <si>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</si>
  <si>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</si>
  <si>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</si>
  <si>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</si>
  <si>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</si>
  <si>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</si>
  <si>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</si>
  <si>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</si>
  <si>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</si>
  <si>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</si>
  <si>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</si>
  <si>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</si>
  <si>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</si>
  <si>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</si>
  <si>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</si>
  <si>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</si>
  <si>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</si>
  <si>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</si>
  <si>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</si>
  <si>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</si>
  <si>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</si>
  <si>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</si>
  <si>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</si>
  <si>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</si>
  <si>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</si>
  <si>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</si>
  <si>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</si>
  <si>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</si>
  <si>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</si>
  <si>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</si>
  <si>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</si>
  <si>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</si>
  <si>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</si>
  <si>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</si>
  <si>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</si>
  <si>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</si>
  <si>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</si>
  <si>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</si>
  <si>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</si>
  <si>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</si>
  <si>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</si>
  <si>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</si>
  <si>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</si>
  <si>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</si>
  <si>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</si>
  <si>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</si>
  <si>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</si>
  <si>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</si>
  <si>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</si>
  <si>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</si>
  <si>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</si>
  <si>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</si>
  <si>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</si>
  <si>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</si>
  <si>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</si>
  <si>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</si>
  <si>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</si>
  <si>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</si>
  <si>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</si>
  <si>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</si>
  <si>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</si>
  <si>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</si>
  <si>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</si>
  <si>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</si>
  <si>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</si>
  <si>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</si>
  <si>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</si>
  <si>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</si>
  <si>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</si>
  <si>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</si>
  <si>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</si>
  <si>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</si>
  <si>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</si>
  <si>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</si>
  <si>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</si>
  <si>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</si>
  <si>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</si>
  <si>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</si>
  <si>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</si>
  <si>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</si>
  <si>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</si>
  <si>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</si>
  <si>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</si>
  <si>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</si>
  <si>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</si>
  <si>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</si>
  <si>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</si>
  <si>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</si>
  <si>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</si>
  <si>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</si>
  <si>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</si>
  <si>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</si>
  <si>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</si>
  <si>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</si>
  <si>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</si>
  <si>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</si>
  <si>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</si>
  <si>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</si>
  <si>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</si>
  <si>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</si>
  <si>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</si>
  <si>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</si>
  <si>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</si>
  <si>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</si>
  <si>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</si>
  <si>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</si>
  <si>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</si>
  <si>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</si>
  <si>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</si>
  <si>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</si>
  <si>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</si>
  <si>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</si>
  <si>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</si>
  <si>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</si>
  <si>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</si>
  <si>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</si>
  <si>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</si>
  <si>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</si>
  <si>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</si>
  <si>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</si>
  <si>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</si>
  <si>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</si>
  <si>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</si>
  <si>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</si>
  <si>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</si>
  <si>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</si>
  <si>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</si>
  <si>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</si>
  <si>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</si>
  <si>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</si>
  <si>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</si>
  <si>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</si>
  <si>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</si>
  <si>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</si>
  <si>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</si>
  <si>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</si>
  <si>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</si>
  <si>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</si>
  <si>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</si>
  <si>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</si>
  <si>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</si>
  <si>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</si>
  <si>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</si>
  <si>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</si>
  <si>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</si>
  <si>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</si>
  <si>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</si>
  <si>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</si>
  <si>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</si>
  <si>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</si>
  <si>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</si>
  <si>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</si>
  <si>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</si>
  <si>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</si>
  <si>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</si>
  <si>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</si>
  <si>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</si>
  <si>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</si>
  <si>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</si>
  <si>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</si>
  <si>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</si>
  <si>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</si>
  <si>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</si>
  <si>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</si>
  <si>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</si>
  <si>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</si>
  <si>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</si>
  <si>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</si>
  <si>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</si>
  <si>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</si>
  <si>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</si>
  <si>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</si>
  <si>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</si>
  <si>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</si>
  <si>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</si>
  <si>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</si>
  <si>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</si>
  <si>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</si>
  <si>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</si>
  <si>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</si>
  <si>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</si>
  <si>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</si>
  <si>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</si>
  <si>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</si>
  <si>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</si>
  <si>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</si>
  <si>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</si>
  <si>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</si>
  <si>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</si>
  <si>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</si>
  <si>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</si>
  <si>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</si>
  <si>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</si>
  <si>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</si>
  <si>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</si>
  <si>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</si>
  <si>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</si>
  <si>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</si>
  <si>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</si>
  <si>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</si>
  <si>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</si>
  <si>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</si>
  <si>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</si>
  <si>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</si>
  <si>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</si>
  <si>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</si>
  <si>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</si>
  <si>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</si>
  <si>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</si>
  <si>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</si>
  <si>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</si>
  <si>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</si>
  <si>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</si>
  <si>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</si>
  <si>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</si>
  <si>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</si>
  <si>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</si>
  <si>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</si>
  <si>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</si>
  <si>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</si>
  <si>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</si>
  <si>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</si>
  <si>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</si>
  <si>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</si>
  <si>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</si>
  <si>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</si>
  <si>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</si>
  <si>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</si>
  <si>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</si>
  <si>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</si>
  <si>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</si>
  <si>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</si>
  <si>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</si>
  <si>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</si>
  <si>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</si>
  <si>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</si>
  <si>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</si>
  <si>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</si>
  <si>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</si>
  <si>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</si>
  <si>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</si>
  <si>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</si>
  <si>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</si>
  <si>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</si>
  <si>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</si>
  <si>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</si>
  <si>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</si>
  <si>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</si>
  <si>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</si>
  <si>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</si>
  <si>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</si>
  <si>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</si>
  <si>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</si>
  <si>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</si>
  <si>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</si>
  <si>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</si>
  <si>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</si>
  <si>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COA Pending</t>
  </si>
  <si>
    <t>Priyanka Madam / Sample</t>
  </si>
  <si>
    <t>Deepak / Priyanka Madam / Sample</t>
  </si>
  <si>
    <t xml:space="preserve">Deepak / Priyanka Madam </t>
  </si>
  <si>
    <t>Shipment Out For Delivery</t>
  </si>
  <si>
    <t>Office Closed; Unable To Deliver</t>
  </si>
  <si>
    <t>Wrong Pincode, Will Impact Delivery</t>
  </si>
  <si>
    <t>In Transit Await Delivery Information</t>
  </si>
  <si>
    <t>In Transit Await Delivery Informatio</t>
  </si>
  <si>
    <t>Wait for othe materail</t>
  </si>
  <si>
    <t>Wait for Other Materail</t>
  </si>
  <si>
    <t>Deepak / Priyanka Madam</t>
  </si>
  <si>
    <t>Shipment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</si>
</sst>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58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7"/>
  <sheetViews>
    <sheetView tabSelected="1" zoomScaleNormal="100" workbookViewId="0">
      <pane ySplit="1" topLeftCell="A2" activePane="bottomLeft" state="frozen"/>
      <selection activeCell="B16" sqref="B16"/>
      <selection pane="bottomLeft" activeCell="B5" sqref="B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5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4" bestFit="1" customWidth="1"/>
    <col min="18" max="18" width="18" style="24" bestFit="1" customWidth="1"/>
    <col min="19" max="19" width="9.57031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4998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IF(OR(R3368 = "PRIYANKA MADAM", R3368 = "DEEPAK"), N3368,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4922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/>
      <c r="L23" s="22">
        <f t="shared" si="2"/>
        <v>1</v>
      </c>
      <c r="M23" s="22"/>
      <c r="N23" s="31">
        <v>45955</v>
      </c>
      <c r="O23" s="49">
        <v>12499.2</v>
      </c>
      <c r="P23" s="22" t="s">
        <v>4757</v>
      </c>
      <c r="Q23" s="22"/>
      <c r="R23" s="22"/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 t="s">
        <v>5229</v>
      </c>
      <c r="X23" s="31" t="str">
        <f t="shared" ref="X23:X24" si="15">IF(OR(R23 = "PRIYANKA MADAM", R23 = "DEEPAK", R23 = "PORTER"),N23,"")</f>
        <v/>
      </c>
      <c r="Y23" s="22" t="str">
        <f t="shared" si="3"/>
        <v/>
      </c>
      <c r="Z23" s="22" t="str">
        <f t="shared" si="4"/>
        <v>Saturday</v>
      </c>
      <c r="AA23" s="22" t="str">
        <f t="shared" si="5"/>
        <v/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6">IF(AB24="DOLLAR",E24*88,E24)</f>
        <v>5913.6</v>
      </c>
      <c r="G24" s="49">
        <f t="shared" ref="G24" si="17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8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si="15"/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4968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/>
      <c r="L32" s="22">
        <f t="shared" ref="L32" si="31">J32-K32</f>
        <v>1</v>
      </c>
      <c r="M32" s="22"/>
      <c r="N32" s="31">
        <v>45955</v>
      </c>
      <c r="O32" s="49">
        <v>10490.4</v>
      </c>
      <c r="P32" s="22" t="s">
        <v>4757</v>
      </c>
      <c r="Q32" s="22"/>
      <c r="R32" s="22"/>
      <c r="S32" s="3">
        <v>4</v>
      </c>
      <c r="T32" s="38"/>
      <c r="U32" s="22" t="s">
        <v>18</v>
      </c>
      <c r="V32" s="22" t="str">
        <f>VLOOKUP(P32,'Customer List'!B:C,2,)</f>
        <v>Pune</v>
      </c>
      <c r="W32" s="39" t="s">
        <v>5229</v>
      </c>
      <c r="X32" s="31" t="str">
        <f t="shared" si="22"/>
        <v/>
      </c>
      <c r="Y32" s="22" t="str">
        <f t="shared" ref="Y32" si="32">IF(X32="", "", X32-N32)</f>
        <v/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/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>
        <v>0</v>
      </c>
      <c r="L516" s="22">
        <f t="shared" si="114"/>
        <v>1</v>
      </c>
      <c r="M516" s="22"/>
      <c r="N516" s="31"/>
      <c r="O516" s="49"/>
      <c r="P516" s="22" t="s">
        <v>3292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STOCK</v>
      </c>
      <c r="W516" s="39" t="s">
        <v>1145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STOCK</v>
      </c>
    </row>
    <row r="517" spans="1:29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5288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5241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5242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5243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5244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5275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5276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5277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5289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5290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4894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5245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5278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5279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5260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5261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5262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5263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5264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5280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5281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5282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5283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5284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5285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5286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5291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5298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5265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5266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5287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5283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5249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5248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5250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5246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5247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5292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5293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5294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5295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5296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e">
        <f>VLOOKUP(P1579,'Customer List'!B:C,2,)</f>
        <v>#N/A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e">
        <f>VLOOKUP(P1579,'Customer List'!B:D,3,)</f>
        <v>#N/A</v>
      </c>
    </row>
    <row r="1580" spans="1:29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5267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5299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5300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5268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5272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5273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5274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5270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5251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5252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5253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5254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5255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5269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4904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4904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5301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5267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5287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5279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5276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5275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4889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5257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5256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5297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/>
      <c r="Q2130" s="22"/>
      <c r="R2130" s="22"/>
      <c r="S2130" s="3" t="s">
        <v>299</v>
      </c>
      <c r="T2130" s="38"/>
      <c r="U2130" s="22" t="s">
        <v>2085</v>
      </c>
      <c r="V2130" s="22" t="e">
        <f>VLOOKUP(P2130,'Customer List'!B:C,2,)</f>
        <v>#N/A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e">
        <f>VLOOKUP(P2130,'Customer List'!B:D,3,)</f>
        <v>#N/A</v>
      </c>
    </row>
    <row r="2131" spans="1:29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4985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/>
      <c r="Q2135" s="22"/>
      <c r="R2135" s="22"/>
      <c r="S2135" s="3" t="s">
        <v>299</v>
      </c>
      <c r="T2135" s="38"/>
      <c r="U2135" s="22" t="s">
        <v>2085</v>
      </c>
      <c r="V2135" s="22" t="e">
        <f>VLOOKUP(P2135,'Customer List'!B:C,2,)</f>
        <v>#N/A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e">
        <f>VLOOKUP(P2135,'Customer List'!B:D,3,)</f>
        <v>#N/A</v>
      </c>
    </row>
    <row r="2136" spans="1:29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0</v>
      </c>
      <c r="L2137" s="22">
        <f t="shared" si="324"/>
        <v>15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/>
      <c r="Q2141" s="22"/>
      <c r="R2141" s="22"/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4860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4861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4860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4862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4859</v>
      </c>
      <c r="J2161" s="22">
        <v>4</v>
      </c>
      <c r="K2161" s="22">
        <v>4</v>
      </c>
      <c r="L2161" s="22">
        <f t="shared" si="324"/>
        <v>0</v>
      </c>
      <c r="M2161" s="22" t="s">
        <v>5031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4859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4863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4969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5277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5269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5310</v>
      </c>
      <c r="U2373" s="22" t="s">
        <v>18</v>
      </c>
      <c r="V2373" s="22" t="str">
        <f>VLOOKUP(P2373,'Customer List'!B:C,2,)</f>
        <v>STOCK</v>
      </c>
      <c r="W2373" s="39" t="s">
        <v>5309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/>
      <c r="L2374" s="22">
        <f t="shared" ref="L2374" si="393">J2374-K2374</f>
        <v>2</v>
      </c>
      <c r="M2374" s="22"/>
      <c r="N2374" s="31">
        <v>45955</v>
      </c>
      <c r="O2374" s="49">
        <f>37277.5*2</f>
        <v>74555</v>
      </c>
      <c r="P2374" s="22" t="s">
        <v>2046</v>
      </c>
      <c r="Q2374" s="22"/>
      <c r="R2374" s="22"/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 t="s">
        <v>5229</v>
      </c>
      <c r="X2374" s="31" t="str">
        <f t="shared" ref="X2374" si="394">IF(OR(R2374 = "PRIYANKA MADAM", R2374 = "DEEPAK", R2374 = "PORTER"),N2374,"")</f>
        <v/>
      </c>
      <c r="Y2374" s="22" t="str">
        <f t="shared" ref="Y2374" si="395">IF(X2374="", "", X2374-N2374)</f>
        <v/>
      </c>
      <c r="Z2374" s="22" t="str">
        <f t="shared" ref="Z2374" si="396">IF(N2374="", "", TEXT(N2374, "dddd"))</f>
        <v>Saturday</v>
      </c>
      <c r="AA2374" s="22" t="str">
        <f t="shared" ref="AA2374" si="397">IF(X2374="", "", TEXT(X2374, "dddd"))</f>
        <v/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ref="A2377:A2440" si="398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si="398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398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398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398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398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398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398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398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398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398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398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x14ac:dyDescent="0.25">
      <c r="A2389" s="22">
        <f t="shared" si="398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x14ac:dyDescent="0.25">
      <c r="A2390" s="22">
        <f t="shared" si="398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x14ac:dyDescent="0.25">
      <c r="A2391" s="22">
        <f t="shared" si="398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9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x14ac:dyDescent="0.25">
      <c r="A2392" s="22">
        <f t="shared" si="398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9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398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x14ac:dyDescent="0.25">
      <c r="A2394" s="22">
        <f t="shared" si="398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398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400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x14ac:dyDescent="0.25">
      <c r="A2396" s="22">
        <f t="shared" si="398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400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398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x14ac:dyDescent="0.25">
      <c r="A2398" s="22">
        <f t="shared" si="398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x14ac:dyDescent="0.25">
      <c r="A2399" s="22">
        <f t="shared" si="398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x14ac:dyDescent="0.25">
      <c r="A2400" s="22">
        <f t="shared" si="398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398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398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398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x14ac:dyDescent="0.25">
      <c r="A2404" s="22">
        <f t="shared" si="398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x14ac:dyDescent="0.25">
      <c r="A2405" s="22">
        <f t="shared" si="398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398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398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398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398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398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1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x14ac:dyDescent="0.25">
      <c r="A2411" s="22">
        <f t="shared" si="398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1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398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x14ac:dyDescent="0.25">
      <c r="A2413" s="22">
        <f t="shared" si="398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398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398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398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398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398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398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398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398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398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398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398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398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2">IF(AB2425="DOLLAR",E2425*88,E2425)</f>
        <v>6529.6</v>
      </c>
      <c r="G2425" s="49">
        <f t="shared" ref="G2425:G2488" si="403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4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398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2"/>
        <v>11026.4</v>
      </c>
      <c r="G2426" s="49">
        <f t="shared" si="403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4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5">IF(X2426="", "", X2426-N2426)</f>
        <v>2</v>
      </c>
      <c r="Z2426" s="22" t="str">
        <f t="shared" ref="Z2426:Z2489" si="406">IF(N2426="", "", TEXT(N2426, "dddd"))</f>
        <v>Saturday</v>
      </c>
      <c r="AA2426" s="22" t="str">
        <f t="shared" ref="AA2426:AA2489" si="407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398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2"/>
        <v>5112.8</v>
      </c>
      <c r="G2427" s="49">
        <f t="shared" si="403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4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5"/>
        <v>2</v>
      </c>
      <c r="Z2427" s="22" t="str">
        <f t="shared" si="406"/>
        <v>Saturday</v>
      </c>
      <c r="AA2427" s="22" t="str">
        <f t="shared" si="407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398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2"/>
        <v>23628</v>
      </c>
      <c r="G2428" s="49">
        <f t="shared" si="403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4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5"/>
        <v>2</v>
      </c>
      <c r="Z2428" s="22" t="str">
        <f t="shared" si="406"/>
        <v>Saturday</v>
      </c>
      <c r="AA2428" s="22" t="str">
        <f t="shared" si="407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398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2"/>
        <v>27258</v>
      </c>
      <c r="G2429" s="49">
        <f t="shared" si="403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4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5"/>
        <v>2</v>
      </c>
      <c r="Z2429" s="22" t="str">
        <f t="shared" si="406"/>
        <v>Saturday</v>
      </c>
      <c r="AA2429" s="22" t="str">
        <f t="shared" si="407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398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2"/>
        <v>25410</v>
      </c>
      <c r="G2430" s="49">
        <f t="shared" si="403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4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5"/>
        <v>2</v>
      </c>
      <c r="Z2430" s="22" t="str">
        <f t="shared" si="406"/>
        <v>Saturday</v>
      </c>
      <c r="AA2430" s="22" t="str">
        <f t="shared" si="407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398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2"/>
        <v>2895.2</v>
      </c>
      <c r="G2431" s="49">
        <f t="shared" si="403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4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5"/>
        <v>2</v>
      </c>
      <c r="Z2431" s="22" t="str">
        <f t="shared" si="406"/>
        <v>Saturday</v>
      </c>
      <c r="AA2431" s="22" t="str">
        <f t="shared" si="407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398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2"/>
        <v>2217.6</v>
      </c>
      <c r="G2432" s="49">
        <f t="shared" si="403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4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5"/>
        <v>2</v>
      </c>
      <c r="Z2432" s="22" t="str">
        <f t="shared" si="406"/>
        <v>Saturday</v>
      </c>
      <c r="AA2432" s="22" t="str">
        <f t="shared" si="407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398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2"/>
        <v>5852</v>
      </c>
      <c r="G2433" s="49">
        <f t="shared" si="403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4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5"/>
        <v>2</v>
      </c>
      <c r="Z2433" s="22" t="str">
        <f t="shared" si="406"/>
        <v>Saturday</v>
      </c>
      <c r="AA2433" s="22" t="str">
        <f t="shared" si="407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398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2"/>
        <v>10890</v>
      </c>
      <c r="G2434" s="49">
        <f t="shared" si="403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4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5"/>
        <v>2</v>
      </c>
      <c r="Z2434" s="22" t="str">
        <f t="shared" si="406"/>
        <v>Saturday</v>
      </c>
      <c r="AA2434" s="22" t="str">
        <f t="shared" si="407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398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2"/>
        <v>11888.8</v>
      </c>
      <c r="G2435" s="49">
        <f t="shared" si="403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4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5"/>
        <v>2</v>
      </c>
      <c r="Z2435" s="22" t="str">
        <f t="shared" si="406"/>
        <v>Saturday</v>
      </c>
      <c r="AA2435" s="22" t="str">
        <f t="shared" si="407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398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2"/>
        <v>14106.400000000001</v>
      </c>
      <c r="G2436" s="49">
        <f t="shared" si="403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4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5"/>
        <v>2</v>
      </c>
      <c r="Z2436" s="22" t="str">
        <f t="shared" si="406"/>
        <v>Saturday</v>
      </c>
      <c r="AA2436" s="22" t="str">
        <f t="shared" si="407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398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2"/>
        <v>6899.2000000000007</v>
      </c>
      <c r="G2437" s="49">
        <f t="shared" si="403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4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5"/>
        <v>2</v>
      </c>
      <c r="Z2437" s="22" t="str">
        <f t="shared" si="406"/>
        <v>Saturday</v>
      </c>
      <c r="AA2437" s="22" t="str">
        <f t="shared" si="407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398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2"/>
        <v>6666</v>
      </c>
      <c r="G2438" s="49">
        <f t="shared" si="403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4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5"/>
        <v>2</v>
      </c>
      <c r="Z2438" s="22" t="str">
        <f t="shared" si="406"/>
        <v>Saturday</v>
      </c>
      <c r="AA2438" s="22" t="str">
        <f t="shared" si="407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398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2"/>
        <v>10164</v>
      </c>
      <c r="G2439" s="49">
        <f t="shared" si="403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4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5"/>
        <v>2</v>
      </c>
      <c r="Z2439" s="22" t="str">
        <f t="shared" si="406"/>
        <v>Saturday</v>
      </c>
      <c r="AA2439" s="22" t="str">
        <f t="shared" si="407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398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2"/>
        <v>6283.2000000000007</v>
      </c>
      <c r="G2440" s="49">
        <f t="shared" si="403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4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5"/>
        <v>2</v>
      </c>
      <c r="Z2440" s="22" t="str">
        <f t="shared" si="406"/>
        <v>Monday</v>
      </c>
      <c r="AA2440" s="22" t="str">
        <f t="shared" si="407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ref="A2441:A2504" si="408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2"/>
        <v>39732</v>
      </c>
      <c r="G2441" s="49">
        <f t="shared" si="403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4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5"/>
        <v>2</v>
      </c>
      <c r="Z2441" s="22" t="str">
        <f t="shared" si="406"/>
        <v>Saturday</v>
      </c>
      <c r="AA2441" s="22" t="str">
        <f t="shared" si="407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si="408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2"/>
        <v>12628</v>
      </c>
      <c r="G2442" s="49">
        <f t="shared" si="403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4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5"/>
        <v>2</v>
      </c>
      <c r="Z2442" s="22" t="str">
        <f t="shared" si="406"/>
        <v>Monday</v>
      </c>
      <c r="AA2442" s="22" t="str">
        <f t="shared" si="407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08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2"/>
        <v>8993.6</v>
      </c>
      <c r="G2443" s="49">
        <f t="shared" si="403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4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5"/>
        <v>0</v>
      </c>
      <c r="Z2443" s="22" t="str">
        <f t="shared" si="406"/>
        <v>Monday</v>
      </c>
      <c r="AA2443" s="22" t="str">
        <f t="shared" si="407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x14ac:dyDescent="0.25">
      <c r="A2444" s="22">
        <f t="shared" si="408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2"/>
        <v>9055.2000000000007</v>
      </c>
      <c r="G2444" s="49">
        <f t="shared" si="403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4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5"/>
        <v>2</v>
      </c>
      <c r="Z2444" s="22" t="str">
        <f t="shared" si="406"/>
        <v>Monday</v>
      </c>
      <c r="AA2444" s="22" t="str">
        <f t="shared" si="407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x14ac:dyDescent="0.25">
      <c r="A2445" s="22">
        <f t="shared" si="408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2"/>
        <v>6529.6</v>
      </c>
      <c r="G2445" s="49">
        <f t="shared" si="403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4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5"/>
        <v>2</v>
      </c>
      <c r="Z2445" s="22" t="str">
        <f t="shared" si="406"/>
        <v>Saturday</v>
      </c>
      <c r="AA2445" s="22" t="str">
        <f t="shared" si="407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08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2"/>
        <v>9486.4</v>
      </c>
      <c r="G2446" s="49">
        <f t="shared" si="403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4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5"/>
        <v>2</v>
      </c>
      <c r="Z2446" s="22" t="str">
        <f t="shared" si="406"/>
        <v>Monday</v>
      </c>
      <c r="AA2446" s="22" t="str">
        <f t="shared" si="407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08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2"/>
        <v>2217.6</v>
      </c>
      <c r="G2447" s="49">
        <f t="shared" si="403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4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9">IF(OR(R2447 = "PRIYANKA MADAM", R2447 = "DEEPAK", R2447 = "PORTER"),N2447,"")</f>
        <v>45909</v>
      </c>
      <c r="Y2447" s="22">
        <f t="shared" si="405"/>
        <v>0</v>
      </c>
      <c r="Z2447" s="22" t="str">
        <f t="shared" si="406"/>
        <v>Tuesday</v>
      </c>
      <c r="AA2447" s="22" t="str">
        <f t="shared" si="407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x14ac:dyDescent="0.25">
      <c r="A2448" s="22">
        <f t="shared" si="408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2"/>
        <v>6468</v>
      </c>
      <c r="G2448" s="49">
        <f t="shared" si="403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4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9"/>
        <v>45909</v>
      </c>
      <c r="Y2448" s="22">
        <f t="shared" si="405"/>
        <v>0</v>
      </c>
      <c r="Z2448" s="22" t="str">
        <f t="shared" si="406"/>
        <v>Tuesday</v>
      </c>
      <c r="AA2448" s="22" t="str">
        <f t="shared" si="407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08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2"/>
        <v>19602</v>
      </c>
      <c r="G2449" s="49">
        <f t="shared" si="403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4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9"/>
        <v>45908</v>
      </c>
      <c r="Y2449" s="22">
        <f t="shared" si="405"/>
        <v>0</v>
      </c>
      <c r="Z2449" s="22" t="str">
        <f t="shared" si="406"/>
        <v>Monday</v>
      </c>
      <c r="AA2449" s="22" t="str">
        <f t="shared" si="407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08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2"/>
        <v>7268.7999999999993</v>
      </c>
      <c r="G2450" s="49">
        <f t="shared" si="403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4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9"/>
        <v>45909</v>
      </c>
      <c r="Y2450" s="22">
        <f t="shared" si="405"/>
        <v>0</v>
      </c>
      <c r="Z2450" s="22" t="str">
        <f t="shared" si="406"/>
        <v>Tuesday</v>
      </c>
      <c r="AA2450" s="22" t="str">
        <f t="shared" si="407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08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2"/>
        <v>20394</v>
      </c>
      <c r="G2451" s="49">
        <f t="shared" si="403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4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9"/>
        <v>45909</v>
      </c>
      <c r="Y2451" s="22">
        <f t="shared" si="405"/>
        <v>0</v>
      </c>
      <c r="Z2451" s="22" t="str">
        <f t="shared" si="406"/>
        <v>Tuesday</v>
      </c>
      <c r="AA2451" s="22" t="str">
        <f t="shared" si="407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08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2"/>
        <v>18018</v>
      </c>
      <c r="G2452" s="49">
        <f t="shared" si="403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4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9"/>
        <v>45908</v>
      </c>
      <c r="Y2452" s="22">
        <f t="shared" si="405"/>
        <v>0</v>
      </c>
      <c r="Z2452" s="22" t="str">
        <f t="shared" si="406"/>
        <v>Monday</v>
      </c>
      <c r="AA2452" s="22" t="str">
        <f t="shared" si="407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08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2"/>
        <v>10890</v>
      </c>
      <c r="G2453" s="49">
        <f t="shared" si="403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4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9"/>
        <v>45909</v>
      </c>
      <c r="Y2453" s="22">
        <f t="shared" si="405"/>
        <v>0</v>
      </c>
      <c r="Z2453" s="22" t="str">
        <f t="shared" si="406"/>
        <v>Tuesday</v>
      </c>
      <c r="AA2453" s="22" t="str">
        <f t="shared" si="407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08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2"/>
        <v>13794</v>
      </c>
      <c r="G2454" s="49">
        <f t="shared" si="403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4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9"/>
        <v>45909</v>
      </c>
      <c r="Y2454" s="22">
        <f t="shared" si="405"/>
        <v>0</v>
      </c>
      <c r="Z2454" s="22" t="str">
        <f t="shared" si="406"/>
        <v>Tuesday</v>
      </c>
      <c r="AA2454" s="22" t="str">
        <f t="shared" si="407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08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2"/>
        <v>15312</v>
      </c>
      <c r="G2455" s="49">
        <f t="shared" si="403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4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9"/>
        <v>45908</v>
      </c>
      <c r="Y2455" s="22">
        <f t="shared" si="405"/>
        <v>0</v>
      </c>
      <c r="Z2455" s="22" t="str">
        <f t="shared" si="406"/>
        <v>Monday</v>
      </c>
      <c r="AA2455" s="22" t="str">
        <f t="shared" si="407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08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2"/>
        <v>2895.2</v>
      </c>
      <c r="G2456" s="49">
        <f t="shared" si="403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4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9"/>
        <v>45908</v>
      </c>
      <c r="Y2456" s="22">
        <f t="shared" si="405"/>
        <v>0</v>
      </c>
      <c r="Z2456" s="22" t="str">
        <f t="shared" si="406"/>
        <v>Monday</v>
      </c>
      <c r="AA2456" s="22" t="str">
        <f t="shared" si="407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08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2"/>
        <v>19650.400000000001</v>
      </c>
      <c r="G2457" s="49">
        <f t="shared" si="403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4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9"/>
        <v>45908</v>
      </c>
      <c r="Y2457" s="22">
        <f t="shared" si="405"/>
        <v>0</v>
      </c>
      <c r="Z2457" s="22" t="str">
        <f t="shared" si="406"/>
        <v>Monday</v>
      </c>
      <c r="AA2457" s="22" t="str">
        <f t="shared" si="407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08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2"/>
        <v>13244</v>
      </c>
      <c r="G2458" s="49">
        <f t="shared" si="403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4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9"/>
        <v>45908</v>
      </c>
      <c r="Y2458" s="22">
        <f t="shared" si="405"/>
        <v>0</v>
      </c>
      <c r="Z2458" s="22" t="str">
        <f t="shared" si="406"/>
        <v>Monday</v>
      </c>
      <c r="AA2458" s="22" t="str">
        <f t="shared" si="407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08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2"/>
        <v>15972</v>
      </c>
      <c r="G2459" s="49">
        <f t="shared" si="403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4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9"/>
        <v>45908</v>
      </c>
      <c r="Y2459" s="22">
        <f t="shared" si="405"/>
        <v>0</v>
      </c>
      <c r="Z2459" s="22" t="str">
        <f t="shared" si="406"/>
        <v>Monday</v>
      </c>
      <c r="AA2459" s="22" t="str">
        <f t="shared" si="407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08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2"/>
        <v>9856</v>
      </c>
      <c r="G2460" s="49">
        <f t="shared" si="403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4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9"/>
        <v>45909</v>
      </c>
      <c r="Y2460" s="22">
        <f t="shared" si="405"/>
        <v>0</v>
      </c>
      <c r="Z2460" s="22" t="str">
        <f t="shared" si="406"/>
        <v>Tuesday</v>
      </c>
      <c r="AA2460" s="22" t="str">
        <f t="shared" si="407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08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2"/>
        <v>15972</v>
      </c>
      <c r="G2461" s="49">
        <f t="shared" si="403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4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9"/>
        <v>45908</v>
      </c>
      <c r="Y2461" s="22">
        <f t="shared" si="405"/>
        <v>0</v>
      </c>
      <c r="Z2461" s="22" t="str">
        <f t="shared" si="406"/>
        <v>Monday</v>
      </c>
      <c r="AA2461" s="22" t="str">
        <f t="shared" si="407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08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2"/>
        <v>13244</v>
      </c>
      <c r="G2462" s="49">
        <f t="shared" si="403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4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9"/>
        <v>45908</v>
      </c>
      <c r="Y2462" s="22">
        <f t="shared" si="405"/>
        <v>0</v>
      </c>
      <c r="Z2462" s="22" t="str">
        <f t="shared" si="406"/>
        <v>Monday</v>
      </c>
      <c r="AA2462" s="22" t="str">
        <f t="shared" si="407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08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2"/>
        <v>5790.4</v>
      </c>
      <c r="G2463" s="49">
        <f t="shared" si="403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4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9"/>
        <v>45908</v>
      </c>
      <c r="Y2463" s="22">
        <f t="shared" si="405"/>
        <v>0</v>
      </c>
      <c r="Z2463" s="22" t="str">
        <f t="shared" si="406"/>
        <v>Monday</v>
      </c>
      <c r="AA2463" s="22" t="str">
        <f t="shared" si="407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08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2"/>
        <v>17371.2</v>
      </c>
      <c r="G2464" s="49">
        <f t="shared" si="403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4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9"/>
        <v>45908</v>
      </c>
      <c r="Y2464" s="22">
        <f t="shared" si="405"/>
        <v>0</v>
      </c>
      <c r="Z2464" s="22" t="str">
        <f t="shared" si="406"/>
        <v>Monday</v>
      </c>
      <c r="AA2464" s="22" t="str">
        <f t="shared" si="407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08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2"/>
        <v>13244</v>
      </c>
      <c r="G2465" s="49">
        <f t="shared" si="403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4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9"/>
        <v>45908</v>
      </c>
      <c r="Y2465" s="22">
        <f t="shared" si="405"/>
        <v>0</v>
      </c>
      <c r="Z2465" s="22" t="str">
        <f t="shared" si="406"/>
        <v>Monday</v>
      </c>
      <c r="AA2465" s="22" t="str">
        <f t="shared" si="407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08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2"/>
        <v>23223.199999999997</v>
      </c>
      <c r="G2466" s="49">
        <f t="shared" si="403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4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9"/>
        <v>45908</v>
      </c>
      <c r="Y2466" s="22">
        <f t="shared" si="405"/>
        <v>0</v>
      </c>
      <c r="Z2466" s="22" t="str">
        <f t="shared" si="406"/>
        <v>Monday</v>
      </c>
      <c r="AA2466" s="22" t="str">
        <f t="shared" si="407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08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2"/>
        <v>5913.6</v>
      </c>
      <c r="G2467" s="49">
        <f t="shared" si="403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4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9"/>
        <v>45908</v>
      </c>
      <c r="Y2467" s="22">
        <f t="shared" si="405"/>
        <v>0</v>
      </c>
      <c r="Z2467" s="22" t="str">
        <f t="shared" si="406"/>
        <v>Monday</v>
      </c>
      <c r="AA2467" s="22" t="str">
        <f t="shared" si="407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08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2"/>
        <v>17987.2</v>
      </c>
      <c r="G2468" s="49">
        <f t="shared" si="403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4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9"/>
        <v>45909</v>
      </c>
      <c r="Y2468" s="22">
        <f t="shared" si="405"/>
        <v>0</v>
      </c>
      <c r="Z2468" s="22" t="str">
        <f t="shared" si="406"/>
        <v>Tuesday</v>
      </c>
      <c r="AA2468" s="22" t="str">
        <f t="shared" si="407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08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2"/>
        <v>18876</v>
      </c>
      <c r="G2469" s="49">
        <f t="shared" si="403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4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9"/>
        <v>45908</v>
      </c>
      <c r="Y2469" s="22">
        <f t="shared" si="405"/>
        <v>0</v>
      </c>
      <c r="Z2469" s="22" t="str">
        <f t="shared" si="406"/>
        <v>Monday</v>
      </c>
      <c r="AA2469" s="22" t="str">
        <f t="shared" si="407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08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2"/>
        <v>17820</v>
      </c>
      <c r="G2470" s="49">
        <f t="shared" si="403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4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9"/>
        <v>45908</v>
      </c>
      <c r="Y2470" s="22">
        <f t="shared" si="405"/>
        <v>0</v>
      </c>
      <c r="Z2470" s="22" t="str">
        <f t="shared" si="406"/>
        <v>Monday</v>
      </c>
      <c r="AA2470" s="22" t="str">
        <f t="shared" si="407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08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2"/>
        <v>18150</v>
      </c>
      <c r="G2471" s="49">
        <f t="shared" si="403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4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9"/>
        <v>45908</v>
      </c>
      <c r="Y2471" s="22">
        <f t="shared" si="405"/>
        <v>0</v>
      </c>
      <c r="Z2471" s="22" t="str">
        <f t="shared" si="406"/>
        <v>Monday</v>
      </c>
      <c r="AA2471" s="22" t="str">
        <f t="shared" si="407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08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2"/>
        <v>18150</v>
      </c>
      <c r="G2472" s="49">
        <f t="shared" si="403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4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9"/>
        <v>45909</v>
      </c>
      <c r="Y2472" s="22">
        <f t="shared" si="405"/>
        <v>0</v>
      </c>
      <c r="Z2472" s="22" t="str">
        <f t="shared" si="406"/>
        <v>Tuesday</v>
      </c>
      <c r="AA2472" s="22" t="str">
        <f t="shared" si="407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08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2"/>
        <v>18876</v>
      </c>
      <c r="G2473" s="49">
        <f t="shared" si="403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4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9"/>
        <v>45908</v>
      </c>
      <c r="Y2473" s="22">
        <f t="shared" si="405"/>
        <v>0</v>
      </c>
      <c r="Z2473" s="22" t="str">
        <f t="shared" si="406"/>
        <v>Monday</v>
      </c>
      <c r="AA2473" s="22" t="str">
        <f t="shared" si="407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08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2"/>
        <v>8685.6</v>
      </c>
      <c r="G2474" s="49">
        <f t="shared" si="403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4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9"/>
        <v>45908</v>
      </c>
      <c r="Y2474" s="22">
        <f t="shared" si="405"/>
        <v>0</v>
      </c>
      <c r="Z2474" s="22" t="str">
        <f t="shared" si="406"/>
        <v>Monday</v>
      </c>
      <c r="AA2474" s="22" t="str">
        <f t="shared" si="407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08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2"/>
        <v>22792</v>
      </c>
      <c r="G2475" s="49">
        <f t="shared" si="403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4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9"/>
        <v>45908</v>
      </c>
      <c r="Y2475" s="22">
        <f t="shared" si="405"/>
        <v>0</v>
      </c>
      <c r="Z2475" s="22" t="str">
        <f t="shared" si="406"/>
        <v>Monday</v>
      </c>
      <c r="AA2475" s="22" t="str">
        <f t="shared" si="407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08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2"/>
        <v>23839.199999999997</v>
      </c>
      <c r="G2476" s="49">
        <f t="shared" si="403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4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9"/>
        <v>45908</v>
      </c>
      <c r="Y2476" s="22">
        <f t="shared" si="405"/>
        <v>0</v>
      </c>
      <c r="Z2476" s="22" t="str">
        <f t="shared" si="406"/>
        <v>Monday</v>
      </c>
      <c r="AA2476" s="22" t="str">
        <f t="shared" si="407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08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2"/>
        <v>16139.2</v>
      </c>
      <c r="G2477" s="49">
        <f t="shared" si="403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4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9"/>
        <v>45909</v>
      </c>
      <c r="Y2477" s="22">
        <f t="shared" si="405"/>
        <v>0</v>
      </c>
      <c r="Z2477" s="22" t="str">
        <f t="shared" si="406"/>
        <v>Tuesday</v>
      </c>
      <c r="AA2477" s="22" t="str">
        <f t="shared" si="407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08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2"/>
        <v>20636</v>
      </c>
      <c r="G2478" s="49">
        <f t="shared" si="403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4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9"/>
        <v>45908</v>
      </c>
      <c r="Y2478" s="22">
        <f t="shared" si="405"/>
        <v>0</v>
      </c>
      <c r="Z2478" s="22" t="str">
        <f t="shared" si="406"/>
        <v>Monday</v>
      </c>
      <c r="AA2478" s="22" t="str">
        <f t="shared" si="407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08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2"/>
        <v>19272</v>
      </c>
      <c r="G2479" s="49">
        <f t="shared" si="403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4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9"/>
        <v>45909</v>
      </c>
      <c r="Y2479" s="22">
        <f t="shared" si="405"/>
        <v>0</v>
      </c>
      <c r="Z2479" s="22" t="str">
        <f t="shared" si="406"/>
        <v>Tuesday</v>
      </c>
      <c r="AA2479" s="22" t="str">
        <f t="shared" si="407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08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2"/>
        <v>20394</v>
      </c>
      <c r="G2480" s="49">
        <f t="shared" si="403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4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9"/>
        <v>45908</v>
      </c>
      <c r="Y2480" s="22">
        <f t="shared" si="405"/>
        <v>0</v>
      </c>
      <c r="Z2480" s="22" t="str">
        <f t="shared" si="406"/>
        <v>Monday</v>
      </c>
      <c r="AA2480" s="22" t="str">
        <f t="shared" si="407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08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2"/>
        <v>22422.400000000001</v>
      </c>
      <c r="G2481" s="49">
        <f t="shared" si="403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4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9"/>
        <v>45909</v>
      </c>
      <c r="Y2481" s="22">
        <f t="shared" si="405"/>
        <v>0</v>
      </c>
      <c r="Z2481" s="22" t="str">
        <f t="shared" si="406"/>
        <v>Tuesday</v>
      </c>
      <c r="AA2481" s="22" t="str">
        <f t="shared" si="407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08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2"/>
        <v>20394</v>
      </c>
      <c r="G2482" s="49">
        <f t="shared" si="403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4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9"/>
        <v>45908</v>
      </c>
      <c r="Y2482" s="22">
        <f t="shared" si="405"/>
        <v>0</v>
      </c>
      <c r="Z2482" s="22" t="str">
        <f t="shared" si="406"/>
        <v>Monday</v>
      </c>
      <c r="AA2482" s="22" t="str">
        <f t="shared" si="407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08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2"/>
        <v>23531.199999999997</v>
      </c>
      <c r="G2483" s="49">
        <f t="shared" si="403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4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9"/>
        <v>45908</v>
      </c>
      <c r="Y2483" s="22">
        <f t="shared" si="405"/>
        <v>0</v>
      </c>
      <c r="Z2483" s="22" t="str">
        <f t="shared" si="406"/>
        <v>Monday</v>
      </c>
      <c r="AA2483" s="22" t="str">
        <f t="shared" si="407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08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2"/>
        <v>23531.199999999997</v>
      </c>
      <c r="G2484" s="49">
        <f t="shared" si="403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4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9"/>
        <v>45908</v>
      </c>
      <c r="Y2484" s="22">
        <f t="shared" si="405"/>
        <v>0</v>
      </c>
      <c r="Z2484" s="22" t="str">
        <f t="shared" si="406"/>
        <v>Monday</v>
      </c>
      <c r="AA2484" s="22" t="str">
        <f t="shared" si="407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08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2"/>
        <v>7946.4</v>
      </c>
      <c r="G2485" s="49">
        <f t="shared" si="403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4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9"/>
        <v>45908</v>
      </c>
      <c r="Y2485" s="22">
        <f t="shared" si="405"/>
        <v>0</v>
      </c>
      <c r="Z2485" s="22" t="str">
        <f t="shared" si="406"/>
        <v>Monday</v>
      </c>
      <c r="AA2485" s="22" t="str">
        <f t="shared" si="407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08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2"/>
        <v>22052.799999999999</v>
      </c>
      <c r="G2486" s="49">
        <f t="shared" si="403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4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9"/>
        <v>45908</v>
      </c>
      <c r="Y2486" s="22">
        <f t="shared" si="405"/>
        <v>0</v>
      </c>
      <c r="Z2486" s="22" t="str">
        <f t="shared" si="406"/>
        <v>Monday</v>
      </c>
      <c r="AA2486" s="22" t="str">
        <f t="shared" si="407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08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2"/>
        <v>8685.6</v>
      </c>
      <c r="G2487" s="49">
        <f t="shared" si="403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4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5"/>
        <v>1</v>
      </c>
      <c r="Z2487" s="22" t="str">
        <f t="shared" si="406"/>
        <v>Monday</v>
      </c>
      <c r="AA2487" s="22" t="str">
        <f t="shared" si="407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x14ac:dyDescent="0.25">
      <c r="A2488" s="22">
        <f t="shared" si="408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2"/>
        <v>23100</v>
      </c>
      <c r="G2488" s="49">
        <f t="shared" si="403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4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10">IF(OR(R2488 = "PRIYANKA MADAM", R2488 = "DEEPAK", R2488 = "PORTER"),N2488,"")</f>
        <v>45908</v>
      </c>
      <c r="Y2488" s="22">
        <f t="shared" si="405"/>
        <v>0</v>
      </c>
      <c r="Z2488" s="22" t="str">
        <f t="shared" si="406"/>
        <v>Monday</v>
      </c>
      <c r="AA2488" s="22" t="str">
        <f t="shared" si="407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x14ac:dyDescent="0.25">
      <c r="A2489" s="22">
        <f t="shared" si="408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2" si="411">IF(AB2489="DOLLAR",E2489*88,E2489)</f>
        <v>19272</v>
      </c>
      <c r="G2489" s="49">
        <f t="shared" ref="G2489:G2552" si="412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2" si="413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10"/>
        <v>45908</v>
      </c>
      <c r="Y2489" s="22">
        <f t="shared" si="405"/>
        <v>0</v>
      </c>
      <c r="Z2489" s="22" t="str">
        <f t="shared" si="406"/>
        <v>Monday</v>
      </c>
      <c r="AA2489" s="22" t="str">
        <f t="shared" si="407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08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1"/>
        <v>4004</v>
      </c>
      <c r="G2490" s="49">
        <f t="shared" si="412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3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10"/>
        <v>45908</v>
      </c>
      <c r="Y2490" s="22">
        <f t="shared" ref="Y2490:Y2553" si="414">IF(X2490="", "", X2490-N2490)</f>
        <v>0</v>
      </c>
      <c r="Z2490" s="22" t="str">
        <f t="shared" ref="Z2490:Z2553" si="415">IF(N2490="", "", TEXT(N2490, "dddd"))</f>
        <v>Monday</v>
      </c>
      <c r="AA2490" s="22" t="str">
        <f t="shared" ref="AA2490:AA2553" si="416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08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1"/>
        <v>6036.7999999999993</v>
      </c>
      <c r="G2491" s="49">
        <f t="shared" si="412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3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10"/>
        <v>45909</v>
      </c>
      <c r="Y2491" s="22">
        <f t="shared" si="414"/>
        <v>0</v>
      </c>
      <c r="Z2491" s="22" t="str">
        <f t="shared" si="415"/>
        <v>Tuesday</v>
      </c>
      <c r="AA2491" s="22" t="str">
        <f t="shared" si="416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08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1"/>
        <v>18172</v>
      </c>
      <c r="G2492" s="49">
        <f t="shared" si="412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3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10"/>
        <v>45908</v>
      </c>
      <c r="Y2492" s="22">
        <f t="shared" si="414"/>
        <v>0</v>
      </c>
      <c r="Z2492" s="22" t="str">
        <f t="shared" si="415"/>
        <v>Monday</v>
      </c>
      <c r="AA2492" s="22" t="str">
        <f t="shared" si="416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08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1"/>
        <v>14190</v>
      </c>
      <c r="G2493" s="49">
        <f t="shared" si="412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3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4"/>
        <v>1</v>
      </c>
      <c r="Z2493" s="22" t="str">
        <f t="shared" si="415"/>
        <v>Monday</v>
      </c>
      <c r="AA2493" s="22" t="str">
        <f t="shared" si="416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x14ac:dyDescent="0.25">
      <c r="A2494" s="22">
        <f t="shared" si="408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1"/>
        <v>28710</v>
      </c>
      <c r="G2494" s="49">
        <f t="shared" si="412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3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4"/>
        <v>2</v>
      </c>
      <c r="Z2494" s="22" t="str">
        <f t="shared" si="415"/>
        <v>Saturday</v>
      </c>
      <c r="AA2494" s="22" t="str">
        <f t="shared" si="416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08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1"/>
        <v>18664.8</v>
      </c>
      <c r="G2495" s="49">
        <f t="shared" si="412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3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4"/>
        <v>2</v>
      </c>
      <c r="Z2495" s="22" t="str">
        <f t="shared" si="415"/>
        <v>Saturday</v>
      </c>
      <c r="AA2495" s="22" t="str">
        <f t="shared" si="416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08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1"/>
        <v>17617.599999999999</v>
      </c>
      <c r="G2496" s="49">
        <f t="shared" si="412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3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4"/>
        <v>2</v>
      </c>
      <c r="Z2496" s="22" t="str">
        <f t="shared" si="415"/>
        <v>Saturday</v>
      </c>
      <c r="AA2496" s="22" t="str">
        <f t="shared" si="416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08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1"/>
        <v>16324</v>
      </c>
      <c r="G2497" s="49">
        <f t="shared" si="412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3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4"/>
        <v>2</v>
      </c>
      <c r="Z2497" s="22" t="str">
        <f t="shared" si="415"/>
        <v>Saturday</v>
      </c>
      <c r="AA2497" s="22" t="str">
        <f t="shared" si="416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08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1"/>
        <v>21252</v>
      </c>
      <c r="G2498" s="49">
        <f t="shared" si="412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3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4"/>
        <v>2</v>
      </c>
      <c r="Z2498" s="22" t="str">
        <f t="shared" si="415"/>
        <v>Saturday</v>
      </c>
      <c r="AA2498" s="22" t="str">
        <f t="shared" si="416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08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1"/>
        <v>6344.7999999999993</v>
      </c>
      <c r="G2499" s="49">
        <f t="shared" si="412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3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4"/>
        <v>2</v>
      </c>
      <c r="Z2499" s="22" t="str">
        <f t="shared" si="415"/>
        <v>Saturday</v>
      </c>
      <c r="AA2499" s="22" t="str">
        <f t="shared" si="416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08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1"/>
        <v>17987.2</v>
      </c>
      <c r="G2500" s="49">
        <f t="shared" si="412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3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4"/>
        <v>2</v>
      </c>
      <c r="Z2500" s="22" t="str">
        <f t="shared" si="415"/>
        <v>Saturday</v>
      </c>
      <c r="AA2500" s="22" t="str">
        <f t="shared" si="416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08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1"/>
        <v>26796</v>
      </c>
      <c r="G2501" s="49">
        <f t="shared" si="412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3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4"/>
        <v>2</v>
      </c>
      <c r="Z2501" s="22" t="str">
        <f t="shared" si="415"/>
        <v>Saturday</v>
      </c>
      <c r="AA2501" s="22" t="str">
        <f t="shared" si="416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08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1"/>
        <v>8685.6</v>
      </c>
      <c r="G2502" s="49">
        <f t="shared" si="412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3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4"/>
        <v>2</v>
      </c>
      <c r="Z2502" s="22" t="str">
        <f t="shared" si="415"/>
        <v>Saturday</v>
      </c>
      <c r="AA2502" s="22" t="str">
        <f t="shared" si="416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08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1"/>
        <v>29040</v>
      </c>
      <c r="G2503" s="49">
        <f t="shared" si="412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3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4"/>
        <v>2</v>
      </c>
      <c r="Z2503" s="22" t="str">
        <f t="shared" si="415"/>
        <v>Saturday</v>
      </c>
      <c r="AA2503" s="22" t="str">
        <f t="shared" si="416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08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1"/>
        <v>28710</v>
      </c>
      <c r="G2504" s="49">
        <f t="shared" si="412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3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4"/>
        <v>2</v>
      </c>
      <c r="Z2504" s="22" t="str">
        <f t="shared" si="415"/>
        <v>Saturday</v>
      </c>
      <c r="AA2504" s="22" t="str">
        <f t="shared" si="416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ref="A2505:A2568" si="417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1"/>
        <v>23223.199999999997</v>
      </c>
      <c r="G2505" s="49">
        <f t="shared" si="412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3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4"/>
        <v>2</v>
      </c>
      <c r="Z2505" s="22" t="str">
        <f t="shared" si="415"/>
        <v>Saturday</v>
      </c>
      <c r="AA2505" s="22" t="str">
        <f t="shared" si="416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si="417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1"/>
        <v>15769.599999999999</v>
      </c>
      <c r="G2506" s="49">
        <f t="shared" si="412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3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4"/>
        <v>0</v>
      </c>
      <c r="Z2506" s="22" t="str">
        <f t="shared" si="415"/>
        <v>Tuesday</v>
      </c>
      <c r="AA2506" s="22" t="str">
        <f t="shared" si="416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x14ac:dyDescent="0.25">
      <c r="A2507" s="22">
        <f t="shared" si="417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1"/>
        <v>16324</v>
      </c>
      <c r="G2507" s="49">
        <f t="shared" si="412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3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4"/>
        <v>2</v>
      </c>
      <c r="Z2507" s="22" t="str">
        <f t="shared" si="415"/>
        <v>Saturday</v>
      </c>
      <c r="AA2507" s="22" t="str">
        <f t="shared" si="416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x14ac:dyDescent="0.25">
      <c r="A2508" s="22">
        <f t="shared" si="417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1"/>
        <v>9424.7999999999993</v>
      </c>
      <c r="G2508" s="49">
        <f t="shared" si="412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3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4"/>
        <v>0</v>
      </c>
      <c r="Z2508" s="22" t="str">
        <f t="shared" si="415"/>
        <v>Friday</v>
      </c>
      <c r="AA2508" s="22" t="str">
        <f t="shared" si="416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x14ac:dyDescent="0.25">
      <c r="A2509" s="22">
        <f t="shared" si="417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1"/>
        <v>28314</v>
      </c>
      <c r="G2509" s="49">
        <f t="shared" si="412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3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4"/>
        <v>2</v>
      </c>
      <c r="Z2509" s="22" t="str">
        <f t="shared" si="415"/>
        <v>Saturday</v>
      </c>
      <c r="AA2509" s="22" t="str">
        <f t="shared" si="416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x14ac:dyDescent="0.25">
      <c r="A2510" s="22">
        <f t="shared" si="417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1"/>
        <v>9856</v>
      </c>
      <c r="G2510" s="49">
        <f t="shared" si="412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3"/>
        <v>0</v>
      </c>
      <c r="M2510" s="22" t="s">
        <v>4966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4"/>
        <v>3</v>
      </c>
      <c r="Z2510" s="22" t="str">
        <f t="shared" si="415"/>
        <v>Friday</v>
      </c>
      <c r="AA2510" s="22" t="str">
        <f t="shared" si="416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17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1"/>
        <v>14599.2</v>
      </c>
      <c r="G2511" s="49">
        <f t="shared" si="412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3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4"/>
        <v>2</v>
      </c>
      <c r="Z2511" s="22" t="str">
        <f t="shared" si="415"/>
        <v>Saturday</v>
      </c>
      <c r="AA2511" s="22" t="str">
        <f t="shared" si="416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17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1"/>
        <v>14907.2</v>
      </c>
      <c r="G2512" s="49">
        <f t="shared" si="412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3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4"/>
        <v>2</v>
      </c>
      <c r="Z2512" s="22" t="str">
        <f t="shared" si="415"/>
        <v>Saturday</v>
      </c>
      <c r="AA2512" s="22" t="str">
        <f t="shared" si="416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17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1"/>
        <v>22792</v>
      </c>
      <c r="G2513" s="49">
        <f t="shared" si="412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3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4"/>
        <v>2</v>
      </c>
      <c r="Z2513" s="22" t="str">
        <f t="shared" si="415"/>
        <v>Saturday</v>
      </c>
      <c r="AA2513" s="22" t="str">
        <f t="shared" si="416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17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1"/>
        <v>15276.8</v>
      </c>
      <c r="G2514" s="49">
        <f t="shared" si="412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3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4"/>
        <v>2</v>
      </c>
      <c r="Z2514" s="22" t="str">
        <f t="shared" si="415"/>
        <v>Saturday</v>
      </c>
      <c r="AA2514" s="22" t="str">
        <f t="shared" si="416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17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1"/>
        <v>22052.799999999999</v>
      </c>
      <c r="G2515" s="49">
        <f t="shared" si="412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3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4"/>
        <v>3</v>
      </c>
      <c r="Z2515" s="22" t="str">
        <f t="shared" si="415"/>
        <v>Monday</v>
      </c>
      <c r="AA2515" s="22" t="str">
        <f t="shared" si="416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17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1"/>
        <v>16940</v>
      </c>
      <c r="G2516" s="49">
        <f t="shared" si="412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3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4"/>
        <v>1</v>
      </c>
      <c r="Z2516" s="22" t="str">
        <f t="shared" si="415"/>
        <v>Monday</v>
      </c>
      <c r="AA2516" s="22" t="str">
        <f t="shared" si="416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17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1"/>
        <v>19896.8</v>
      </c>
      <c r="G2517" s="49">
        <f t="shared" si="412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3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4"/>
        <v>2</v>
      </c>
      <c r="Z2517" s="22" t="str">
        <f t="shared" si="415"/>
        <v>Saturday</v>
      </c>
      <c r="AA2517" s="22" t="str">
        <f t="shared" si="416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17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1"/>
        <v>13464</v>
      </c>
      <c r="G2518" s="49">
        <f t="shared" si="412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3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4"/>
        <v>1</v>
      </c>
      <c r="Z2518" s="22" t="str">
        <f t="shared" si="415"/>
        <v>Monday</v>
      </c>
      <c r="AA2518" s="22" t="str">
        <f t="shared" si="416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17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1"/>
        <v>17925.599999999999</v>
      </c>
      <c r="G2519" s="49">
        <f t="shared" si="412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3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4"/>
        <v>2</v>
      </c>
      <c r="Z2519" s="22" t="str">
        <f t="shared" si="415"/>
        <v>Saturday</v>
      </c>
      <c r="AA2519" s="22" t="str">
        <f t="shared" si="416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17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1"/>
        <v>19157.599999999999</v>
      </c>
      <c r="G2520" s="49">
        <f t="shared" si="412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3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4"/>
        <v>2</v>
      </c>
      <c r="Z2520" s="22" t="str">
        <f t="shared" si="415"/>
        <v>Saturday</v>
      </c>
      <c r="AA2520" s="22" t="str">
        <f t="shared" si="416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17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1"/>
        <v>27588</v>
      </c>
      <c r="G2521" s="49">
        <f t="shared" si="412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3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8">IF(OR(R2521 = "PRIYANKA MADAM", R2521 = "DEEPAK", R2521 = "PORTER"),N2521,"")</f>
        <v>45909</v>
      </c>
      <c r="Y2521" s="22">
        <f t="shared" si="414"/>
        <v>0</v>
      </c>
      <c r="Z2521" s="22" t="str">
        <f t="shared" si="415"/>
        <v>Tuesday</v>
      </c>
      <c r="AA2521" s="22" t="str">
        <f t="shared" si="416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x14ac:dyDescent="0.25">
      <c r="A2522" s="22">
        <f t="shared" si="417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1"/>
        <v>11272.8</v>
      </c>
      <c r="G2522" s="49">
        <f t="shared" si="412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3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8"/>
        <v>45905</v>
      </c>
      <c r="Y2522" s="22">
        <f t="shared" si="414"/>
        <v>0</v>
      </c>
      <c r="Z2522" s="22" t="str">
        <f t="shared" si="415"/>
        <v>Friday</v>
      </c>
      <c r="AA2522" s="22" t="str">
        <f t="shared" si="416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17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1"/>
        <v>5420.8</v>
      </c>
      <c r="G2523" s="49">
        <f t="shared" si="412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3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4"/>
        <v>2</v>
      </c>
      <c r="Z2523" s="22" t="str">
        <f t="shared" si="415"/>
        <v>Saturday</v>
      </c>
      <c r="AA2523" s="22" t="str">
        <f t="shared" si="416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x14ac:dyDescent="0.25">
      <c r="A2524" s="22">
        <f t="shared" si="417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1"/>
        <v>8685.6</v>
      </c>
      <c r="G2524" s="49">
        <f t="shared" si="412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3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4"/>
        <v>0</v>
      </c>
      <c r="Z2524" s="22" t="str">
        <f t="shared" si="415"/>
        <v>Tuesday</v>
      </c>
      <c r="AA2524" s="22" t="str">
        <f t="shared" si="416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x14ac:dyDescent="0.25">
      <c r="A2525" s="22">
        <f t="shared" si="417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1"/>
        <v>9055.2000000000007</v>
      </c>
      <c r="G2525" s="49">
        <f t="shared" si="412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3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4"/>
        <v>1</v>
      </c>
      <c r="Z2525" s="22" t="str">
        <f t="shared" si="415"/>
        <v>Monday</v>
      </c>
      <c r="AA2525" s="22" t="str">
        <f t="shared" si="416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x14ac:dyDescent="0.25">
      <c r="A2526" s="22">
        <f t="shared" si="417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1"/>
        <v>3634.3999999999996</v>
      </c>
      <c r="G2526" s="49">
        <f t="shared" si="412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3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4"/>
        <v>2</v>
      </c>
      <c r="Z2526" s="22" t="str">
        <f t="shared" si="415"/>
        <v>Saturday</v>
      </c>
      <c r="AA2526" s="22" t="str">
        <f t="shared" si="416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17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1"/>
        <v>5482.4000000000005</v>
      </c>
      <c r="G2527" s="49">
        <f t="shared" si="412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3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4"/>
        <v>0</v>
      </c>
      <c r="Z2527" s="22" t="str">
        <f t="shared" si="415"/>
        <v>Monday</v>
      </c>
      <c r="AA2527" s="22" t="str">
        <f t="shared" si="416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x14ac:dyDescent="0.25">
      <c r="A2528" s="22">
        <f t="shared" si="417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1"/>
        <v>16324</v>
      </c>
      <c r="G2528" s="49">
        <f t="shared" si="412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3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4"/>
        <v>2</v>
      </c>
      <c r="Z2528" s="22" t="str">
        <f t="shared" si="415"/>
        <v>Saturday</v>
      </c>
      <c r="AA2528" s="22" t="str">
        <f t="shared" si="416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x14ac:dyDescent="0.25">
      <c r="A2529" s="22">
        <f t="shared" si="417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1"/>
        <v>48048</v>
      </c>
      <c r="G2529" s="49">
        <f t="shared" si="412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3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9">IF(OR(R2529 = "PRIYANKA MADAM", R2529 = "DEEPAK", R2529 = "PORTER"),N2529,"")</f>
        <v>45909</v>
      </c>
      <c r="Y2529" s="22">
        <f t="shared" si="414"/>
        <v>0</v>
      </c>
      <c r="Z2529" s="22" t="str">
        <f t="shared" si="415"/>
        <v>Tuesday</v>
      </c>
      <c r="AA2529" s="22" t="str">
        <f t="shared" si="416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x14ac:dyDescent="0.25">
      <c r="A2530" s="22">
        <f t="shared" si="417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1"/>
        <v>10164</v>
      </c>
      <c r="G2530" s="49">
        <f t="shared" si="412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3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9"/>
        <v>45908</v>
      </c>
      <c r="Y2530" s="22">
        <f t="shared" si="414"/>
        <v>0</v>
      </c>
      <c r="Z2530" s="22" t="str">
        <f t="shared" si="415"/>
        <v>Monday</v>
      </c>
      <c r="AA2530" s="22" t="str">
        <f t="shared" si="416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17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1"/>
        <v>10164</v>
      </c>
      <c r="G2531" s="49">
        <f t="shared" si="412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3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9"/>
        <v>45924</v>
      </c>
      <c r="Y2531" s="22">
        <f t="shared" si="414"/>
        <v>0</v>
      </c>
      <c r="Z2531" s="22" t="str">
        <f t="shared" si="415"/>
        <v>Wednesday</v>
      </c>
      <c r="AA2531" s="22" t="str">
        <f t="shared" si="416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17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1"/>
        <v>14476</v>
      </c>
      <c r="G2532" s="49">
        <f t="shared" si="412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3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9"/>
        <v>45908</v>
      </c>
      <c r="Y2532" s="22">
        <f t="shared" si="414"/>
        <v>0</v>
      </c>
      <c r="Z2532" s="22" t="str">
        <f t="shared" si="415"/>
        <v>Monday</v>
      </c>
      <c r="AA2532" s="22" t="str">
        <f t="shared" si="416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17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1"/>
        <v>9794.4</v>
      </c>
      <c r="G2533" s="49">
        <f t="shared" si="412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3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4"/>
        <v>2</v>
      </c>
      <c r="Z2533" s="22" t="str">
        <f t="shared" si="415"/>
        <v>Saturday</v>
      </c>
      <c r="AA2533" s="22" t="str">
        <f t="shared" si="416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x14ac:dyDescent="0.25">
      <c r="A2534" s="22">
        <f t="shared" si="417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1"/>
        <v>7700</v>
      </c>
      <c r="G2534" s="49">
        <f t="shared" si="412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3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4"/>
        <v>0</v>
      </c>
      <c r="Z2534" s="22" t="str">
        <f t="shared" si="415"/>
        <v>Monday</v>
      </c>
      <c r="AA2534" s="22" t="str">
        <f t="shared" si="416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x14ac:dyDescent="0.25">
      <c r="A2535" s="22">
        <f t="shared" si="417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1"/>
        <v>40348</v>
      </c>
      <c r="G2535" s="49">
        <f t="shared" si="412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3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4"/>
        <v>2</v>
      </c>
      <c r="Z2535" s="22" t="str">
        <f t="shared" si="415"/>
        <v>Saturday</v>
      </c>
      <c r="AA2535" s="22" t="str">
        <f t="shared" si="416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x14ac:dyDescent="0.25">
      <c r="A2536" s="22">
        <f t="shared" si="417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1"/>
        <v>15523.2</v>
      </c>
      <c r="G2536" s="49">
        <f t="shared" si="412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3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20">IF(OR(R2536 = "PRIYANKA MADAM", R2536 = "DEEPAK", R2536 = "PORTER"),N2536,"")</f>
        <v>45908</v>
      </c>
      <c r="Y2536" s="22">
        <f t="shared" si="414"/>
        <v>0</v>
      </c>
      <c r="Z2536" s="22" t="str">
        <f t="shared" si="415"/>
        <v>Monday</v>
      </c>
      <c r="AA2536" s="22" t="str">
        <f t="shared" si="416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x14ac:dyDescent="0.25">
      <c r="A2537" s="22">
        <f t="shared" si="417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1"/>
        <v>6776</v>
      </c>
      <c r="G2537" s="49">
        <f t="shared" si="412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3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20"/>
        <v>45909</v>
      </c>
      <c r="Y2537" s="22">
        <f t="shared" si="414"/>
        <v>0</v>
      </c>
      <c r="Z2537" s="22" t="str">
        <f t="shared" si="415"/>
        <v>Tuesday</v>
      </c>
      <c r="AA2537" s="22" t="str">
        <f t="shared" si="416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17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1"/>
        <v>15584.8</v>
      </c>
      <c r="G2538" s="49">
        <f t="shared" si="412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3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4"/>
        <v>2</v>
      </c>
      <c r="Z2538" s="22" t="str">
        <f t="shared" si="415"/>
        <v>Saturday</v>
      </c>
      <c r="AA2538" s="22" t="str">
        <f t="shared" si="416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x14ac:dyDescent="0.25">
      <c r="A2539" s="22">
        <f t="shared" si="417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1"/>
        <v>28582.400000000001</v>
      </c>
      <c r="G2539" s="49">
        <f t="shared" si="412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3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4"/>
        <v>2</v>
      </c>
      <c r="Z2539" s="22" t="str">
        <f t="shared" si="415"/>
        <v>Saturday</v>
      </c>
      <c r="AA2539" s="22" t="str">
        <f t="shared" si="416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17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1"/>
        <v>5482.4</v>
      </c>
      <c r="G2540" s="49">
        <f t="shared" si="412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3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4"/>
        <v>2</v>
      </c>
      <c r="Z2540" s="22" t="str">
        <f t="shared" si="415"/>
        <v>Saturday</v>
      </c>
      <c r="AA2540" s="22" t="str">
        <f t="shared" si="416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17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1"/>
        <v>9794.4</v>
      </c>
      <c r="G2541" s="49">
        <f t="shared" si="412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3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1">IF(OR(R2541 = "PRIYANKA MADAM", R2541 = "DEEPAK", R2541 = "PORTER"),N2541,"")</f>
        <v>45908</v>
      </c>
      <c r="Y2541" s="22">
        <f t="shared" si="414"/>
        <v>0</v>
      </c>
      <c r="Z2541" s="22" t="str">
        <f t="shared" si="415"/>
        <v>Monday</v>
      </c>
      <c r="AA2541" s="22" t="str">
        <f t="shared" si="416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x14ac:dyDescent="0.25">
      <c r="A2542" s="22">
        <f t="shared" si="417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1"/>
        <v>6899.2000000000007</v>
      </c>
      <c r="G2542" s="49">
        <f t="shared" si="412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3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1"/>
        <v>45905</v>
      </c>
      <c r="Y2542" s="22">
        <f t="shared" si="414"/>
        <v>0</v>
      </c>
      <c r="Z2542" s="22" t="str">
        <f t="shared" si="415"/>
        <v>Friday</v>
      </c>
      <c r="AA2542" s="22" t="str">
        <f t="shared" si="416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17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1"/>
        <v>10595.2</v>
      </c>
      <c r="G2543" s="49">
        <f t="shared" si="412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3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4"/>
        <v>2</v>
      </c>
      <c r="Z2543" s="22" t="str">
        <f t="shared" si="415"/>
        <v>Saturday</v>
      </c>
      <c r="AA2543" s="22" t="str">
        <f t="shared" si="416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x14ac:dyDescent="0.25">
      <c r="A2544" s="22">
        <f t="shared" si="417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1"/>
        <v>3088.8</v>
      </c>
      <c r="G2544" s="49">
        <f t="shared" si="412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3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49" si="422">IF(OR(R2544 = "PRIYANKA MADAM", R2544 = "DEEPAK", R2544 = "PORTER"),N2544,"")</f>
        <v>45933</v>
      </c>
      <c r="Y2544" s="22">
        <f t="shared" si="414"/>
        <v>0</v>
      </c>
      <c r="Z2544" s="22" t="str">
        <f t="shared" si="415"/>
        <v>Friday</v>
      </c>
      <c r="AA2544" s="22" t="str">
        <f t="shared" si="416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x14ac:dyDescent="0.25">
      <c r="A2545" s="22">
        <f t="shared" si="417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1"/>
        <v>3088.8</v>
      </c>
      <c r="G2545" s="49">
        <f t="shared" si="412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3"/>
        <v>0</v>
      </c>
      <c r="M2545" s="22" t="s">
        <v>4968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2"/>
        <v>45936</v>
      </c>
      <c r="Y2545" s="22">
        <f t="shared" si="414"/>
        <v>0</v>
      </c>
      <c r="Z2545" s="22" t="str">
        <f t="shared" si="415"/>
        <v>Monday</v>
      </c>
      <c r="AA2545" s="22" t="str">
        <f t="shared" si="416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17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1"/>
        <v>1971.1999999999998</v>
      </c>
      <c r="G2546" s="49">
        <f t="shared" si="412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3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2"/>
        <v>45917</v>
      </c>
      <c r="Y2546" s="22">
        <f t="shared" si="414"/>
        <v>0</v>
      </c>
      <c r="Z2546" s="22" t="str">
        <f t="shared" si="415"/>
        <v>Wednesday</v>
      </c>
      <c r="AA2546" s="22" t="str">
        <f t="shared" si="416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17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1"/>
        <v>7128</v>
      </c>
      <c r="G2547" s="49">
        <f t="shared" si="412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3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2"/>
        <v>45919</v>
      </c>
      <c r="Y2547" s="22">
        <f t="shared" si="414"/>
        <v>0</v>
      </c>
      <c r="Z2547" s="22" t="str">
        <f t="shared" si="415"/>
        <v>Friday</v>
      </c>
      <c r="AA2547" s="22" t="str">
        <f t="shared" si="416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17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1"/>
        <v>14476</v>
      </c>
      <c r="G2548" s="49">
        <f t="shared" si="412"/>
        <v>28952</v>
      </c>
      <c r="H2548" s="22">
        <v>424602</v>
      </c>
      <c r="I2548" s="22" t="s">
        <v>1240</v>
      </c>
      <c r="J2548" s="22">
        <v>2</v>
      </c>
      <c r="K2548" s="22"/>
      <c r="L2548" s="22">
        <f t="shared" si="413"/>
        <v>2</v>
      </c>
      <c r="M2548" s="22"/>
      <c r="N2548" s="31"/>
      <c r="O2548" s="49"/>
      <c r="P2548" s="22" t="s">
        <v>1145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STOCK</v>
      </c>
      <c r="W2548" s="39" t="s">
        <v>1145</v>
      </c>
      <c r="X2548" s="31" t="str">
        <f t="shared" si="422"/>
        <v/>
      </c>
      <c r="Y2548" s="22" t="str">
        <f t="shared" si="414"/>
        <v/>
      </c>
      <c r="Z2548" s="22" t="str">
        <f t="shared" si="415"/>
        <v/>
      </c>
      <c r="AA2548" s="22" t="str">
        <f t="shared" si="416"/>
        <v/>
      </c>
      <c r="AB2548" s="22" t="str">
        <f>VLOOKUP(U2548,'Currency Sheet'!A:C,3,)</f>
        <v>DOLLAR</v>
      </c>
      <c r="AC2548" s="43" t="str">
        <f>VLOOKUP(P2548,'Customer List'!B:D,3,)</f>
        <v>STOCK</v>
      </c>
    </row>
    <row r="2549" spans="1:29" x14ac:dyDescent="0.25">
      <c r="A2549" s="22">
        <f t="shared" si="417"/>
        <v>2547</v>
      </c>
      <c r="B2549" s="22" t="s">
        <v>3689</v>
      </c>
      <c r="C2549" s="31">
        <v>45903</v>
      </c>
      <c r="D2549" s="31">
        <v>45903</v>
      </c>
      <c r="E2549" s="48">
        <v>1854.75</v>
      </c>
      <c r="F2549" s="48">
        <f t="shared" si="411"/>
        <v>1854.75</v>
      </c>
      <c r="G2549" s="49">
        <f t="shared" si="412"/>
        <v>1854.75</v>
      </c>
      <c r="H2549" s="22" t="s">
        <v>3690</v>
      </c>
      <c r="I2549" s="22"/>
      <c r="J2549" s="22">
        <v>1</v>
      </c>
      <c r="K2549" s="22">
        <v>1</v>
      </c>
      <c r="L2549" s="22">
        <f t="shared" si="413"/>
        <v>0</v>
      </c>
      <c r="M2549" s="22" t="s">
        <v>3691</v>
      </c>
      <c r="N2549" s="31">
        <v>45920</v>
      </c>
      <c r="O2549" s="49">
        <v>2349.35</v>
      </c>
      <c r="P2549" s="22" t="s">
        <v>3693</v>
      </c>
      <c r="Q2549" s="22" t="s">
        <v>2071</v>
      </c>
      <c r="R2549" s="22" t="s">
        <v>847</v>
      </c>
      <c r="S2549" s="3">
        <v>4</v>
      </c>
      <c r="T2549" s="38"/>
      <c r="U2549" s="22" t="s">
        <v>3692</v>
      </c>
      <c r="V2549" s="22" t="str">
        <f>VLOOKUP(P2549,'Customer List'!B:C,2,)</f>
        <v>DELHI</v>
      </c>
      <c r="W2549" s="39"/>
      <c r="X2549" s="31">
        <f t="shared" si="422"/>
        <v>45920</v>
      </c>
      <c r="Y2549" s="22">
        <f t="shared" si="414"/>
        <v>0</v>
      </c>
      <c r="Z2549" s="22" t="str">
        <f t="shared" si="415"/>
        <v>Saturday</v>
      </c>
      <c r="AA2549" s="22" t="str">
        <f t="shared" si="416"/>
        <v>Saturday</v>
      </c>
      <c r="AB2549" s="22" t="str">
        <f>VLOOKUP(U2549,'Currency Sheet'!A:C,3,)</f>
        <v>INR</v>
      </c>
      <c r="AC2549" s="43" t="str">
        <f>VLOOKUP(P2549,'Customer List'!B:D,3,)</f>
        <v>Local</v>
      </c>
    </row>
    <row r="2550" spans="1:29" x14ac:dyDescent="0.25">
      <c r="A2550" s="22">
        <f t="shared" si="417"/>
        <v>2548</v>
      </c>
      <c r="B2550" s="22">
        <v>20821</v>
      </c>
      <c r="C2550" s="31">
        <v>45902</v>
      </c>
      <c r="D2550" s="31">
        <v>45905</v>
      </c>
      <c r="E2550" s="48">
        <v>519.79999999999995</v>
      </c>
      <c r="F2550" s="48">
        <f t="shared" si="411"/>
        <v>45742.399999999994</v>
      </c>
      <c r="G2550" s="49">
        <f t="shared" si="412"/>
        <v>45742.399999999994</v>
      </c>
      <c r="H2550" s="22" t="s">
        <v>590</v>
      </c>
      <c r="I2550" s="22" t="s">
        <v>591</v>
      </c>
      <c r="J2550" s="22">
        <v>1</v>
      </c>
      <c r="K2550" s="22">
        <v>1</v>
      </c>
      <c r="L2550" s="22">
        <f t="shared" si="413"/>
        <v>0</v>
      </c>
      <c r="M2550" s="22" t="s">
        <v>3378</v>
      </c>
      <c r="N2550" s="31">
        <v>45906</v>
      </c>
      <c r="O2550" s="49">
        <v>64355.199999999997</v>
      </c>
      <c r="P2550" s="22" t="s">
        <v>460</v>
      </c>
      <c r="Q2550" s="22">
        <v>58155320355</v>
      </c>
      <c r="R2550" s="22" t="s">
        <v>40</v>
      </c>
      <c r="S2550" s="3">
        <v>-20</v>
      </c>
      <c r="T2550" s="38"/>
      <c r="U2550" s="22" t="s">
        <v>611</v>
      </c>
      <c r="V2550" s="22" t="str">
        <f>VLOOKUP(P2550,'Customer List'!B:C,2,)</f>
        <v>Hyderabad</v>
      </c>
      <c r="W2550" s="39"/>
      <c r="X2550" s="31">
        <v>45908</v>
      </c>
      <c r="Y2550" s="22">
        <f t="shared" si="414"/>
        <v>2</v>
      </c>
      <c r="Z2550" s="22" t="str">
        <f t="shared" si="415"/>
        <v>Saturday</v>
      </c>
      <c r="AA2550" s="22" t="str">
        <f t="shared" si="416"/>
        <v>Monday</v>
      </c>
      <c r="AB2550" s="22" t="str">
        <f>VLOOKUP(U2550,'Currency Sheet'!A:C,3,)</f>
        <v>DOLLAR</v>
      </c>
      <c r="AC2550" s="43" t="str">
        <f>VLOOKUP(P2550,'Customer List'!B:D,3,)</f>
        <v>OutStation</v>
      </c>
    </row>
    <row r="2551" spans="1:29" x14ac:dyDescent="0.25">
      <c r="A2551" s="22">
        <f t="shared" si="417"/>
        <v>2549</v>
      </c>
      <c r="B2551" s="22">
        <v>178223</v>
      </c>
      <c r="C2551" s="31">
        <v>45902</v>
      </c>
      <c r="D2551" s="31">
        <v>45905</v>
      </c>
      <c r="E2551" s="48">
        <v>2558.8000000000002</v>
      </c>
      <c r="F2551" s="48">
        <f t="shared" si="411"/>
        <v>225174.40000000002</v>
      </c>
      <c r="G2551" s="49">
        <f t="shared" si="412"/>
        <v>225174.40000000002</v>
      </c>
      <c r="H2551" s="22" t="s">
        <v>3347</v>
      </c>
      <c r="I2551" s="22" t="s">
        <v>4161</v>
      </c>
      <c r="J2551" s="22">
        <v>1</v>
      </c>
      <c r="K2551" s="22">
        <v>1</v>
      </c>
      <c r="L2551" s="22">
        <f t="shared" si="413"/>
        <v>0</v>
      </c>
      <c r="M2551" s="22" t="s">
        <v>3379</v>
      </c>
      <c r="N2551" s="31">
        <v>45906</v>
      </c>
      <c r="O2551" s="49">
        <v>320871.59999999998</v>
      </c>
      <c r="P2551" s="22" t="s">
        <v>460</v>
      </c>
      <c r="Q2551" s="22">
        <v>58155320355</v>
      </c>
      <c r="R2551" s="22" t="s">
        <v>40</v>
      </c>
      <c r="S2551" s="3">
        <v>4</v>
      </c>
      <c r="T2551" s="38"/>
      <c r="U2551" s="22" t="s">
        <v>423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4"/>
        <v>2</v>
      </c>
      <c r="Z2551" s="22" t="str">
        <f t="shared" si="415"/>
        <v>Saturday</v>
      </c>
      <c r="AA2551" s="22" t="str">
        <f t="shared" si="416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x14ac:dyDescent="0.25">
      <c r="A2552" s="22">
        <f t="shared" si="417"/>
        <v>2550</v>
      </c>
      <c r="B2552" s="22">
        <v>178223</v>
      </c>
      <c r="C2552" s="31">
        <v>45902</v>
      </c>
      <c r="D2552" s="31">
        <v>45905</v>
      </c>
      <c r="E2552" s="48">
        <v>172</v>
      </c>
      <c r="F2552" s="48">
        <f t="shared" si="411"/>
        <v>15136</v>
      </c>
      <c r="G2552" s="49">
        <f t="shared" si="412"/>
        <v>15136</v>
      </c>
      <c r="H2552" s="22" t="s">
        <v>3348</v>
      </c>
      <c r="I2552" s="22" t="s">
        <v>4162</v>
      </c>
      <c r="J2552" s="22">
        <v>1</v>
      </c>
      <c r="K2552" s="22">
        <v>1</v>
      </c>
      <c r="L2552" s="22">
        <f t="shared" si="413"/>
        <v>0</v>
      </c>
      <c r="M2552" s="22" t="s">
        <v>3380</v>
      </c>
      <c r="N2552" s="31">
        <v>45906</v>
      </c>
      <c r="O2552" s="49">
        <v>12642</v>
      </c>
      <c r="P2552" s="22" t="s">
        <v>2069</v>
      </c>
      <c r="Q2552" s="22">
        <v>58155324010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Kolkata</v>
      </c>
      <c r="W2552" s="39"/>
      <c r="X2552" s="31">
        <v>45908</v>
      </c>
      <c r="Y2552" s="22">
        <f t="shared" si="414"/>
        <v>2</v>
      </c>
      <c r="Z2552" s="22" t="str">
        <f t="shared" si="415"/>
        <v>Saturday</v>
      </c>
      <c r="AA2552" s="22" t="str">
        <f t="shared" si="416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17"/>
        <v>2551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ref="F2553:F2616" si="423">IF(AB2553="DOLLAR",E2553*88,E2553)</f>
        <v>15136</v>
      </c>
      <c r="G2553" s="49">
        <f t="shared" ref="G2553:G2616" si="424">F2553*J2553</f>
        <v>15136</v>
      </c>
      <c r="H2553" s="22" t="s">
        <v>3349</v>
      </c>
      <c r="I2553" s="22" t="s">
        <v>4163</v>
      </c>
      <c r="J2553" s="22">
        <v>1</v>
      </c>
      <c r="K2553" s="22">
        <v>1</v>
      </c>
      <c r="L2553" s="22">
        <f t="shared" ref="L2553:L2616" si="425">J2553-K2553</f>
        <v>0</v>
      </c>
      <c r="M2553" s="22" t="s">
        <v>3398</v>
      </c>
      <c r="N2553" s="31">
        <v>45908</v>
      </c>
      <c r="O2553" s="49">
        <v>12642</v>
      </c>
      <c r="P2553" s="22" t="s">
        <v>617</v>
      </c>
      <c r="Q2553" s="22">
        <v>58155355554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Bhuvneshwar</v>
      </c>
      <c r="W2553" s="39"/>
      <c r="X2553" s="31">
        <v>45910</v>
      </c>
      <c r="Y2553" s="22">
        <f t="shared" si="414"/>
        <v>2</v>
      </c>
      <c r="Z2553" s="22" t="str">
        <f t="shared" si="415"/>
        <v>Monday</v>
      </c>
      <c r="AA2553" s="22" t="str">
        <f t="shared" si="416"/>
        <v>Wednesday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17"/>
        <v>2552</v>
      </c>
      <c r="B2554" s="22" t="s">
        <v>3350</v>
      </c>
      <c r="C2554" s="31">
        <v>45902</v>
      </c>
      <c r="D2554" s="31">
        <v>45905</v>
      </c>
      <c r="E2554" s="48">
        <v>514.5</v>
      </c>
      <c r="F2554" s="48">
        <f t="shared" si="423"/>
        <v>45276</v>
      </c>
      <c r="G2554" s="49">
        <f t="shared" si="424"/>
        <v>45276</v>
      </c>
      <c r="H2554" s="22" t="s">
        <v>3351</v>
      </c>
      <c r="I2554" s="22" t="s">
        <v>4164</v>
      </c>
      <c r="J2554" s="22">
        <v>1</v>
      </c>
      <c r="K2554" s="22">
        <v>1</v>
      </c>
      <c r="L2554" s="22">
        <f t="shared" si="425"/>
        <v>0</v>
      </c>
      <c r="M2554" s="22" t="s">
        <v>3408</v>
      </c>
      <c r="N2554" s="31">
        <v>45908</v>
      </c>
      <c r="O2554" s="49">
        <v>72030</v>
      </c>
      <c r="P2554" s="22" t="s">
        <v>944</v>
      </c>
      <c r="Q2554" s="22">
        <v>58155356346</v>
      </c>
      <c r="R2554" s="22" t="s">
        <v>40</v>
      </c>
      <c r="S2554" s="3">
        <v>4</v>
      </c>
      <c r="T2554" s="38"/>
      <c r="U2554" s="22" t="s">
        <v>3353</v>
      </c>
      <c r="V2554" s="22" t="str">
        <f>VLOOKUP(P2554,'Customer List'!B:C,2,)</f>
        <v>Banglore</v>
      </c>
      <c r="W2554" s="39"/>
      <c r="X2554" s="31">
        <v>45909</v>
      </c>
      <c r="Y2554" s="22">
        <f t="shared" ref="Y2554:Y2617" si="426">IF(X2554="", "", X2554-N2554)</f>
        <v>1</v>
      </c>
      <c r="Z2554" s="22" t="str">
        <f t="shared" ref="Z2554:Z2617" si="427">IF(N2554="", "", TEXT(N2554, "dddd"))</f>
        <v>Monday</v>
      </c>
      <c r="AA2554" s="22" t="str">
        <f t="shared" ref="AA2554:AA2617" si="428">IF(X2554="", "", TEXT(X2554, "dddd"))</f>
        <v>Tuesday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17"/>
        <v>2553</v>
      </c>
      <c r="B2555" s="22" t="s">
        <v>3350</v>
      </c>
      <c r="C2555" s="31">
        <v>45902</v>
      </c>
      <c r="D2555" s="31">
        <v>45908</v>
      </c>
      <c r="E2555" s="48">
        <v>1883</v>
      </c>
      <c r="F2555" s="48">
        <f t="shared" si="423"/>
        <v>165704</v>
      </c>
      <c r="G2555" s="49">
        <f t="shared" si="424"/>
        <v>165704</v>
      </c>
      <c r="H2555" s="22" t="s">
        <v>3352</v>
      </c>
      <c r="I2555" s="22" t="s">
        <v>4165</v>
      </c>
      <c r="J2555" s="22">
        <v>1</v>
      </c>
      <c r="K2555" s="22">
        <v>1</v>
      </c>
      <c r="L2555" s="22">
        <f t="shared" si="425"/>
        <v>0</v>
      </c>
      <c r="M2555" s="22" t="s">
        <v>3399</v>
      </c>
      <c r="N2555" s="31">
        <v>45908</v>
      </c>
      <c r="O2555" s="49">
        <v>282450</v>
      </c>
      <c r="P2555" s="22" t="s">
        <v>898</v>
      </c>
      <c r="Q2555" s="22">
        <v>58155355355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Mumbai</v>
      </c>
      <c r="W2555" s="39"/>
      <c r="X2555" s="31">
        <v>45909</v>
      </c>
      <c r="Y2555" s="22">
        <f t="shared" si="426"/>
        <v>1</v>
      </c>
      <c r="Z2555" s="22" t="str">
        <f t="shared" si="427"/>
        <v>Monday</v>
      </c>
      <c r="AA2555" s="22" t="str">
        <f t="shared" si="428"/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17"/>
        <v>2554</v>
      </c>
      <c r="B2556" s="22" t="s">
        <v>3384</v>
      </c>
      <c r="C2556" s="31">
        <v>45903</v>
      </c>
      <c r="D2556" s="31">
        <v>45908</v>
      </c>
      <c r="E2556" s="48">
        <v>40.799999999999997</v>
      </c>
      <c r="F2556" s="48">
        <f t="shared" si="423"/>
        <v>3590.3999999999996</v>
      </c>
      <c r="G2556" s="49">
        <f t="shared" si="424"/>
        <v>3590.3999999999996</v>
      </c>
      <c r="H2556" s="22" t="s">
        <v>3385</v>
      </c>
      <c r="I2556" s="22" t="s">
        <v>4166</v>
      </c>
      <c r="J2556" s="22">
        <v>1</v>
      </c>
      <c r="K2556" s="22">
        <v>1</v>
      </c>
      <c r="L2556" s="22">
        <f t="shared" si="425"/>
        <v>0</v>
      </c>
      <c r="M2556" s="22" t="s">
        <v>3395</v>
      </c>
      <c r="N2556" s="31">
        <v>45908</v>
      </c>
      <c r="O2556" s="49">
        <v>6165.9</v>
      </c>
      <c r="P2556" s="22" t="s">
        <v>3386</v>
      </c>
      <c r="Q2556" s="22">
        <v>58155354983</v>
      </c>
      <c r="R2556" s="22" t="s">
        <v>40</v>
      </c>
      <c r="S2556" s="3" t="s">
        <v>299</v>
      </c>
      <c r="T2556" s="38"/>
      <c r="U2556" s="22" t="s">
        <v>507</v>
      </c>
      <c r="V2556" s="22" t="str">
        <f>VLOOKUP(P2556,'Customer List'!B:C,2,)</f>
        <v>Chennai</v>
      </c>
      <c r="W2556" s="39"/>
      <c r="X2556" s="31">
        <v>45910</v>
      </c>
      <c r="Y2556" s="22">
        <f t="shared" si="426"/>
        <v>2</v>
      </c>
      <c r="Z2556" s="22" t="str">
        <f t="shared" si="427"/>
        <v>Monday</v>
      </c>
      <c r="AA2556" s="22" t="str">
        <f t="shared" si="428"/>
        <v>Wednesday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17"/>
        <v>2555</v>
      </c>
      <c r="B2557" s="22" t="s">
        <v>3384</v>
      </c>
      <c r="C2557" s="31">
        <v>45903</v>
      </c>
      <c r="D2557" s="31">
        <v>45908</v>
      </c>
      <c r="E2557" s="48">
        <v>44.8</v>
      </c>
      <c r="F2557" s="48">
        <f t="shared" si="423"/>
        <v>3942.3999999999996</v>
      </c>
      <c r="G2557" s="49">
        <f t="shared" si="424"/>
        <v>7884.7999999999993</v>
      </c>
      <c r="H2557" s="22" t="s">
        <v>679</v>
      </c>
      <c r="I2557" s="22" t="s">
        <v>4126</v>
      </c>
      <c r="J2557" s="22">
        <v>2</v>
      </c>
      <c r="K2557" s="22">
        <v>2</v>
      </c>
      <c r="L2557" s="22">
        <f t="shared" si="425"/>
        <v>0</v>
      </c>
      <c r="M2557" s="22" t="s">
        <v>3397</v>
      </c>
      <c r="N2557" s="31">
        <v>45908</v>
      </c>
      <c r="O2557" s="49">
        <v>12555</v>
      </c>
      <c r="P2557" s="22" t="s">
        <v>2490</v>
      </c>
      <c r="Q2557" s="22">
        <v>58155354832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45909</v>
      </c>
      <c r="Y2557" s="22">
        <f t="shared" si="426"/>
        <v>1</v>
      </c>
      <c r="Z2557" s="22" t="str">
        <f t="shared" si="427"/>
        <v>Monday</v>
      </c>
      <c r="AA2557" s="22" t="str">
        <f t="shared" si="428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17"/>
        <v>2556</v>
      </c>
      <c r="B2558" s="22" t="s">
        <v>3388</v>
      </c>
      <c r="C2558" s="31">
        <v>45902</v>
      </c>
      <c r="D2558" s="31">
        <v>45908</v>
      </c>
      <c r="E2558" s="48">
        <v>50</v>
      </c>
      <c r="F2558" s="48">
        <f t="shared" si="423"/>
        <v>4400</v>
      </c>
      <c r="G2558" s="49">
        <f t="shared" si="424"/>
        <v>4400</v>
      </c>
      <c r="H2558" s="22" t="s">
        <v>3389</v>
      </c>
      <c r="I2558" s="22"/>
      <c r="J2558" s="22">
        <v>1</v>
      </c>
      <c r="K2558" s="22">
        <v>1</v>
      </c>
      <c r="L2558" s="22">
        <f t="shared" si="425"/>
        <v>0</v>
      </c>
      <c r="M2558" s="22" t="s">
        <v>3405</v>
      </c>
      <c r="N2558" s="31">
        <v>45908</v>
      </c>
      <c r="O2558" s="49">
        <v>7000</v>
      </c>
      <c r="P2558" s="22" t="s">
        <v>172</v>
      </c>
      <c r="Q2558" s="22">
        <v>58155355834</v>
      </c>
      <c r="R2558" s="22" t="s">
        <v>40</v>
      </c>
      <c r="S2558" s="3">
        <v>-20</v>
      </c>
      <c r="T2558" s="38"/>
      <c r="U2558" s="22" t="s">
        <v>575</v>
      </c>
      <c r="V2558" s="22" t="str">
        <f>VLOOKUP(P2558,'Customer List'!B:C,2,)</f>
        <v>Kolkata</v>
      </c>
      <c r="W2558" s="39"/>
      <c r="X2558" s="31">
        <v>45909</v>
      </c>
      <c r="Y2558" s="22">
        <f t="shared" si="426"/>
        <v>1</v>
      </c>
      <c r="Z2558" s="22" t="str">
        <f t="shared" si="427"/>
        <v>Monday</v>
      </c>
      <c r="AA2558" s="22" t="str">
        <f t="shared" si="428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7"/>
        <v>2557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23"/>
        <v>4400</v>
      </c>
      <c r="G2559" s="49">
        <f t="shared" si="424"/>
        <v>4400</v>
      </c>
      <c r="H2559" s="22" t="s">
        <v>3390</v>
      </c>
      <c r="I2559" s="22"/>
      <c r="J2559" s="22">
        <v>1</v>
      </c>
      <c r="K2559" s="22">
        <v>1</v>
      </c>
      <c r="L2559" s="22">
        <f t="shared" si="425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26"/>
        <v>1</v>
      </c>
      <c r="Z2559" s="22" t="str">
        <f t="shared" si="427"/>
        <v>Monday</v>
      </c>
      <c r="AA2559" s="22" t="str">
        <f t="shared" si="428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7"/>
        <v>2558</v>
      </c>
      <c r="B2560" s="22" t="s">
        <v>3423</v>
      </c>
      <c r="C2560" s="31">
        <v>45877</v>
      </c>
      <c r="D2560" s="31">
        <v>45877</v>
      </c>
      <c r="E2560" s="48">
        <v>1530</v>
      </c>
      <c r="F2560" s="48">
        <f t="shared" si="423"/>
        <v>134640</v>
      </c>
      <c r="G2560" s="49">
        <f t="shared" si="424"/>
        <v>134640</v>
      </c>
      <c r="H2560" s="22">
        <v>900007707</v>
      </c>
      <c r="I2560" s="22" t="s">
        <v>3106</v>
      </c>
      <c r="J2560" s="22">
        <v>1</v>
      </c>
      <c r="K2560" s="22">
        <v>1</v>
      </c>
      <c r="L2560" s="22">
        <f t="shared" si="425"/>
        <v>0</v>
      </c>
      <c r="M2560" s="22" t="s">
        <v>3662</v>
      </c>
      <c r="N2560" s="31">
        <v>45920</v>
      </c>
      <c r="O2560" s="49">
        <v>214200</v>
      </c>
      <c r="P2560" s="22" t="s">
        <v>2284</v>
      </c>
      <c r="Q2560" s="22">
        <v>58155922436</v>
      </c>
      <c r="R2560" s="22" t="s">
        <v>40</v>
      </c>
      <c r="S2560" s="3">
        <v>4</v>
      </c>
      <c r="T2560" s="38"/>
      <c r="U2560" s="22" t="s">
        <v>18</v>
      </c>
      <c r="V2560" s="22" t="str">
        <f>VLOOKUP(P2560,'Customer List'!B:C,2,)</f>
        <v>CHENNAI</v>
      </c>
      <c r="W2560" s="39"/>
      <c r="X2560" s="31">
        <v>45922</v>
      </c>
      <c r="Y2560" s="22">
        <f t="shared" si="426"/>
        <v>2</v>
      </c>
      <c r="Z2560" s="22" t="str">
        <f t="shared" si="427"/>
        <v>Saturday</v>
      </c>
      <c r="AA2560" s="22" t="str">
        <f t="shared" si="428"/>
        <v>Monday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17"/>
        <v>2559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23"/>
        <v>134640</v>
      </c>
      <c r="G2561" s="49">
        <f t="shared" si="424"/>
        <v>134640</v>
      </c>
      <c r="H2561" s="22">
        <v>900007707</v>
      </c>
      <c r="I2561" s="22" t="s">
        <v>3106</v>
      </c>
      <c r="J2561" s="22">
        <v>1</v>
      </c>
      <c r="K2561" s="22"/>
      <c r="L2561" s="22">
        <f t="shared" si="425"/>
        <v>1</v>
      </c>
      <c r="M2561" s="22"/>
      <c r="N2561" s="31"/>
      <c r="O2561" s="49"/>
      <c r="P2561" s="22" t="s">
        <v>2284</v>
      </c>
      <c r="Q2561" s="22"/>
      <c r="R2561" s="22"/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 t="s">
        <v>709</v>
      </c>
      <c r="X2561" s="31" t="str">
        <f>IF(OR(R2561 = "PRIYANKA MADAM", R2561 = "DEEPAK", R2561 = "PORTER"),N2561,"")</f>
        <v/>
      </c>
      <c r="Y2561" s="22" t="str">
        <f t="shared" si="426"/>
        <v/>
      </c>
      <c r="Z2561" s="22" t="str">
        <f t="shared" si="427"/>
        <v/>
      </c>
      <c r="AA2561" s="22" t="str">
        <f t="shared" si="428"/>
        <v/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17"/>
        <v>2560</v>
      </c>
      <c r="B2562" s="22" t="s">
        <v>3427</v>
      </c>
      <c r="C2562" s="31">
        <v>45905</v>
      </c>
      <c r="D2562" s="31">
        <v>45910</v>
      </c>
      <c r="E2562" s="48">
        <v>65.8</v>
      </c>
      <c r="F2562" s="48">
        <f t="shared" si="423"/>
        <v>5790.4</v>
      </c>
      <c r="G2562" s="49">
        <f t="shared" si="424"/>
        <v>5790.4</v>
      </c>
      <c r="H2562" s="22">
        <v>100429</v>
      </c>
      <c r="I2562" s="22" t="s">
        <v>3916</v>
      </c>
      <c r="J2562" s="22">
        <v>1</v>
      </c>
      <c r="K2562" s="22">
        <v>1</v>
      </c>
      <c r="L2562" s="22">
        <f t="shared" si="425"/>
        <v>0</v>
      </c>
      <c r="M2562" s="22" t="s">
        <v>3526</v>
      </c>
      <c r="N2562" s="31">
        <v>45913</v>
      </c>
      <c r="O2562" s="49">
        <v>8037</v>
      </c>
      <c r="P2562" s="22" t="s">
        <v>617</v>
      </c>
      <c r="Q2562" s="22">
        <v>58155620725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Bhuvneshwar</v>
      </c>
      <c r="W2562" s="39"/>
      <c r="X2562" s="31">
        <v>45915</v>
      </c>
      <c r="Y2562" s="22">
        <f t="shared" si="426"/>
        <v>2</v>
      </c>
      <c r="Z2562" s="22" t="str">
        <f t="shared" si="427"/>
        <v>Saturday</v>
      </c>
      <c r="AA2562" s="22" t="str">
        <f t="shared" si="428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17"/>
        <v>2561</v>
      </c>
      <c r="B2563" s="22" t="s">
        <v>3427</v>
      </c>
      <c r="C2563" s="31">
        <v>45905</v>
      </c>
      <c r="D2563" s="31">
        <v>45910</v>
      </c>
      <c r="E2563" s="48">
        <v>61.6</v>
      </c>
      <c r="F2563" s="48">
        <f t="shared" si="423"/>
        <v>5420.8</v>
      </c>
      <c r="G2563" s="49">
        <f t="shared" si="424"/>
        <v>5420.8</v>
      </c>
      <c r="H2563" s="22">
        <v>100527</v>
      </c>
      <c r="I2563" s="22" t="s">
        <v>3917</v>
      </c>
      <c r="J2563" s="22">
        <v>1</v>
      </c>
      <c r="K2563" s="22">
        <v>1</v>
      </c>
      <c r="L2563" s="22">
        <f t="shared" si="425"/>
        <v>0</v>
      </c>
      <c r="M2563" s="22" t="s">
        <v>3622</v>
      </c>
      <c r="N2563" s="31">
        <v>45917</v>
      </c>
      <c r="O2563" s="49">
        <v>7106</v>
      </c>
      <c r="P2563" s="22" t="s">
        <v>42</v>
      </c>
      <c r="Q2563" s="22" t="s">
        <v>636</v>
      </c>
      <c r="R2563" s="22" t="s">
        <v>723</v>
      </c>
      <c r="S2563" s="3">
        <v>4</v>
      </c>
      <c r="T2563" s="38"/>
      <c r="U2563" s="22" t="s">
        <v>18</v>
      </c>
      <c r="V2563" s="22" t="str">
        <f>VLOOKUP(P2563,'Customer List'!B:C,2,)</f>
        <v>Faridabad</v>
      </c>
      <c r="W2563" s="39"/>
      <c r="X2563" s="31">
        <f>IF(OR(R2563 = "PRIYANKA MADAM", R2563 = "DEEPAK", R2563 = "PORTER"),N2563,"")</f>
        <v>45917</v>
      </c>
      <c r="Y2563" s="22">
        <f t="shared" si="426"/>
        <v>0</v>
      </c>
      <c r="Z2563" s="22" t="str">
        <f t="shared" si="427"/>
        <v>Wednesday</v>
      </c>
      <c r="AA2563" s="22" t="str">
        <f t="shared" si="428"/>
        <v>Wednesday</v>
      </c>
      <c r="AB2563" s="22" t="str">
        <f>VLOOKUP(U2563,'Currency Sheet'!A:C,3,)</f>
        <v>DOLLAR</v>
      </c>
      <c r="AC2563" s="43" t="str">
        <f>VLOOKUP(P2563,'Customer List'!B:D,3,)</f>
        <v>Local</v>
      </c>
    </row>
    <row r="2564" spans="1:29" x14ac:dyDescent="0.25">
      <c r="A2564" s="22">
        <f t="shared" si="417"/>
        <v>2562</v>
      </c>
      <c r="B2564" s="22" t="s">
        <v>3427</v>
      </c>
      <c r="C2564" s="31">
        <v>45905</v>
      </c>
      <c r="D2564" s="31">
        <v>45910</v>
      </c>
      <c r="E2564" s="48">
        <v>156.75</v>
      </c>
      <c r="F2564" s="48">
        <f t="shared" si="423"/>
        <v>13794</v>
      </c>
      <c r="G2564" s="49">
        <f t="shared" si="424"/>
        <v>13794</v>
      </c>
      <c r="H2564" s="22">
        <v>100747</v>
      </c>
      <c r="I2564" s="22" t="s">
        <v>3918</v>
      </c>
      <c r="J2564" s="22">
        <v>1</v>
      </c>
      <c r="K2564" s="22">
        <v>1</v>
      </c>
      <c r="L2564" s="22">
        <f t="shared" si="425"/>
        <v>0</v>
      </c>
      <c r="M2564" s="22" t="s">
        <v>3526</v>
      </c>
      <c r="N2564" s="31">
        <v>45913</v>
      </c>
      <c r="O2564" s="49">
        <v>17869.5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26"/>
        <v>2</v>
      </c>
      <c r="Z2564" s="22" t="str">
        <f t="shared" si="427"/>
        <v>Saturday</v>
      </c>
      <c r="AA2564" s="22" t="str">
        <f t="shared" si="428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17"/>
        <v>2563</v>
      </c>
      <c r="B2565" s="22" t="s">
        <v>3427</v>
      </c>
      <c r="C2565" s="31">
        <v>45905</v>
      </c>
      <c r="D2565" s="31">
        <v>45910</v>
      </c>
      <c r="E2565" s="48">
        <v>73.5</v>
      </c>
      <c r="F2565" s="48">
        <f t="shared" si="423"/>
        <v>6468</v>
      </c>
      <c r="G2565" s="49">
        <f t="shared" si="424"/>
        <v>6468</v>
      </c>
      <c r="H2565" s="22">
        <v>101212</v>
      </c>
      <c r="I2565" s="22" t="s">
        <v>3919</v>
      </c>
      <c r="J2565" s="22">
        <v>1</v>
      </c>
      <c r="K2565" s="22">
        <v>1</v>
      </c>
      <c r="L2565" s="22">
        <f t="shared" si="425"/>
        <v>0</v>
      </c>
      <c r="M2565" s="22" t="s">
        <v>3519</v>
      </c>
      <c r="N2565" s="31">
        <v>45913</v>
      </c>
      <c r="O2565" s="49">
        <v>11718</v>
      </c>
      <c r="P2565" s="22" t="s">
        <v>3428</v>
      </c>
      <c r="Q2565" s="22">
        <v>58155615291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BANGALORE</v>
      </c>
      <c r="W2565" s="39"/>
      <c r="X2565" s="31">
        <v>45915</v>
      </c>
      <c r="Y2565" s="22">
        <f t="shared" si="426"/>
        <v>2</v>
      </c>
      <c r="Z2565" s="22" t="str">
        <f t="shared" si="427"/>
        <v>Saturday</v>
      </c>
      <c r="AA2565" s="22" t="str">
        <f t="shared" si="428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x14ac:dyDescent="0.25">
      <c r="A2566" s="22">
        <f t="shared" si="417"/>
        <v>2564</v>
      </c>
      <c r="B2566" s="22" t="s">
        <v>3427</v>
      </c>
      <c r="C2566" s="31">
        <v>45905</v>
      </c>
      <c r="D2566" s="31">
        <v>45910</v>
      </c>
      <c r="E2566" s="48">
        <v>25.2</v>
      </c>
      <c r="F2566" s="48">
        <f t="shared" si="423"/>
        <v>2217.6</v>
      </c>
      <c r="G2566" s="49">
        <f t="shared" si="424"/>
        <v>2217.6</v>
      </c>
      <c r="H2566" s="22">
        <v>101301</v>
      </c>
      <c r="I2566" s="22" t="s">
        <v>3920</v>
      </c>
      <c r="J2566" s="22">
        <v>1</v>
      </c>
      <c r="K2566" s="22">
        <v>1</v>
      </c>
      <c r="L2566" s="22">
        <f t="shared" si="425"/>
        <v>0</v>
      </c>
      <c r="M2566" s="22" t="s">
        <v>3545</v>
      </c>
      <c r="N2566" s="31">
        <v>45915</v>
      </c>
      <c r="O2566" s="49">
        <v>4464</v>
      </c>
      <c r="P2566" s="22" t="s">
        <v>3429</v>
      </c>
      <c r="Q2566" s="22" t="s">
        <v>636</v>
      </c>
      <c r="R2566" s="22" t="s">
        <v>637</v>
      </c>
      <c r="S2566" s="3">
        <v>4</v>
      </c>
      <c r="T2566" s="38"/>
      <c r="U2566" s="22" t="s">
        <v>18</v>
      </c>
      <c r="V2566" s="22" t="str">
        <f>VLOOKUP(P2566,'Customer List'!B:C,2,)</f>
        <v>DELHI</v>
      </c>
      <c r="W2566" s="39"/>
      <c r="X2566" s="31">
        <f t="shared" ref="X2566:X2567" si="429">IF(OR(R2566 = "PRIYANKA MADAM", R2566 = "DEEPAK", R2566 = "PORTER"),N2566,"")</f>
        <v>45915</v>
      </c>
      <c r="Y2566" s="22">
        <f t="shared" si="426"/>
        <v>0</v>
      </c>
      <c r="Z2566" s="22" t="str">
        <f t="shared" si="427"/>
        <v>Monday</v>
      </c>
      <c r="AA2566" s="22" t="str">
        <f t="shared" si="428"/>
        <v>Monday</v>
      </c>
      <c r="AB2566" s="22" t="str">
        <f>VLOOKUP(U2566,'Currency Sheet'!A:C,3,)</f>
        <v>DOLLAR</v>
      </c>
      <c r="AC2566" s="43" t="str">
        <f>VLOOKUP(P2566,'Customer List'!B:D,3,)</f>
        <v>Local</v>
      </c>
    </row>
    <row r="2567" spans="1:29" x14ac:dyDescent="0.25">
      <c r="A2567" s="22">
        <f t="shared" si="417"/>
        <v>2565</v>
      </c>
      <c r="B2567" s="22" t="s">
        <v>3427</v>
      </c>
      <c r="C2567" s="31">
        <v>45905</v>
      </c>
      <c r="D2567" s="31">
        <v>45910</v>
      </c>
      <c r="E2567" s="48">
        <v>86.8</v>
      </c>
      <c r="F2567" s="48">
        <f t="shared" si="423"/>
        <v>7638.4</v>
      </c>
      <c r="G2567" s="49">
        <f t="shared" si="424"/>
        <v>7638.4</v>
      </c>
      <c r="H2567" s="22">
        <v>101911</v>
      </c>
      <c r="I2567" s="22" t="s">
        <v>3921</v>
      </c>
      <c r="J2567" s="22">
        <v>1</v>
      </c>
      <c r="K2567" s="22">
        <v>1</v>
      </c>
      <c r="L2567" s="22">
        <f t="shared" si="425"/>
        <v>0</v>
      </c>
      <c r="M2567" s="22" t="s">
        <v>3594</v>
      </c>
      <c r="N2567" s="31">
        <v>45917</v>
      </c>
      <c r="O2567" s="49">
        <v>18259</v>
      </c>
      <c r="P2567" s="22" t="s">
        <v>30</v>
      </c>
      <c r="Q2567" s="22"/>
      <c r="R2567" s="22"/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 t="str">
        <f t="shared" si="429"/>
        <v/>
      </c>
      <c r="Y2567" s="22" t="str">
        <f t="shared" si="426"/>
        <v/>
      </c>
      <c r="Z2567" s="22" t="str">
        <f t="shared" si="427"/>
        <v>Wednesday</v>
      </c>
      <c r="AA2567" s="22" t="str">
        <f t="shared" si="428"/>
        <v/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x14ac:dyDescent="0.25">
      <c r="A2568" s="22">
        <f t="shared" si="417"/>
        <v>2566</v>
      </c>
      <c r="B2568" s="22" t="s">
        <v>3427</v>
      </c>
      <c r="C2568" s="31">
        <v>45905</v>
      </c>
      <c r="D2568" s="31">
        <v>45910</v>
      </c>
      <c r="E2568" s="48">
        <v>109.2</v>
      </c>
      <c r="F2568" s="48">
        <f t="shared" si="423"/>
        <v>9609.6</v>
      </c>
      <c r="G2568" s="49">
        <f t="shared" si="424"/>
        <v>9609.6</v>
      </c>
      <c r="H2568" s="22">
        <v>102012</v>
      </c>
      <c r="I2568" s="22" t="s">
        <v>3922</v>
      </c>
      <c r="J2568" s="22">
        <v>1</v>
      </c>
      <c r="K2568" s="22">
        <v>1</v>
      </c>
      <c r="L2568" s="22">
        <f t="shared" si="425"/>
        <v>0</v>
      </c>
      <c r="M2568" s="22" t="s">
        <v>3524</v>
      </c>
      <c r="N2568" s="31">
        <v>45913</v>
      </c>
      <c r="O2568" s="49">
        <v>11849.76</v>
      </c>
      <c r="P2568" s="22" t="s">
        <v>276</v>
      </c>
      <c r="Q2568" s="22">
        <v>58155615501</v>
      </c>
      <c r="R2568" s="22" t="s">
        <v>40</v>
      </c>
      <c r="S2568" s="3">
        <v>4</v>
      </c>
      <c r="T2568" s="38"/>
      <c r="U2568" s="22" t="s">
        <v>18</v>
      </c>
      <c r="V2568" s="22" t="str">
        <f>VLOOKUP(P2568,'Customer List'!B:C,2,)</f>
        <v>Pune</v>
      </c>
      <c r="W2568" s="39"/>
      <c r="X2568" s="31">
        <v>45915</v>
      </c>
      <c r="Y2568" s="22">
        <f t="shared" si="426"/>
        <v>2</v>
      </c>
      <c r="Z2568" s="22" t="str">
        <f t="shared" si="427"/>
        <v>Saturday</v>
      </c>
      <c r="AA2568" s="22" t="str">
        <f t="shared" si="428"/>
        <v>Monday</v>
      </c>
      <c r="AB2568" s="22" t="str">
        <f>VLOOKUP(U2568,'Currency Sheet'!A:C,3,)</f>
        <v>DOLLAR</v>
      </c>
      <c r="AC2568" s="43" t="str">
        <f>VLOOKUP(P2568,'Customer List'!B:D,3,)</f>
        <v>OutStation</v>
      </c>
    </row>
    <row r="2569" spans="1:29" x14ac:dyDescent="0.25">
      <c r="A2569" s="22">
        <f t="shared" ref="A2569:A2632" si="430">A2568+1</f>
        <v>2567</v>
      </c>
      <c r="B2569" s="22" t="s">
        <v>3427</v>
      </c>
      <c r="C2569" s="31">
        <v>45905</v>
      </c>
      <c r="D2569" s="31">
        <v>45910</v>
      </c>
      <c r="E2569" s="48">
        <v>160.30000000000001</v>
      </c>
      <c r="F2569" s="48">
        <f t="shared" si="423"/>
        <v>14106.400000000001</v>
      </c>
      <c r="G2569" s="49">
        <f t="shared" si="424"/>
        <v>14106.400000000001</v>
      </c>
      <c r="H2569" s="22">
        <v>102020</v>
      </c>
      <c r="I2569" s="22" t="s">
        <v>3923</v>
      </c>
      <c r="J2569" s="22">
        <v>1</v>
      </c>
      <c r="K2569" s="22">
        <v>1</v>
      </c>
      <c r="L2569" s="22">
        <f t="shared" si="425"/>
        <v>0</v>
      </c>
      <c r="M2569" s="22" t="s">
        <v>3524</v>
      </c>
      <c r="N2569" s="31">
        <v>45913</v>
      </c>
      <c r="O2569" s="49">
        <v>17394.84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26"/>
        <v>2</v>
      </c>
      <c r="Z2569" s="22" t="str">
        <f t="shared" si="427"/>
        <v>Saturday</v>
      </c>
      <c r="AA2569" s="22" t="str">
        <f t="shared" si="428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x14ac:dyDescent="0.25">
      <c r="A2570" s="22">
        <f t="shared" si="430"/>
        <v>2568</v>
      </c>
      <c r="B2570" s="22" t="s">
        <v>3427</v>
      </c>
      <c r="C2570" s="31">
        <v>45905</v>
      </c>
      <c r="D2570" s="31">
        <v>45910</v>
      </c>
      <c r="E2570" s="48">
        <v>85.4</v>
      </c>
      <c r="F2570" s="48">
        <f t="shared" si="423"/>
        <v>7515.2000000000007</v>
      </c>
      <c r="G2570" s="49">
        <f t="shared" si="424"/>
        <v>7515.2000000000007</v>
      </c>
      <c r="H2570" s="22">
        <v>102507</v>
      </c>
      <c r="I2570" s="22" t="s">
        <v>3924</v>
      </c>
      <c r="J2570" s="22">
        <v>1</v>
      </c>
      <c r="K2570" s="22">
        <v>1</v>
      </c>
      <c r="L2570" s="22">
        <f t="shared" si="425"/>
        <v>0</v>
      </c>
      <c r="M2570" s="22" t="s">
        <v>3519</v>
      </c>
      <c r="N2570" s="31">
        <v>45913</v>
      </c>
      <c r="O2570" s="49">
        <v>13615.2</v>
      </c>
      <c r="P2570" s="22" t="s">
        <v>3428</v>
      </c>
      <c r="Q2570" s="22">
        <v>58155615291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BANGALORE</v>
      </c>
      <c r="W2570" s="39"/>
      <c r="X2570" s="31">
        <v>45915</v>
      </c>
      <c r="Y2570" s="22">
        <f t="shared" si="426"/>
        <v>2</v>
      </c>
      <c r="Z2570" s="22" t="str">
        <f t="shared" si="427"/>
        <v>Saturday</v>
      </c>
      <c r="AA2570" s="22" t="str">
        <f t="shared" si="428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si="430"/>
        <v>2569</v>
      </c>
      <c r="B2571" s="22" t="s">
        <v>3427</v>
      </c>
      <c r="C2571" s="31">
        <v>45905</v>
      </c>
      <c r="D2571" s="31">
        <v>45910</v>
      </c>
      <c r="E2571" s="48">
        <v>123.2</v>
      </c>
      <c r="F2571" s="48">
        <f t="shared" si="423"/>
        <v>10841.6</v>
      </c>
      <c r="G2571" s="49">
        <f t="shared" si="424"/>
        <v>10841.6</v>
      </c>
      <c r="H2571" s="22">
        <v>102913</v>
      </c>
      <c r="I2571" s="22" t="s">
        <v>3925</v>
      </c>
      <c r="J2571" s="22">
        <v>1</v>
      </c>
      <c r="K2571" s="22">
        <v>1</v>
      </c>
      <c r="L2571" s="22">
        <f t="shared" si="425"/>
        <v>0</v>
      </c>
      <c r="M2571" s="22" t="s">
        <v>3519</v>
      </c>
      <c r="N2571" s="31">
        <v>45913</v>
      </c>
      <c r="O2571" s="49">
        <v>19641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26"/>
        <v>2</v>
      </c>
      <c r="Z2571" s="22" t="str">
        <f t="shared" si="427"/>
        <v>Saturday</v>
      </c>
      <c r="AA2571" s="22" t="str">
        <f t="shared" si="428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30"/>
        <v>2570</v>
      </c>
      <c r="B2572" s="22" t="s">
        <v>3427</v>
      </c>
      <c r="C2572" s="31">
        <v>45905</v>
      </c>
      <c r="D2572" s="31">
        <v>45910</v>
      </c>
      <c r="E2572" s="48">
        <v>32.9</v>
      </c>
      <c r="F2572" s="48">
        <f t="shared" si="423"/>
        <v>2895.2</v>
      </c>
      <c r="G2572" s="49">
        <f t="shared" si="424"/>
        <v>2895.2</v>
      </c>
      <c r="H2572" s="22">
        <v>103005</v>
      </c>
      <c r="I2572" s="22" t="s">
        <v>3926</v>
      </c>
      <c r="J2572" s="22">
        <v>1</v>
      </c>
      <c r="K2572" s="22">
        <v>1</v>
      </c>
      <c r="L2572" s="22">
        <f t="shared" si="425"/>
        <v>0</v>
      </c>
      <c r="M2572" s="22" t="s">
        <v>3622</v>
      </c>
      <c r="N2572" s="31">
        <v>45917</v>
      </c>
      <c r="O2572" s="49">
        <v>3795.25</v>
      </c>
      <c r="P2572" s="22" t="s">
        <v>42</v>
      </c>
      <c r="Q2572" s="22" t="s">
        <v>636</v>
      </c>
      <c r="R2572" s="22" t="s">
        <v>723</v>
      </c>
      <c r="S2572" s="3">
        <v>4</v>
      </c>
      <c r="T2572" s="38"/>
      <c r="U2572" s="22" t="s">
        <v>18</v>
      </c>
      <c r="V2572" s="22" t="str">
        <f>VLOOKUP(P2572,'Customer List'!B:C,2,)</f>
        <v>Faridabad</v>
      </c>
      <c r="W2572" s="39"/>
      <c r="X2572" s="31">
        <f>IF(OR(R2572 = "PRIYANKA MADAM", R2572 = "DEEPAK", R2572 = "PORTER"),N2572,"")</f>
        <v>45917</v>
      </c>
      <c r="Y2572" s="22">
        <f t="shared" si="426"/>
        <v>0</v>
      </c>
      <c r="Z2572" s="22" t="str">
        <f t="shared" si="427"/>
        <v>Wednesday</v>
      </c>
      <c r="AA2572" s="22" t="str">
        <f t="shared" si="428"/>
        <v>Wednesday</v>
      </c>
      <c r="AB2572" s="22" t="str">
        <f>VLOOKUP(U2572,'Currency Sheet'!A:C,3,)</f>
        <v>DOLLAR</v>
      </c>
      <c r="AC2572" s="43" t="str">
        <f>VLOOKUP(P2572,'Customer List'!B:D,3,)</f>
        <v>Local</v>
      </c>
    </row>
    <row r="2573" spans="1:29" x14ac:dyDescent="0.25">
      <c r="A2573" s="22">
        <f t="shared" si="430"/>
        <v>2571</v>
      </c>
      <c r="B2573" s="22" t="s">
        <v>3427</v>
      </c>
      <c r="C2573" s="31">
        <v>45905</v>
      </c>
      <c r="D2573" s="31">
        <v>45910</v>
      </c>
      <c r="E2573" s="48">
        <v>173.6</v>
      </c>
      <c r="F2573" s="48">
        <f t="shared" si="423"/>
        <v>15276.8</v>
      </c>
      <c r="G2573" s="49">
        <f t="shared" si="424"/>
        <v>15276.8</v>
      </c>
      <c r="H2573" s="22">
        <v>103028</v>
      </c>
      <c r="I2573" s="22" t="s">
        <v>3927</v>
      </c>
      <c r="J2573" s="22">
        <v>1</v>
      </c>
      <c r="K2573" s="22">
        <v>1</v>
      </c>
      <c r="L2573" s="22">
        <f t="shared" si="425"/>
        <v>0</v>
      </c>
      <c r="M2573" s="22" t="s">
        <v>3524</v>
      </c>
      <c r="N2573" s="31">
        <v>45913</v>
      </c>
      <c r="O2573" s="49">
        <v>18838.080000000002</v>
      </c>
      <c r="P2573" s="22" t="s">
        <v>276</v>
      </c>
      <c r="Q2573" s="22">
        <v>58155615501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Pune</v>
      </c>
      <c r="W2573" s="39"/>
      <c r="X2573" s="31">
        <v>45915</v>
      </c>
      <c r="Y2573" s="22">
        <f t="shared" si="426"/>
        <v>2</v>
      </c>
      <c r="Z2573" s="22" t="str">
        <f t="shared" si="427"/>
        <v>Saturday</v>
      </c>
      <c r="AA2573" s="22" t="str">
        <f t="shared" si="428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30"/>
        <v>2572</v>
      </c>
      <c r="B2574" s="22" t="s">
        <v>3427</v>
      </c>
      <c r="C2574" s="31">
        <v>45905</v>
      </c>
      <c r="D2574" s="31">
        <v>45910</v>
      </c>
      <c r="E2574" s="48">
        <v>78.400000000000006</v>
      </c>
      <c r="F2574" s="48">
        <f t="shared" si="423"/>
        <v>6899.2000000000007</v>
      </c>
      <c r="G2574" s="49">
        <f t="shared" si="424"/>
        <v>6899.2000000000007</v>
      </c>
      <c r="H2574" s="22">
        <v>103031</v>
      </c>
      <c r="I2574" s="22" t="s">
        <v>3928</v>
      </c>
      <c r="J2574" s="22">
        <v>1</v>
      </c>
      <c r="K2574" s="22">
        <v>1</v>
      </c>
      <c r="L2574" s="22">
        <f t="shared" si="425"/>
        <v>0</v>
      </c>
      <c r="M2574" s="22" t="s">
        <v>3526</v>
      </c>
      <c r="N2574" s="31">
        <v>45913</v>
      </c>
      <c r="O2574" s="49">
        <v>9576</v>
      </c>
      <c r="P2574" s="22" t="s">
        <v>617</v>
      </c>
      <c r="Q2574" s="22">
        <v>58155620725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Bhuvneshwar</v>
      </c>
      <c r="W2574" s="39"/>
      <c r="X2574" s="31">
        <v>45915</v>
      </c>
      <c r="Y2574" s="22">
        <f t="shared" si="426"/>
        <v>2</v>
      </c>
      <c r="Z2574" s="22" t="str">
        <f t="shared" si="427"/>
        <v>Saturday</v>
      </c>
      <c r="AA2574" s="22" t="str">
        <f t="shared" si="428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x14ac:dyDescent="0.25">
      <c r="A2575" s="22">
        <f t="shared" si="430"/>
        <v>2573</v>
      </c>
      <c r="B2575" s="22" t="s">
        <v>3427</v>
      </c>
      <c r="C2575" s="31">
        <v>45905</v>
      </c>
      <c r="D2575" s="31">
        <v>45910</v>
      </c>
      <c r="E2575" s="48">
        <v>65.8</v>
      </c>
      <c r="F2575" s="48">
        <f t="shared" si="423"/>
        <v>5790.4</v>
      </c>
      <c r="G2575" s="49">
        <f t="shared" si="424"/>
        <v>11580.8</v>
      </c>
      <c r="H2575" s="22">
        <v>103112</v>
      </c>
      <c r="I2575" s="22" t="s">
        <v>3929</v>
      </c>
      <c r="J2575" s="22">
        <v>2</v>
      </c>
      <c r="K2575" s="22">
        <v>2</v>
      </c>
      <c r="L2575" s="22">
        <f t="shared" si="425"/>
        <v>0</v>
      </c>
      <c r="M2575" s="22" t="s">
        <v>3519</v>
      </c>
      <c r="N2575" s="31">
        <v>45913</v>
      </c>
      <c r="O2575" s="49">
        <v>20980.799999999999</v>
      </c>
      <c r="P2575" s="22" t="s">
        <v>3428</v>
      </c>
      <c r="Q2575" s="22">
        <v>58155615291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BANGALORE</v>
      </c>
      <c r="W2575" s="39"/>
      <c r="X2575" s="31">
        <v>45915</v>
      </c>
      <c r="Y2575" s="22">
        <f t="shared" si="426"/>
        <v>2</v>
      </c>
      <c r="Z2575" s="22" t="str">
        <f t="shared" si="427"/>
        <v>Saturday</v>
      </c>
      <c r="AA2575" s="22" t="str">
        <f t="shared" si="428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30"/>
        <v>2574</v>
      </c>
      <c r="B2576" s="22" t="s">
        <v>3427</v>
      </c>
      <c r="C2576" s="31">
        <v>45905</v>
      </c>
      <c r="D2576" s="31">
        <v>45910</v>
      </c>
      <c r="E2576" s="48">
        <v>137.19999999999999</v>
      </c>
      <c r="F2576" s="48">
        <f t="shared" si="423"/>
        <v>12073.599999999999</v>
      </c>
      <c r="G2576" s="49">
        <f t="shared" si="424"/>
        <v>12073.599999999999</v>
      </c>
      <c r="H2576" s="22">
        <v>103116</v>
      </c>
      <c r="I2576" s="22" t="s">
        <v>3930</v>
      </c>
      <c r="J2576" s="22">
        <v>1</v>
      </c>
      <c r="K2576" s="22">
        <v>1</v>
      </c>
      <c r="L2576" s="22">
        <f t="shared" si="425"/>
        <v>0</v>
      </c>
      <c r="M2576" s="22" t="s">
        <v>3526</v>
      </c>
      <c r="N2576" s="31">
        <v>45913</v>
      </c>
      <c r="O2576" s="49">
        <v>16758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26"/>
        <v>2</v>
      </c>
      <c r="Z2576" s="22" t="str">
        <f t="shared" si="427"/>
        <v>Saturday</v>
      </c>
      <c r="AA2576" s="22" t="str">
        <f t="shared" si="428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30"/>
        <v>2575</v>
      </c>
      <c r="B2577" s="22" t="s">
        <v>3427</v>
      </c>
      <c r="C2577" s="31">
        <v>45905</v>
      </c>
      <c r="D2577" s="31">
        <v>45910</v>
      </c>
      <c r="E2577" s="48">
        <v>162.4</v>
      </c>
      <c r="F2577" s="48">
        <f t="shared" si="423"/>
        <v>14291.2</v>
      </c>
      <c r="G2577" s="49">
        <f t="shared" si="424"/>
        <v>14291.2</v>
      </c>
      <c r="H2577" s="22">
        <v>103226</v>
      </c>
      <c r="I2577" s="22" t="s">
        <v>3931</v>
      </c>
      <c r="J2577" s="22">
        <v>1</v>
      </c>
      <c r="K2577" s="22">
        <v>1</v>
      </c>
      <c r="L2577" s="22">
        <f t="shared" si="425"/>
        <v>0</v>
      </c>
      <c r="M2577" s="22" t="s">
        <v>3524</v>
      </c>
      <c r="N2577" s="31">
        <v>45913</v>
      </c>
      <c r="O2577" s="49">
        <v>17622.72</v>
      </c>
      <c r="P2577" s="22" t="s">
        <v>276</v>
      </c>
      <c r="Q2577" s="22">
        <v>58155615501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Pune</v>
      </c>
      <c r="W2577" s="39"/>
      <c r="X2577" s="31">
        <v>45915</v>
      </c>
      <c r="Y2577" s="22">
        <f t="shared" si="426"/>
        <v>2</v>
      </c>
      <c r="Z2577" s="22" t="str">
        <f t="shared" si="427"/>
        <v>Saturday</v>
      </c>
      <c r="AA2577" s="22" t="str">
        <f t="shared" si="428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30"/>
        <v>2576</v>
      </c>
      <c r="B2578" s="22" t="s">
        <v>3427</v>
      </c>
      <c r="C2578" s="31">
        <v>45905</v>
      </c>
      <c r="D2578" s="31">
        <v>45910</v>
      </c>
      <c r="E2578" s="48">
        <v>196.5</v>
      </c>
      <c r="F2578" s="48">
        <f t="shared" si="423"/>
        <v>17292</v>
      </c>
      <c r="G2578" s="49">
        <f t="shared" si="424"/>
        <v>17292</v>
      </c>
      <c r="H2578" s="22">
        <v>104543</v>
      </c>
      <c r="I2578" s="22" t="s">
        <v>3932</v>
      </c>
      <c r="J2578" s="22">
        <v>1</v>
      </c>
      <c r="K2578" s="22">
        <v>1</v>
      </c>
      <c r="L2578" s="22">
        <f t="shared" si="425"/>
        <v>0</v>
      </c>
      <c r="M2578" s="22" t="s">
        <v>3524</v>
      </c>
      <c r="N2578" s="31">
        <v>45913</v>
      </c>
      <c r="O2578" s="49">
        <v>19901.52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26"/>
        <v>2</v>
      </c>
      <c r="Z2578" s="22" t="str">
        <f t="shared" si="427"/>
        <v>Saturday</v>
      </c>
      <c r="AA2578" s="22" t="str">
        <f t="shared" si="428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30"/>
        <v>2577</v>
      </c>
      <c r="B2579" s="22" t="s">
        <v>3427</v>
      </c>
      <c r="C2579" s="31">
        <v>45905</v>
      </c>
      <c r="D2579" s="31">
        <v>45910</v>
      </c>
      <c r="E2579" s="48">
        <v>65.8</v>
      </c>
      <c r="F2579" s="48">
        <f t="shared" si="423"/>
        <v>5790.4</v>
      </c>
      <c r="G2579" s="49">
        <f t="shared" si="424"/>
        <v>5790.4</v>
      </c>
      <c r="H2579" s="22">
        <v>105015</v>
      </c>
      <c r="I2579" s="22" t="s">
        <v>3933</v>
      </c>
      <c r="J2579" s="22">
        <v>1</v>
      </c>
      <c r="K2579" s="22">
        <v>1</v>
      </c>
      <c r="L2579" s="22">
        <f t="shared" si="425"/>
        <v>0</v>
      </c>
      <c r="M2579" s="22" t="s">
        <v>3526</v>
      </c>
      <c r="N2579" s="31">
        <v>45913</v>
      </c>
      <c r="O2579" s="49">
        <v>8037</v>
      </c>
      <c r="P2579" s="22" t="s">
        <v>617</v>
      </c>
      <c r="Q2579" s="22">
        <v>58155620725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Bhuvneshwar</v>
      </c>
      <c r="W2579" s="39"/>
      <c r="X2579" s="31">
        <v>45915</v>
      </c>
      <c r="Y2579" s="22">
        <f t="shared" si="426"/>
        <v>2</v>
      </c>
      <c r="Z2579" s="22" t="str">
        <f t="shared" si="427"/>
        <v>Saturday</v>
      </c>
      <c r="AA2579" s="22" t="str">
        <f t="shared" si="428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30"/>
        <v>2578</v>
      </c>
      <c r="B2580" s="22" t="s">
        <v>3427</v>
      </c>
      <c r="C2580" s="31">
        <v>45905</v>
      </c>
      <c r="D2580" s="31">
        <v>45910</v>
      </c>
      <c r="E2580" s="48">
        <v>30.8</v>
      </c>
      <c r="F2580" s="48">
        <f t="shared" si="423"/>
        <v>2710.4</v>
      </c>
      <c r="G2580" s="49">
        <f t="shared" si="424"/>
        <v>2710.4</v>
      </c>
      <c r="H2580" s="22">
        <v>115507</v>
      </c>
      <c r="I2580" s="22" t="s">
        <v>3934</v>
      </c>
      <c r="J2580" s="22">
        <v>1</v>
      </c>
      <c r="K2580" s="22">
        <v>1</v>
      </c>
      <c r="L2580" s="22">
        <f t="shared" si="425"/>
        <v>0</v>
      </c>
      <c r="M2580" s="22" t="s">
        <v>3526</v>
      </c>
      <c r="N2580" s="31">
        <v>45913</v>
      </c>
      <c r="O2580" s="49">
        <v>3762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26"/>
        <v>2</v>
      </c>
      <c r="Z2580" s="22" t="str">
        <f t="shared" si="427"/>
        <v>Saturday</v>
      </c>
      <c r="AA2580" s="22" t="str">
        <f t="shared" si="428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30"/>
        <v>2579</v>
      </c>
      <c r="B2581" s="22" t="s">
        <v>3427</v>
      </c>
      <c r="C2581" s="31">
        <v>45905</v>
      </c>
      <c r="D2581" s="31">
        <v>45910</v>
      </c>
      <c r="E2581" s="48">
        <v>207.2</v>
      </c>
      <c r="F2581" s="48">
        <f t="shared" si="423"/>
        <v>18233.599999999999</v>
      </c>
      <c r="G2581" s="49">
        <f t="shared" si="424"/>
        <v>18233.599999999999</v>
      </c>
      <c r="H2581" s="22">
        <v>119808</v>
      </c>
      <c r="I2581" s="22" t="s">
        <v>3935</v>
      </c>
      <c r="J2581" s="22">
        <v>1</v>
      </c>
      <c r="K2581" s="22">
        <v>1</v>
      </c>
      <c r="L2581" s="22">
        <f t="shared" si="425"/>
        <v>0</v>
      </c>
      <c r="M2581" s="22" t="s">
        <v>3524</v>
      </c>
      <c r="N2581" s="31">
        <v>45913</v>
      </c>
      <c r="O2581" s="49">
        <v>22484.16</v>
      </c>
      <c r="P2581" s="22" t="s">
        <v>276</v>
      </c>
      <c r="Q2581" s="22">
        <v>58155615501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Pune</v>
      </c>
      <c r="W2581" s="39"/>
      <c r="X2581" s="31">
        <v>45915</v>
      </c>
      <c r="Y2581" s="22">
        <f t="shared" si="426"/>
        <v>2</v>
      </c>
      <c r="Z2581" s="22" t="str">
        <f t="shared" si="427"/>
        <v>Saturday</v>
      </c>
      <c r="AA2581" s="22" t="str">
        <f t="shared" si="428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30"/>
        <v>2580</v>
      </c>
      <c r="B2582" s="22" t="s">
        <v>3427</v>
      </c>
      <c r="C2582" s="31">
        <v>45905</v>
      </c>
      <c r="D2582" s="31">
        <v>45910</v>
      </c>
      <c r="E2582" s="48">
        <v>185.5</v>
      </c>
      <c r="F2582" s="48">
        <f t="shared" si="423"/>
        <v>16324</v>
      </c>
      <c r="G2582" s="49">
        <f t="shared" si="424"/>
        <v>16324</v>
      </c>
      <c r="H2582" s="22">
        <v>121908</v>
      </c>
      <c r="I2582" s="22" t="s">
        <v>3936</v>
      </c>
      <c r="J2582" s="22">
        <v>1</v>
      </c>
      <c r="K2582" s="22">
        <v>1</v>
      </c>
      <c r="L2582" s="22">
        <f t="shared" si="425"/>
        <v>0</v>
      </c>
      <c r="M2582" s="22" t="s">
        <v>3524</v>
      </c>
      <c r="N2582" s="31">
        <v>45913</v>
      </c>
      <c r="O2582" s="49">
        <v>20129.400000000001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26"/>
        <v>2</v>
      </c>
      <c r="Z2582" s="22" t="str">
        <f t="shared" si="427"/>
        <v>Saturday</v>
      </c>
      <c r="AA2582" s="22" t="str">
        <f t="shared" si="428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30"/>
        <v>2581</v>
      </c>
      <c r="B2583" s="22" t="s">
        <v>3427</v>
      </c>
      <c r="C2583" s="31">
        <v>45905</v>
      </c>
      <c r="D2583" s="31">
        <v>45910</v>
      </c>
      <c r="E2583" s="48">
        <v>206.25</v>
      </c>
      <c r="F2583" s="48">
        <f t="shared" si="423"/>
        <v>18150</v>
      </c>
      <c r="G2583" s="49">
        <f t="shared" si="424"/>
        <v>18150</v>
      </c>
      <c r="H2583" s="22">
        <v>123141</v>
      </c>
      <c r="I2583" s="22" t="s">
        <v>3937</v>
      </c>
      <c r="J2583" s="22">
        <v>1</v>
      </c>
      <c r="K2583" s="22">
        <v>1</v>
      </c>
      <c r="L2583" s="22">
        <f t="shared" si="425"/>
        <v>0</v>
      </c>
      <c r="M2583" s="22" t="s">
        <v>3512</v>
      </c>
      <c r="N2583" s="31">
        <v>45913</v>
      </c>
      <c r="O2583" s="49">
        <v>31968.75</v>
      </c>
      <c r="P2583" s="22" t="s">
        <v>2048</v>
      </c>
      <c r="Q2583" s="22">
        <v>58155617516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Hyderabad</v>
      </c>
      <c r="W2583" s="39"/>
      <c r="X2583" s="31">
        <v>45915</v>
      </c>
      <c r="Y2583" s="22">
        <f t="shared" si="426"/>
        <v>2</v>
      </c>
      <c r="Z2583" s="22" t="str">
        <f t="shared" si="427"/>
        <v>Saturday</v>
      </c>
      <c r="AA2583" s="22" t="str">
        <f t="shared" si="428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30"/>
        <v>2582</v>
      </c>
      <c r="B2584" s="22" t="s">
        <v>3427</v>
      </c>
      <c r="C2584" s="31">
        <v>45905</v>
      </c>
      <c r="D2584" s="31">
        <v>45910</v>
      </c>
      <c r="E2584" s="48">
        <v>93.8</v>
      </c>
      <c r="F2584" s="48">
        <f t="shared" si="423"/>
        <v>8254.4</v>
      </c>
      <c r="G2584" s="49">
        <f t="shared" si="424"/>
        <v>8254.4</v>
      </c>
      <c r="H2584" s="22">
        <v>127607</v>
      </c>
      <c r="I2584" s="22" t="s">
        <v>3938</v>
      </c>
      <c r="J2584" s="22">
        <v>1</v>
      </c>
      <c r="K2584" s="22">
        <v>1</v>
      </c>
      <c r="L2584" s="22">
        <f t="shared" si="425"/>
        <v>0</v>
      </c>
      <c r="M2584" s="22" t="s">
        <v>3594</v>
      </c>
      <c r="N2584" s="31">
        <v>45917</v>
      </c>
      <c r="O2584" s="49">
        <v>19731.5</v>
      </c>
      <c r="P2584" s="22" t="s">
        <v>30</v>
      </c>
      <c r="Q2584" s="22"/>
      <c r="R2584" s="22"/>
      <c r="S2584" s="3">
        <v>4</v>
      </c>
      <c r="T2584" s="38"/>
      <c r="U2584" s="22" t="s">
        <v>18</v>
      </c>
      <c r="V2584" s="22" t="str">
        <f>VLOOKUP(P2584,'Customer List'!B:C,2,)</f>
        <v>Delhi</v>
      </c>
      <c r="W2584" s="39"/>
      <c r="X2584" s="31" t="str">
        <f>IF(OR(R2584 = "PRIYANKA MADAM", R2584 = "DEEPAK", R2584 = "PORTER"),N2584,"")</f>
        <v/>
      </c>
      <c r="Y2584" s="22" t="str">
        <f t="shared" si="426"/>
        <v/>
      </c>
      <c r="Z2584" s="22" t="str">
        <f t="shared" si="427"/>
        <v>Wednesday</v>
      </c>
      <c r="AA2584" s="22" t="str">
        <f t="shared" si="428"/>
        <v/>
      </c>
      <c r="AB2584" s="22" t="str">
        <f>VLOOKUP(U2584,'Currency Sheet'!A:C,3,)</f>
        <v>DOLLAR</v>
      </c>
      <c r="AC2584" s="43" t="str">
        <f>VLOOKUP(P2584,'Customer List'!B:D,3,)</f>
        <v>Local</v>
      </c>
    </row>
    <row r="2585" spans="1:29" x14ac:dyDescent="0.25">
      <c r="A2585" s="22">
        <f t="shared" si="430"/>
        <v>2583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23"/>
        <v>8254.4</v>
      </c>
      <c r="G2585" s="49">
        <f t="shared" si="424"/>
        <v>8254.4</v>
      </c>
      <c r="H2585" s="22">
        <v>128007</v>
      </c>
      <c r="I2585" s="22" t="s">
        <v>3939</v>
      </c>
      <c r="J2585" s="22">
        <v>1</v>
      </c>
      <c r="K2585" s="22">
        <v>1</v>
      </c>
      <c r="L2585" s="22">
        <f t="shared" si="425"/>
        <v>0</v>
      </c>
      <c r="M2585" s="22" t="s">
        <v>3526</v>
      </c>
      <c r="N2585" s="31">
        <v>45913</v>
      </c>
      <c r="O2585" s="49">
        <v>11457</v>
      </c>
      <c r="P2585" s="22" t="s">
        <v>617</v>
      </c>
      <c r="Q2585" s="22">
        <v>58155620725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Bhuvneshwar</v>
      </c>
      <c r="W2585" s="39"/>
      <c r="X2585" s="31">
        <v>45915</v>
      </c>
      <c r="Y2585" s="22">
        <f t="shared" si="426"/>
        <v>2</v>
      </c>
      <c r="Z2585" s="22" t="str">
        <f t="shared" si="427"/>
        <v>Saturday</v>
      </c>
      <c r="AA2585" s="22" t="str">
        <f t="shared" si="428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30"/>
        <v>2584</v>
      </c>
      <c r="B2586" s="22" t="s">
        <v>3427</v>
      </c>
      <c r="C2586" s="31">
        <v>45905</v>
      </c>
      <c r="D2586" s="31">
        <v>45910</v>
      </c>
      <c r="E2586" s="48">
        <v>179.2</v>
      </c>
      <c r="F2586" s="48">
        <f t="shared" si="423"/>
        <v>15769.599999999999</v>
      </c>
      <c r="G2586" s="49">
        <f t="shared" si="424"/>
        <v>15769.599999999999</v>
      </c>
      <c r="H2586" s="22">
        <v>136402</v>
      </c>
      <c r="I2586" s="22" t="s">
        <v>3940</v>
      </c>
      <c r="J2586" s="22">
        <v>1</v>
      </c>
      <c r="K2586" s="22">
        <v>1</v>
      </c>
      <c r="L2586" s="22">
        <f t="shared" si="425"/>
        <v>0</v>
      </c>
      <c r="M2586" s="22" t="s">
        <v>3524</v>
      </c>
      <c r="N2586" s="31">
        <v>45913</v>
      </c>
      <c r="O2586" s="49">
        <v>19445.759999999998</v>
      </c>
      <c r="P2586" s="22" t="s">
        <v>276</v>
      </c>
      <c r="Q2586" s="22">
        <v>58155615501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Pune</v>
      </c>
      <c r="W2586" s="39"/>
      <c r="X2586" s="31">
        <v>45915</v>
      </c>
      <c r="Y2586" s="22">
        <f t="shared" si="426"/>
        <v>2</v>
      </c>
      <c r="Z2586" s="22" t="str">
        <f t="shared" si="427"/>
        <v>Saturday</v>
      </c>
      <c r="AA2586" s="22" t="str">
        <f t="shared" si="428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x14ac:dyDescent="0.25">
      <c r="A2587" s="22">
        <f t="shared" si="430"/>
        <v>2585</v>
      </c>
      <c r="B2587" s="22" t="s">
        <v>3427</v>
      </c>
      <c r="C2587" s="31">
        <v>45905</v>
      </c>
      <c r="D2587" s="31">
        <v>45910</v>
      </c>
      <c r="E2587" s="48">
        <v>209.3</v>
      </c>
      <c r="F2587" s="48">
        <f t="shared" si="423"/>
        <v>18418.400000000001</v>
      </c>
      <c r="G2587" s="49">
        <f t="shared" si="424"/>
        <v>18418.400000000001</v>
      </c>
      <c r="H2587" s="22">
        <v>138214</v>
      </c>
      <c r="I2587" s="22" t="s">
        <v>3941</v>
      </c>
      <c r="J2587" s="22">
        <v>1</v>
      </c>
      <c r="K2587" s="22">
        <v>1</v>
      </c>
      <c r="L2587" s="22">
        <f t="shared" si="425"/>
        <v>0</v>
      </c>
      <c r="M2587" s="22" t="s">
        <v>3519</v>
      </c>
      <c r="N2587" s="31">
        <v>45913</v>
      </c>
      <c r="O2587" s="49">
        <v>33368.400000000001</v>
      </c>
      <c r="P2587" s="22" t="s">
        <v>3428</v>
      </c>
      <c r="Q2587" s="22">
        <v>58155615291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BANGALORE</v>
      </c>
      <c r="W2587" s="39"/>
      <c r="X2587" s="31">
        <v>45915</v>
      </c>
      <c r="Y2587" s="22">
        <f t="shared" si="426"/>
        <v>2</v>
      </c>
      <c r="Z2587" s="22" t="str">
        <f t="shared" si="427"/>
        <v>Saturday</v>
      </c>
      <c r="AA2587" s="22" t="str">
        <f t="shared" si="428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30"/>
        <v>2586</v>
      </c>
      <c r="B2588" s="22" t="s">
        <v>3427</v>
      </c>
      <c r="C2588" s="31">
        <v>45905</v>
      </c>
      <c r="D2588" s="31">
        <v>45910</v>
      </c>
      <c r="E2588" s="48">
        <v>180.6</v>
      </c>
      <c r="F2588" s="48">
        <f t="shared" si="423"/>
        <v>15892.8</v>
      </c>
      <c r="G2588" s="49">
        <f t="shared" si="424"/>
        <v>15892.8</v>
      </c>
      <c r="H2588" s="22">
        <v>140902</v>
      </c>
      <c r="I2588" s="22" t="s">
        <v>3942</v>
      </c>
      <c r="J2588" s="22">
        <v>1</v>
      </c>
      <c r="K2588" s="22">
        <v>1</v>
      </c>
      <c r="L2588" s="22">
        <f t="shared" si="425"/>
        <v>0</v>
      </c>
      <c r="M2588" s="22" t="s">
        <v>3524</v>
      </c>
      <c r="N2588" s="31">
        <v>45913</v>
      </c>
      <c r="O2588" s="49">
        <v>19597.68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26"/>
        <v>2</v>
      </c>
      <c r="Z2588" s="22" t="str">
        <f t="shared" si="427"/>
        <v>Saturday</v>
      </c>
      <c r="AA2588" s="22" t="str">
        <f t="shared" si="428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30"/>
        <v>2587</v>
      </c>
      <c r="B2589" s="22" t="s">
        <v>3427</v>
      </c>
      <c r="C2589" s="31">
        <v>45905</v>
      </c>
      <c r="D2589" s="31">
        <v>45910</v>
      </c>
      <c r="E2589" s="48">
        <v>95.2</v>
      </c>
      <c r="F2589" s="48">
        <f t="shared" si="423"/>
        <v>8377.6</v>
      </c>
      <c r="G2589" s="49">
        <f t="shared" si="424"/>
        <v>8377.6</v>
      </c>
      <c r="H2589" s="22">
        <v>141703</v>
      </c>
      <c r="I2589" s="22" t="s">
        <v>3943</v>
      </c>
      <c r="J2589" s="22">
        <v>1</v>
      </c>
      <c r="K2589" s="22">
        <v>1</v>
      </c>
      <c r="L2589" s="22">
        <f t="shared" si="425"/>
        <v>0</v>
      </c>
      <c r="M2589" s="22" t="s">
        <v>3526</v>
      </c>
      <c r="N2589" s="31">
        <v>45913</v>
      </c>
      <c r="O2589" s="49">
        <v>11628</v>
      </c>
      <c r="P2589" s="22" t="s">
        <v>617</v>
      </c>
      <c r="Q2589" s="22">
        <v>58155620725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Bhuvneshwar</v>
      </c>
      <c r="W2589" s="39"/>
      <c r="X2589" s="31">
        <v>45915</v>
      </c>
      <c r="Y2589" s="22">
        <f t="shared" si="426"/>
        <v>2</v>
      </c>
      <c r="Z2589" s="22" t="str">
        <f t="shared" si="427"/>
        <v>Saturday</v>
      </c>
      <c r="AA2589" s="22" t="str">
        <f t="shared" si="428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30"/>
        <v>2588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23"/>
        <v>8377.6</v>
      </c>
      <c r="G2590" s="49">
        <f t="shared" si="424"/>
        <v>8377.6</v>
      </c>
      <c r="H2590" s="22">
        <v>155512</v>
      </c>
      <c r="I2590" s="22" t="s">
        <v>3944</v>
      </c>
      <c r="J2590" s="22">
        <v>1</v>
      </c>
      <c r="K2590" s="22">
        <v>1</v>
      </c>
      <c r="L2590" s="22">
        <f t="shared" si="425"/>
        <v>0</v>
      </c>
      <c r="M2590" s="22" t="s">
        <v>3594</v>
      </c>
      <c r="N2590" s="31">
        <v>45917</v>
      </c>
      <c r="O2590" s="49">
        <v>20026</v>
      </c>
      <c r="P2590" s="22" t="s">
        <v>30</v>
      </c>
      <c r="Q2590" s="22"/>
      <c r="R2590" s="22"/>
      <c r="S2590" s="3">
        <v>4</v>
      </c>
      <c r="T2590" s="38"/>
      <c r="U2590" s="22" t="s">
        <v>18</v>
      </c>
      <c r="V2590" s="22" t="str">
        <f>VLOOKUP(P2590,'Customer List'!B:C,2,)</f>
        <v>Delhi</v>
      </c>
      <c r="W2590" s="39"/>
      <c r="X2590" s="31" t="str">
        <f>IF(OR(R2590 = "PRIYANKA MADAM", R2590 = "DEEPAK", R2590 = "PORTER"),N2590,"")</f>
        <v/>
      </c>
      <c r="Y2590" s="22" t="str">
        <f t="shared" si="426"/>
        <v/>
      </c>
      <c r="Z2590" s="22" t="str">
        <f t="shared" si="427"/>
        <v>Wednesday</v>
      </c>
      <c r="AA2590" s="22" t="str">
        <f t="shared" si="428"/>
        <v/>
      </c>
      <c r="AB2590" s="22" t="str">
        <f>VLOOKUP(U2590,'Currency Sheet'!A:C,3,)</f>
        <v>DOLLAR</v>
      </c>
      <c r="AC2590" s="43" t="str">
        <f>VLOOKUP(P2590,'Customer List'!B:D,3,)</f>
        <v>Local</v>
      </c>
    </row>
    <row r="2591" spans="1:29" x14ac:dyDescent="0.25">
      <c r="A2591" s="22">
        <f t="shared" si="430"/>
        <v>2589</v>
      </c>
      <c r="B2591" s="22" t="s">
        <v>3427</v>
      </c>
      <c r="C2591" s="31">
        <v>45905</v>
      </c>
      <c r="D2591" s="31">
        <v>45910</v>
      </c>
      <c r="E2591" s="48">
        <v>81.900000000000006</v>
      </c>
      <c r="F2591" s="48">
        <f t="shared" si="423"/>
        <v>7207.2000000000007</v>
      </c>
      <c r="G2591" s="49">
        <f t="shared" si="424"/>
        <v>7207.2000000000007</v>
      </c>
      <c r="H2591" s="22">
        <v>155608</v>
      </c>
      <c r="I2591" s="22" t="s">
        <v>3945</v>
      </c>
      <c r="J2591" s="22">
        <v>1</v>
      </c>
      <c r="K2591" s="22">
        <v>1</v>
      </c>
      <c r="L2591" s="22">
        <f t="shared" si="425"/>
        <v>0</v>
      </c>
      <c r="M2591" s="22" t="s">
        <v>3526</v>
      </c>
      <c r="N2591" s="31">
        <v>45913</v>
      </c>
      <c r="O2591" s="49">
        <v>10003.5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26"/>
        <v>2</v>
      </c>
      <c r="Z2591" s="22" t="str">
        <f t="shared" si="427"/>
        <v>Saturday</v>
      </c>
      <c r="AA2591" s="22" t="str">
        <f t="shared" si="428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30"/>
        <v>2590</v>
      </c>
      <c r="B2592" s="22" t="s">
        <v>3427</v>
      </c>
      <c r="C2592" s="31">
        <v>45905</v>
      </c>
      <c r="D2592" s="31">
        <v>45910</v>
      </c>
      <c r="E2592" s="48">
        <v>93.8</v>
      </c>
      <c r="F2592" s="48">
        <f t="shared" si="423"/>
        <v>8254.4</v>
      </c>
      <c r="G2592" s="49">
        <f t="shared" si="424"/>
        <v>8254.4</v>
      </c>
      <c r="H2592" s="22">
        <v>155903</v>
      </c>
      <c r="I2592" s="22" t="s">
        <v>3946</v>
      </c>
      <c r="J2592" s="22">
        <v>1</v>
      </c>
      <c r="K2592" s="22">
        <v>1</v>
      </c>
      <c r="L2592" s="22">
        <f t="shared" si="425"/>
        <v>0</v>
      </c>
      <c r="M2592" s="22" t="s">
        <v>3622</v>
      </c>
      <c r="N2592" s="31">
        <v>45917</v>
      </c>
      <c r="O2592" s="49">
        <v>10820</v>
      </c>
      <c r="P2592" s="22" t="s">
        <v>42</v>
      </c>
      <c r="Q2592" s="22" t="s">
        <v>636</v>
      </c>
      <c r="R2592" s="22" t="s">
        <v>723</v>
      </c>
      <c r="S2592" s="3">
        <v>4</v>
      </c>
      <c r="T2592" s="38"/>
      <c r="U2592" s="22" t="s">
        <v>18</v>
      </c>
      <c r="V2592" s="22" t="str">
        <f>VLOOKUP(P2592,'Customer List'!B:C,2,)</f>
        <v>Faridabad</v>
      </c>
      <c r="W2592" s="39"/>
      <c r="X2592" s="31">
        <f>IF(OR(R2592 = "PRIYANKA MADAM", R2592 = "DEEPAK", R2592 = "PORTER"),N2592,"")</f>
        <v>45917</v>
      </c>
      <c r="Y2592" s="22">
        <f t="shared" si="426"/>
        <v>0</v>
      </c>
      <c r="Z2592" s="22" t="str">
        <f t="shared" si="427"/>
        <v>Wednesday</v>
      </c>
      <c r="AA2592" s="22" t="str">
        <f t="shared" si="428"/>
        <v>Wednesday</v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30"/>
        <v>2591</v>
      </c>
      <c r="B2593" s="22" t="s">
        <v>3427</v>
      </c>
      <c r="C2593" s="31">
        <v>45905</v>
      </c>
      <c r="D2593" s="31">
        <v>45910</v>
      </c>
      <c r="E2593" s="48">
        <v>193.2</v>
      </c>
      <c r="F2593" s="48">
        <f t="shared" si="423"/>
        <v>17001.599999999999</v>
      </c>
      <c r="G2593" s="49">
        <f t="shared" si="424"/>
        <v>34003.199999999997</v>
      </c>
      <c r="H2593" s="22">
        <v>156604</v>
      </c>
      <c r="I2593" s="22" t="s">
        <v>3947</v>
      </c>
      <c r="J2593" s="22">
        <v>2</v>
      </c>
      <c r="K2593" s="22">
        <v>2</v>
      </c>
      <c r="L2593" s="22">
        <f t="shared" si="425"/>
        <v>0</v>
      </c>
      <c r="M2593" s="22" t="s">
        <v>3511</v>
      </c>
      <c r="N2593" s="31">
        <v>45913</v>
      </c>
      <c r="O2593" s="49">
        <v>58180.800000000003</v>
      </c>
      <c r="P2593" s="22" t="s">
        <v>2048</v>
      </c>
      <c r="Q2593" s="22">
        <v>58155617516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Hyderabad</v>
      </c>
      <c r="W2593" s="39"/>
      <c r="X2593" s="31">
        <v>45915</v>
      </c>
      <c r="Y2593" s="22">
        <f t="shared" si="426"/>
        <v>2</v>
      </c>
      <c r="Z2593" s="22" t="str">
        <f t="shared" si="427"/>
        <v>Saturday</v>
      </c>
      <c r="AA2593" s="22" t="str">
        <f t="shared" si="428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30"/>
        <v>2592</v>
      </c>
      <c r="B2594" s="22" t="s">
        <v>3427</v>
      </c>
      <c r="C2594" s="31">
        <v>45905</v>
      </c>
      <c r="D2594" s="31">
        <v>45910</v>
      </c>
      <c r="E2594" s="48">
        <v>47.6</v>
      </c>
      <c r="F2594" s="48">
        <f t="shared" si="423"/>
        <v>4188.8</v>
      </c>
      <c r="G2594" s="49">
        <f t="shared" si="424"/>
        <v>4188.8</v>
      </c>
      <c r="H2594" s="22">
        <v>161203</v>
      </c>
      <c r="I2594" s="22" t="s">
        <v>3948</v>
      </c>
      <c r="J2594" s="22">
        <v>1</v>
      </c>
      <c r="K2594" s="22">
        <v>1</v>
      </c>
      <c r="L2594" s="22">
        <f t="shared" si="425"/>
        <v>0</v>
      </c>
      <c r="M2594" s="22" t="s">
        <v>3622</v>
      </c>
      <c r="N2594" s="31">
        <v>45917</v>
      </c>
      <c r="O2594" s="49">
        <v>5491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 t="shared" ref="X2594:X2596" si="431">IF(OR(R2594 = "PRIYANKA MADAM", R2594 = "DEEPAK", R2594 = "PORTER"),N2594,"")</f>
        <v>45917</v>
      </c>
      <c r="Y2594" s="22">
        <f t="shared" si="426"/>
        <v>0</v>
      </c>
      <c r="Z2594" s="22" t="str">
        <f t="shared" si="427"/>
        <v>Wednesday</v>
      </c>
      <c r="AA2594" s="22" t="str">
        <f t="shared" si="428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30"/>
        <v>2593</v>
      </c>
      <c r="B2595" s="22" t="s">
        <v>3427</v>
      </c>
      <c r="C2595" s="31">
        <v>45905</v>
      </c>
      <c r="D2595" s="31">
        <v>45910</v>
      </c>
      <c r="E2595" s="48">
        <v>30.8</v>
      </c>
      <c r="F2595" s="48">
        <f t="shared" si="423"/>
        <v>2710.4</v>
      </c>
      <c r="G2595" s="49">
        <f t="shared" si="424"/>
        <v>2710.4</v>
      </c>
      <c r="H2595" s="22">
        <v>163503</v>
      </c>
      <c r="I2595" s="22" t="s">
        <v>3949</v>
      </c>
      <c r="J2595" s="22">
        <v>1</v>
      </c>
      <c r="K2595" s="22">
        <v>1</v>
      </c>
      <c r="L2595" s="22">
        <f t="shared" si="425"/>
        <v>0</v>
      </c>
      <c r="M2595" s="22" t="s">
        <v>3622</v>
      </c>
      <c r="N2595" s="31">
        <v>45917</v>
      </c>
      <c r="O2595" s="49">
        <v>3553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si="431"/>
        <v>45917</v>
      </c>
      <c r="Y2595" s="22">
        <f t="shared" si="426"/>
        <v>0</v>
      </c>
      <c r="Z2595" s="22" t="str">
        <f t="shared" si="427"/>
        <v>Wednesday</v>
      </c>
      <c r="AA2595" s="22" t="str">
        <f t="shared" si="428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x14ac:dyDescent="0.25">
      <c r="A2596" s="22">
        <f t="shared" si="430"/>
        <v>2594</v>
      </c>
      <c r="B2596" s="22" t="s">
        <v>3427</v>
      </c>
      <c r="C2596" s="31">
        <v>45905</v>
      </c>
      <c r="D2596" s="31">
        <v>45910</v>
      </c>
      <c r="E2596" s="48">
        <v>50.4</v>
      </c>
      <c r="F2596" s="48">
        <f t="shared" si="423"/>
        <v>4435.2</v>
      </c>
      <c r="G2596" s="49">
        <f t="shared" si="424"/>
        <v>4435.2</v>
      </c>
      <c r="H2596" s="22">
        <v>300412</v>
      </c>
      <c r="I2596" s="22" t="s">
        <v>3950</v>
      </c>
      <c r="J2596" s="22">
        <v>1</v>
      </c>
      <c r="K2596" s="22">
        <v>1</v>
      </c>
      <c r="L2596" s="22">
        <f t="shared" si="425"/>
        <v>0</v>
      </c>
      <c r="M2596" s="22" t="s">
        <v>3445</v>
      </c>
      <c r="N2596" s="31">
        <v>45911</v>
      </c>
      <c r="O2596" s="49">
        <v>6912</v>
      </c>
      <c r="P2596" s="22" t="s">
        <v>208</v>
      </c>
      <c r="Q2596" s="22" t="s">
        <v>1127</v>
      </c>
      <c r="R2596" s="22" t="s">
        <v>1127</v>
      </c>
      <c r="S2596" s="3">
        <v>4</v>
      </c>
      <c r="T2596" s="38"/>
      <c r="U2596" s="22" t="s">
        <v>18</v>
      </c>
      <c r="V2596" s="22" t="str">
        <f>VLOOKUP(P2596,'Customer List'!B:C,2,)</f>
        <v>Delhi</v>
      </c>
      <c r="W2596" s="39"/>
      <c r="X2596" s="31">
        <f t="shared" si="431"/>
        <v>45911</v>
      </c>
      <c r="Y2596" s="22">
        <f t="shared" si="426"/>
        <v>0</v>
      </c>
      <c r="Z2596" s="22" t="str">
        <f t="shared" si="427"/>
        <v>Thursday</v>
      </c>
      <c r="AA2596" s="22" t="str">
        <f t="shared" si="428"/>
        <v>Thursday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30"/>
        <v>2595</v>
      </c>
      <c r="B2597" s="22" t="s">
        <v>3427</v>
      </c>
      <c r="C2597" s="31">
        <v>45905</v>
      </c>
      <c r="D2597" s="31">
        <v>45910</v>
      </c>
      <c r="E2597" s="48">
        <v>234.5</v>
      </c>
      <c r="F2597" s="48">
        <f t="shared" si="423"/>
        <v>20636</v>
      </c>
      <c r="G2597" s="49">
        <f t="shared" si="424"/>
        <v>20636</v>
      </c>
      <c r="H2597" s="22">
        <v>300428</v>
      </c>
      <c r="I2597" s="22" t="s">
        <v>3951</v>
      </c>
      <c r="J2597" s="22">
        <v>1</v>
      </c>
      <c r="K2597" s="22">
        <v>1</v>
      </c>
      <c r="L2597" s="22">
        <f t="shared" si="425"/>
        <v>0</v>
      </c>
      <c r="M2597" s="22" t="s">
        <v>3527</v>
      </c>
      <c r="N2597" s="31">
        <v>45913</v>
      </c>
      <c r="O2597" s="49">
        <v>31825</v>
      </c>
      <c r="P2597" s="22" t="s">
        <v>617</v>
      </c>
      <c r="Q2597" s="22">
        <v>58155620725</v>
      </c>
      <c r="R2597" s="22" t="s">
        <v>40</v>
      </c>
      <c r="S2597" s="3">
        <v>4</v>
      </c>
      <c r="T2597" s="38"/>
      <c r="U2597" s="22" t="s">
        <v>18</v>
      </c>
      <c r="V2597" s="22" t="str">
        <f>VLOOKUP(P2597,'Customer List'!B:C,2,)</f>
        <v>Bhuvneshwar</v>
      </c>
      <c r="W2597" s="39"/>
      <c r="X2597" s="31">
        <v>45915</v>
      </c>
      <c r="Y2597" s="22">
        <f t="shared" si="426"/>
        <v>2</v>
      </c>
      <c r="Z2597" s="22" t="str">
        <f t="shared" si="427"/>
        <v>Saturday</v>
      </c>
      <c r="AA2597" s="22" t="str">
        <f t="shared" si="428"/>
        <v>Monday</v>
      </c>
      <c r="AB2597" s="22" t="str">
        <f>VLOOKUP(U2597,'Currency Sheet'!A:C,3,)</f>
        <v>DOLLAR</v>
      </c>
      <c r="AC2597" s="43" t="str">
        <f>VLOOKUP(P2597,'Customer List'!B:D,3,)</f>
        <v>OutStation</v>
      </c>
    </row>
    <row r="2598" spans="1:29" x14ac:dyDescent="0.25">
      <c r="A2598" s="22">
        <f t="shared" si="430"/>
        <v>2596</v>
      </c>
      <c r="B2598" s="22" t="s">
        <v>3427</v>
      </c>
      <c r="C2598" s="31">
        <v>45905</v>
      </c>
      <c r="D2598" s="31">
        <v>45910</v>
      </c>
      <c r="E2598" s="48">
        <v>46.2</v>
      </c>
      <c r="F2598" s="48">
        <f t="shared" si="423"/>
        <v>4065.6000000000004</v>
      </c>
      <c r="G2598" s="49">
        <f t="shared" si="424"/>
        <v>4065.6000000000004</v>
      </c>
      <c r="H2598" s="22">
        <v>300508</v>
      </c>
      <c r="I2598" s="22" t="s">
        <v>3952</v>
      </c>
      <c r="J2598" s="22">
        <v>1</v>
      </c>
      <c r="K2598" s="22">
        <v>1</v>
      </c>
      <c r="L2598" s="22">
        <f t="shared" si="425"/>
        <v>0</v>
      </c>
      <c r="M2598" s="22" t="s">
        <v>3445</v>
      </c>
      <c r="N2598" s="31">
        <v>45911</v>
      </c>
      <c r="O2598" s="49">
        <v>6336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ref="X2598:X2599" si="432">IF(OR(R2598 = "PRIYANKA MADAM", R2598 = "DEEPAK", R2598 = "PORTER"),N2598,"")</f>
        <v>45911</v>
      </c>
      <c r="Y2598" s="22">
        <f t="shared" si="426"/>
        <v>0</v>
      </c>
      <c r="Z2598" s="22" t="str">
        <f t="shared" si="427"/>
        <v>Thursday</v>
      </c>
      <c r="AA2598" s="22" t="str">
        <f t="shared" si="428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30"/>
        <v>2597</v>
      </c>
      <c r="B2599" s="22" t="s">
        <v>3427</v>
      </c>
      <c r="C2599" s="31">
        <v>45905</v>
      </c>
      <c r="D2599" s="31">
        <v>45910</v>
      </c>
      <c r="E2599" s="48">
        <v>35</v>
      </c>
      <c r="F2599" s="48">
        <f t="shared" si="423"/>
        <v>3080</v>
      </c>
      <c r="G2599" s="49">
        <f t="shared" si="424"/>
        <v>3080</v>
      </c>
      <c r="H2599" s="22">
        <v>301006</v>
      </c>
      <c r="I2599" s="22" t="s">
        <v>3953</v>
      </c>
      <c r="J2599" s="22">
        <v>1</v>
      </c>
      <c r="K2599" s="22">
        <v>1</v>
      </c>
      <c r="L2599" s="22">
        <f t="shared" si="425"/>
        <v>0</v>
      </c>
      <c r="M2599" s="22" t="s">
        <v>3445</v>
      </c>
      <c r="N2599" s="31">
        <v>45911</v>
      </c>
      <c r="O2599" s="49">
        <v>4800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si="432"/>
        <v>45911</v>
      </c>
      <c r="Y2599" s="22">
        <f t="shared" si="426"/>
        <v>0</v>
      </c>
      <c r="Z2599" s="22" t="str">
        <f t="shared" si="427"/>
        <v>Thursday</v>
      </c>
      <c r="AA2599" s="22" t="str">
        <f t="shared" si="428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x14ac:dyDescent="0.25">
      <c r="A2600" s="22">
        <f t="shared" si="430"/>
        <v>2598</v>
      </c>
      <c r="B2600" s="22" t="s">
        <v>3427</v>
      </c>
      <c r="C2600" s="31">
        <v>45905</v>
      </c>
      <c r="D2600" s="31">
        <v>45910</v>
      </c>
      <c r="E2600" s="48">
        <v>318</v>
      </c>
      <c r="F2600" s="48">
        <f t="shared" si="423"/>
        <v>27984</v>
      </c>
      <c r="G2600" s="49">
        <f t="shared" si="424"/>
        <v>27984</v>
      </c>
      <c r="H2600" s="22">
        <v>302262</v>
      </c>
      <c r="I2600" s="22" t="s">
        <v>3954</v>
      </c>
      <c r="J2600" s="22">
        <v>1</v>
      </c>
      <c r="K2600" s="22">
        <v>1</v>
      </c>
      <c r="L2600" s="22">
        <f t="shared" si="425"/>
        <v>0</v>
      </c>
      <c r="M2600" s="22" t="s">
        <v>3525</v>
      </c>
      <c r="N2600" s="31">
        <v>45913</v>
      </c>
      <c r="O2600" s="49">
        <v>40280</v>
      </c>
      <c r="P2600" s="22" t="s">
        <v>617</v>
      </c>
      <c r="Q2600" s="22">
        <v>58155620725</v>
      </c>
      <c r="R2600" s="22" t="s">
        <v>40</v>
      </c>
      <c r="S2600" s="3">
        <v>4</v>
      </c>
      <c r="T2600" s="38"/>
      <c r="U2600" s="22" t="s">
        <v>18</v>
      </c>
      <c r="V2600" s="22" t="str">
        <f>VLOOKUP(P2600,'Customer List'!B:C,2,)</f>
        <v>Bhuvneshwar</v>
      </c>
      <c r="W2600" s="39"/>
      <c r="X2600" s="31">
        <v>45915</v>
      </c>
      <c r="Y2600" s="22">
        <f t="shared" si="426"/>
        <v>2</v>
      </c>
      <c r="Z2600" s="22" t="str">
        <f t="shared" si="427"/>
        <v>Saturday</v>
      </c>
      <c r="AA2600" s="22" t="str">
        <f t="shared" si="428"/>
        <v>Monday</v>
      </c>
      <c r="AB2600" s="22" t="str">
        <f>VLOOKUP(U2600,'Currency Sheet'!A:C,3,)</f>
        <v>DOLLAR</v>
      </c>
      <c r="AC2600" s="43" t="str">
        <f>VLOOKUP(P2600,'Customer List'!B:D,3,)</f>
        <v>OutStation</v>
      </c>
    </row>
    <row r="2601" spans="1:29" x14ac:dyDescent="0.25">
      <c r="A2601" s="22">
        <f t="shared" si="430"/>
        <v>2599</v>
      </c>
      <c r="B2601" s="22" t="s">
        <v>3427</v>
      </c>
      <c r="C2601" s="31">
        <v>45905</v>
      </c>
      <c r="D2601" s="31">
        <v>45910</v>
      </c>
      <c r="E2601" s="48">
        <v>267.39999999999998</v>
      </c>
      <c r="F2601" s="48">
        <f t="shared" si="423"/>
        <v>23531.199999999997</v>
      </c>
      <c r="G2601" s="49">
        <f t="shared" si="424"/>
        <v>23531.199999999997</v>
      </c>
      <c r="H2601" s="22">
        <v>303550</v>
      </c>
      <c r="I2601" s="22" t="s">
        <v>3955</v>
      </c>
      <c r="J2601" s="22">
        <v>1</v>
      </c>
      <c r="K2601" s="22">
        <v>1</v>
      </c>
      <c r="L2601" s="22">
        <f t="shared" si="425"/>
        <v>0</v>
      </c>
      <c r="M2601" s="22" t="s">
        <v>3525</v>
      </c>
      <c r="N2601" s="31">
        <v>45913</v>
      </c>
      <c r="O2601" s="49">
        <v>36290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26"/>
        <v>2</v>
      </c>
      <c r="Z2601" s="22" t="str">
        <f t="shared" si="427"/>
        <v>Saturday</v>
      </c>
      <c r="AA2601" s="22" t="str">
        <f t="shared" si="428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x14ac:dyDescent="0.25">
      <c r="A2602" s="22">
        <f t="shared" si="430"/>
        <v>2600</v>
      </c>
      <c r="B2602" s="22" t="s">
        <v>3427</v>
      </c>
      <c r="C2602" s="31">
        <v>45905</v>
      </c>
      <c r="D2602" s="31">
        <v>45910</v>
      </c>
      <c r="E2602" s="48">
        <v>50.4</v>
      </c>
      <c r="F2602" s="48">
        <f t="shared" si="423"/>
        <v>4435.2</v>
      </c>
      <c r="G2602" s="49">
        <f t="shared" si="424"/>
        <v>8870.4</v>
      </c>
      <c r="H2602" s="22">
        <v>304006</v>
      </c>
      <c r="I2602" s="22" t="s">
        <v>3956</v>
      </c>
      <c r="J2602" s="22">
        <v>2</v>
      </c>
      <c r="K2602" s="22">
        <v>2</v>
      </c>
      <c r="L2602" s="22">
        <f t="shared" si="425"/>
        <v>0</v>
      </c>
      <c r="M2602" s="22" t="s">
        <v>3533</v>
      </c>
      <c r="N2602" s="31">
        <v>45913</v>
      </c>
      <c r="O2602" s="49">
        <v>15177.6</v>
      </c>
      <c r="P2602" s="22" t="s">
        <v>191</v>
      </c>
      <c r="Q2602" s="22" t="s">
        <v>3549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Chandigarh</v>
      </c>
      <c r="W2602" s="39"/>
      <c r="X2602" s="31">
        <v>45915</v>
      </c>
      <c r="Y2602" s="22">
        <f t="shared" si="426"/>
        <v>2</v>
      </c>
      <c r="Z2602" s="22" t="str">
        <f t="shared" si="427"/>
        <v>Saturday</v>
      </c>
      <c r="AA2602" s="22" t="str">
        <f t="shared" si="428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30"/>
        <v>2601</v>
      </c>
      <c r="B2603" s="22" t="s">
        <v>3427</v>
      </c>
      <c r="C2603" s="31">
        <v>45905</v>
      </c>
      <c r="D2603" s="31">
        <v>45910</v>
      </c>
      <c r="E2603" s="48">
        <v>300.75</v>
      </c>
      <c r="F2603" s="48">
        <f t="shared" si="423"/>
        <v>26466</v>
      </c>
      <c r="G2603" s="49">
        <f t="shared" si="424"/>
        <v>26466</v>
      </c>
      <c r="H2603" s="22">
        <v>304044</v>
      </c>
      <c r="I2603" s="22" t="s">
        <v>3957</v>
      </c>
      <c r="J2603" s="22">
        <v>1</v>
      </c>
      <c r="K2603" s="22">
        <v>1</v>
      </c>
      <c r="L2603" s="22">
        <f t="shared" si="425"/>
        <v>0</v>
      </c>
      <c r="M2603" s="22" t="s">
        <v>3527</v>
      </c>
      <c r="N2603" s="31">
        <v>45913</v>
      </c>
      <c r="O2603" s="49">
        <v>38095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26"/>
        <v>2</v>
      </c>
      <c r="Z2603" s="22" t="str">
        <f t="shared" si="427"/>
        <v>Saturday</v>
      </c>
      <c r="AA2603" s="22" t="str">
        <f t="shared" si="428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30"/>
        <v>2602</v>
      </c>
      <c r="B2604" s="22" t="s">
        <v>3427</v>
      </c>
      <c r="C2604" s="31">
        <v>45905</v>
      </c>
      <c r="D2604" s="31">
        <v>45910</v>
      </c>
      <c r="E2604" s="48">
        <v>205.1</v>
      </c>
      <c r="F2604" s="48">
        <f t="shared" si="423"/>
        <v>18048.8</v>
      </c>
      <c r="G2604" s="49">
        <f t="shared" si="424"/>
        <v>18048.8</v>
      </c>
      <c r="H2604" s="22">
        <v>305210</v>
      </c>
      <c r="I2604" s="22" t="s">
        <v>3958</v>
      </c>
      <c r="J2604" s="22">
        <v>1</v>
      </c>
      <c r="K2604" s="22">
        <v>1</v>
      </c>
      <c r="L2604" s="22">
        <f t="shared" si="425"/>
        <v>0</v>
      </c>
      <c r="M2604" s="22" t="s">
        <v>3525</v>
      </c>
      <c r="N2604" s="31">
        <v>45913</v>
      </c>
      <c r="O2604" s="49">
        <v>27835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26"/>
        <v>2</v>
      </c>
      <c r="Z2604" s="22" t="str">
        <f t="shared" si="427"/>
        <v>Saturday</v>
      </c>
      <c r="AA2604" s="22" t="str">
        <f t="shared" si="428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30"/>
        <v>2603</v>
      </c>
      <c r="B2605" s="22" t="s">
        <v>3427</v>
      </c>
      <c r="C2605" s="31">
        <v>45905</v>
      </c>
      <c r="D2605" s="31">
        <v>45910</v>
      </c>
      <c r="E2605" s="48">
        <v>185.5</v>
      </c>
      <c r="F2605" s="48">
        <f t="shared" si="423"/>
        <v>16324</v>
      </c>
      <c r="G2605" s="49">
        <f t="shared" si="424"/>
        <v>16324</v>
      </c>
      <c r="H2605" s="22">
        <v>308110</v>
      </c>
      <c r="I2605" s="22" t="s">
        <v>3959</v>
      </c>
      <c r="J2605" s="22">
        <v>1</v>
      </c>
      <c r="K2605" s="22">
        <v>1</v>
      </c>
      <c r="L2605" s="22">
        <f t="shared" si="425"/>
        <v>0</v>
      </c>
      <c r="M2605" s="22" t="s">
        <v>3527</v>
      </c>
      <c r="N2605" s="31">
        <v>45913</v>
      </c>
      <c r="O2605" s="49">
        <v>25175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26"/>
        <v>2</v>
      </c>
      <c r="Z2605" s="22" t="str">
        <f t="shared" si="427"/>
        <v>Saturday</v>
      </c>
      <c r="AA2605" s="22" t="str">
        <f t="shared" si="428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30"/>
        <v>2604</v>
      </c>
      <c r="B2606" s="22" t="s">
        <v>3427</v>
      </c>
      <c r="C2606" s="31">
        <v>45905</v>
      </c>
      <c r="D2606" s="31">
        <v>45910</v>
      </c>
      <c r="E2606" s="48">
        <v>259</v>
      </c>
      <c r="F2606" s="48">
        <f t="shared" si="423"/>
        <v>22792</v>
      </c>
      <c r="G2606" s="49">
        <f t="shared" si="424"/>
        <v>22792</v>
      </c>
      <c r="H2606" s="22">
        <v>309816</v>
      </c>
      <c r="I2606" s="22" t="s">
        <v>3960</v>
      </c>
      <c r="J2606" s="22">
        <v>1</v>
      </c>
      <c r="K2606" s="22">
        <v>1</v>
      </c>
      <c r="L2606" s="22">
        <f t="shared" si="425"/>
        <v>0</v>
      </c>
      <c r="M2606" s="22" t="s">
        <v>3446</v>
      </c>
      <c r="N2606" s="31">
        <v>45911</v>
      </c>
      <c r="O2606" s="49">
        <v>35150</v>
      </c>
      <c r="P2606" s="22" t="s">
        <v>213</v>
      </c>
      <c r="Q2606" s="22" t="s">
        <v>1127</v>
      </c>
      <c r="R2606" s="22" t="s">
        <v>1127</v>
      </c>
      <c r="S2606" s="3">
        <v>4</v>
      </c>
      <c r="T2606" s="38"/>
      <c r="U2606" s="22" t="s">
        <v>18</v>
      </c>
      <c r="V2606" s="22" t="str">
        <f>VLOOKUP(P2606,'Customer List'!B:C,2,)</f>
        <v>Delhi</v>
      </c>
      <c r="W2606" s="39"/>
      <c r="X2606" s="31">
        <f>IF(OR(R2606 = "PRIYANKA MADAM", R2606 = "DEEPAK", R2606 = "PORTER"),N2606,"")</f>
        <v>45911</v>
      </c>
      <c r="Y2606" s="22">
        <f t="shared" si="426"/>
        <v>0</v>
      </c>
      <c r="Z2606" s="22" t="str">
        <f t="shared" si="427"/>
        <v>Thursday</v>
      </c>
      <c r="AA2606" s="22" t="str">
        <f t="shared" si="428"/>
        <v>Thursday</v>
      </c>
      <c r="AB2606" s="22" t="str">
        <f>VLOOKUP(U2606,'Currency Sheet'!A:C,3,)</f>
        <v>DOLLAR</v>
      </c>
      <c r="AC2606" s="43" t="str">
        <f>VLOOKUP(P2606,'Customer List'!B:D,3,)</f>
        <v>Local</v>
      </c>
    </row>
    <row r="2607" spans="1:29" x14ac:dyDescent="0.25">
      <c r="A2607" s="22">
        <f t="shared" si="430"/>
        <v>2605</v>
      </c>
      <c r="B2607" s="22" t="s">
        <v>3427</v>
      </c>
      <c r="C2607" s="31">
        <v>45905</v>
      </c>
      <c r="D2607" s="31">
        <v>45910</v>
      </c>
      <c r="E2607" s="48">
        <v>165.9</v>
      </c>
      <c r="F2607" s="48">
        <f t="shared" si="423"/>
        <v>14599.2</v>
      </c>
      <c r="G2607" s="49">
        <f t="shared" si="424"/>
        <v>14599.2</v>
      </c>
      <c r="H2607" s="22">
        <v>310916</v>
      </c>
      <c r="I2607" s="22" t="s">
        <v>3961</v>
      </c>
      <c r="J2607" s="22">
        <v>1</v>
      </c>
      <c r="K2607" s="22">
        <v>1</v>
      </c>
      <c r="L2607" s="22">
        <f t="shared" si="425"/>
        <v>0</v>
      </c>
      <c r="M2607" s="22" t="s">
        <v>3527</v>
      </c>
      <c r="N2607" s="31">
        <v>45913</v>
      </c>
      <c r="O2607" s="49">
        <v>22515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26"/>
        <v>2</v>
      </c>
      <c r="Z2607" s="22" t="str">
        <f t="shared" si="427"/>
        <v>Saturday</v>
      </c>
      <c r="AA2607" s="22" t="str">
        <f t="shared" si="428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30"/>
        <v>2606</v>
      </c>
      <c r="B2608" s="22" t="s">
        <v>3427</v>
      </c>
      <c r="C2608" s="31">
        <v>45905</v>
      </c>
      <c r="D2608" s="31">
        <v>45910</v>
      </c>
      <c r="E2608" s="48">
        <v>297</v>
      </c>
      <c r="F2608" s="48">
        <f t="shared" si="423"/>
        <v>26136</v>
      </c>
      <c r="G2608" s="49">
        <f t="shared" si="424"/>
        <v>26136</v>
      </c>
      <c r="H2608" s="22">
        <v>310944</v>
      </c>
      <c r="I2608" s="22" t="s">
        <v>3962</v>
      </c>
      <c r="J2608" s="22">
        <v>1</v>
      </c>
      <c r="K2608" s="22">
        <v>1</v>
      </c>
      <c r="L2608" s="22">
        <f t="shared" si="425"/>
        <v>0</v>
      </c>
      <c r="M2608" s="22" t="s">
        <v>3446</v>
      </c>
      <c r="N2608" s="31">
        <v>45911</v>
      </c>
      <c r="O2608" s="49">
        <v>37620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 t="shared" ref="X2608:X2609" si="433">IF(OR(R2608 = "PRIYANKA MADAM", R2608 = "DEEPAK", R2608 = "PORTER"),N2608,"")</f>
        <v>45911</v>
      </c>
      <c r="Y2608" s="22">
        <f t="shared" si="426"/>
        <v>0</v>
      </c>
      <c r="Z2608" s="22" t="str">
        <f t="shared" si="427"/>
        <v>Thursday</v>
      </c>
      <c r="AA2608" s="22" t="str">
        <f t="shared" si="428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30"/>
        <v>2607</v>
      </c>
      <c r="B2609" s="22" t="s">
        <v>3427</v>
      </c>
      <c r="C2609" s="31">
        <v>45905</v>
      </c>
      <c r="D2609" s="31">
        <v>45910</v>
      </c>
      <c r="E2609" s="48">
        <v>141.4</v>
      </c>
      <c r="F2609" s="48">
        <f t="shared" si="423"/>
        <v>12443.2</v>
      </c>
      <c r="G2609" s="49">
        <f t="shared" si="424"/>
        <v>12443.2</v>
      </c>
      <c r="H2609" s="22">
        <v>320007</v>
      </c>
      <c r="I2609" s="22" t="s">
        <v>3963</v>
      </c>
      <c r="J2609" s="22">
        <v>1</v>
      </c>
      <c r="K2609" s="22">
        <v>1</v>
      </c>
      <c r="L2609" s="22">
        <f t="shared" si="425"/>
        <v>0</v>
      </c>
      <c r="M2609" s="22" t="s">
        <v>3594</v>
      </c>
      <c r="N2609" s="31">
        <v>45917</v>
      </c>
      <c r="O2609" s="49">
        <v>29744.5</v>
      </c>
      <c r="P2609" s="22" t="s">
        <v>30</v>
      </c>
      <c r="Q2609" s="22"/>
      <c r="R2609" s="22"/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 t="str">
        <f t="shared" si="433"/>
        <v/>
      </c>
      <c r="Y2609" s="22" t="str">
        <f t="shared" si="426"/>
        <v/>
      </c>
      <c r="Z2609" s="22" t="str">
        <f t="shared" si="427"/>
        <v>Wednesday</v>
      </c>
      <c r="AA2609" s="22" t="str">
        <f t="shared" si="428"/>
        <v/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x14ac:dyDescent="0.25">
      <c r="A2610" s="22">
        <f t="shared" si="430"/>
        <v>2608</v>
      </c>
      <c r="B2610" s="22" t="s">
        <v>3427</v>
      </c>
      <c r="C2610" s="31">
        <v>45905</v>
      </c>
      <c r="D2610" s="31">
        <v>45910</v>
      </c>
      <c r="E2610" s="48">
        <v>313.5</v>
      </c>
      <c r="F2610" s="48">
        <f t="shared" si="423"/>
        <v>27588</v>
      </c>
      <c r="G2610" s="49">
        <f t="shared" si="424"/>
        <v>27588</v>
      </c>
      <c r="H2610" s="22">
        <v>323034</v>
      </c>
      <c r="I2610" s="22" t="s">
        <v>3964</v>
      </c>
      <c r="J2610" s="22">
        <v>1</v>
      </c>
      <c r="K2610" s="22">
        <v>1</v>
      </c>
      <c r="L2610" s="22">
        <f t="shared" si="425"/>
        <v>0</v>
      </c>
      <c r="M2610" s="22" t="s">
        <v>3525</v>
      </c>
      <c r="N2610" s="31">
        <v>45913</v>
      </c>
      <c r="O2610" s="49">
        <v>39710</v>
      </c>
      <c r="P2610" s="22" t="s">
        <v>617</v>
      </c>
      <c r="Q2610" s="22">
        <v>58155620725</v>
      </c>
      <c r="R2610" s="22" t="s">
        <v>40</v>
      </c>
      <c r="S2610" s="3">
        <v>4</v>
      </c>
      <c r="T2610" s="38"/>
      <c r="U2610" s="22" t="s">
        <v>18</v>
      </c>
      <c r="V2610" s="22" t="str">
        <f>VLOOKUP(P2610,'Customer List'!B:C,2,)</f>
        <v>Bhuvneshwar</v>
      </c>
      <c r="W2610" s="39"/>
      <c r="X2610" s="31">
        <v>45915</v>
      </c>
      <c r="Y2610" s="22">
        <f t="shared" si="426"/>
        <v>2</v>
      </c>
      <c r="Z2610" s="22" t="str">
        <f t="shared" si="427"/>
        <v>Saturday</v>
      </c>
      <c r="AA2610" s="22" t="str">
        <f t="shared" si="428"/>
        <v>Monday</v>
      </c>
      <c r="AB2610" s="22" t="str">
        <f>VLOOKUP(U2610,'Currency Sheet'!A:C,3,)</f>
        <v>DOLLAR</v>
      </c>
      <c r="AC2610" s="43" t="str">
        <f>VLOOKUP(P2610,'Customer List'!B:D,3,)</f>
        <v>OutStation</v>
      </c>
    </row>
    <row r="2611" spans="1:29" x14ac:dyDescent="0.25">
      <c r="A2611" s="22">
        <f t="shared" si="430"/>
        <v>2609</v>
      </c>
      <c r="B2611" s="22" t="s">
        <v>3427</v>
      </c>
      <c r="C2611" s="31">
        <v>45905</v>
      </c>
      <c r="D2611" s="31">
        <v>45910</v>
      </c>
      <c r="E2611" s="48">
        <v>164.5</v>
      </c>
      <c r="F2611" s="48">
        <f t="shared" si="423"/>
        <v>14476</v>
      </c>
      <c r="G2611" s="49">
        <f t="shared" si="424"/>
        <v>14476</v>
      </c>
      <c r="H2611" s="22">
        <v>324004</v>
      </c>
      <c r="I2611" s="22" t="s">
        <v>3965</v>
      </c>
      <c r="J2611" s="22">
        <v>1</v>
      </c>
      <c r="K2611" s="22">
        <v>1</v>
      </c>
      <c r="L2611" s="22">
        <f t="shared" si="425"/>
        <v>0</v>
      </c>
      <c r="M2611" s="22" t="s">
        <v>3518</v>
      </c>
      <c r="N2611" s="31">
        <v>45913</v>
      </c>
      <c r="O2611" s="49">
        <v>25498</v>
      </c>
      <c r="P2611" s="22" t="s">
        <v>630</v>
      </c>
      <c r="Q2611" s="22">
        <v>58155620983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Telangana</v>
      </c>
      <c r="W2611" s="39"/>
      <c r="X2611" s="31">
        <v>45915</v>
      </c>
      <c r="Y2611" s="22">
        <f t="shared" si="426"/>
        <v>2</v>
      </c>
      <c r="Z2611" s="22" t="str">
        <f t="shared" si="427"/>
        <v>Saturday</v>
      </c>
      <c r="AA2611" s="22" t="str">
        <f t="shared" si="428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x14ac:dyDescent="0.25">
      <c r="A2612" s="22">
        <f t="shared" si="430"/>
        <v>2610</v>
      </c>
      <c r="B2612" s="22" t="s">
        <v>3427</v>
      </c>
      <c r="C2612" s="31">
        <v>45905</v>
      </c>
      <c r="D2612" s="31">
        <v>45910</v>
      </c>
      <c r="E2612" s="48">
        <v>267.39999999999998</v>
      </c>
      <c r="F2612" s="48">
        <f t="shared" si="423"/>
        <v>23531.199999999997</v>
      </c>
      <c r="G2612" s="49">
        <f t="shared" si="424"/>
        <v>23531.199999999997</v>
      </c>
      <c r="H2612" s="22">
        <v>329918</v>
      </c>
      <c r="I2612" s="22" t="s">
        <v>3966</v>
      </c>
      <c r="J2612" s="22">
        <v>1</v>
      </c>
      <c r="K2612" s="22">
        <v>1</v>
      </c>
      <c r="L2612" s="22">
        <f t="shared" si="425"/>
        <v>0</v>
      </c>
      <c r="M2612" s="22" t="s">
        <v>3516</v>
      </c>
      <c r="N2612" s="31">
        <v>45913</v>
      </c>
      <c r="O2612" s="49">
        <v>35526</v>
      </c>
      <c r="P2612" s="22" t="s">
        <v>891</v>
      </c>
      <c r="Q2612" s="22">
        <v>58155620762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Banglore</v>
      </c>
      <c r="W2612" s="39"/>
      <c r="X2612" s="31">
        <v>45915</v>
      </c>
      <c r="Y2612" s="22">
        <f t="shared" si="426"/>
        <v>2</v>
      </c>
      <c r="Z2612" s="22" t="str">
        <f t="shared" si="427"/>
        <v>Saturday</v>
      </c>
      <c r="AA2612" s="22" t="str">
        <f t="shared" si="428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30"/>
        <v>2611</v>
      </c>
      <c r="B2613" s="22" t="s">
        <v>3427</v>
      </c>
      <c r="C2613" s="31">
        <v>45905</v>
      </c>
      <c r="D2613" s="31">
        <v>45910</v>
      </c>
      <c r="E2613" s="48">
        <v>334.5</v>
      </c>
      <c r="F2613" s="48">
        <f t="shared" si="423"/>
        <v>29436</v>
      </c>
      <c r="G2613" s="49">
        <f t="shared" si="424"/>
        <v>29436</v>
      </c>
      <c r="H2613" s="22">
        <v>329930</v>
      </c>
      <c r="I2613" s="22" t="s">
        <v>3751</v>
      </c>
      <c r="J2613" s="22">
        <v>1</v>
      </c>
      <c r="K2613" s="22">
        <v>1</v>
      </c>
      <c r="L2613" s="22">
        <f t="shared" si="425"/>
        <v>0</v>
      </c>
      <c r="M2613" s="22" t="s">
        <v>3446</v>
      </c>
      <c r="N2613" s="31">
        <v>45911</v>
      </c>
      <c r="O2613" s="49">
        <v>42370</v>
      </c>
      <c r="P2613" s="22" t="s">
        <v>213</v>
      </c>
      <c r="Q2613" s="22" t="s">
        <v>1127</v>
      </c>
      <c r="R2613" s="22" t="s">
        <v>1127</v>
      </c>
      <c r="S2613" s="3">
        <v>4</v>
      </c>
      <c r="T2613" s="38"/>
      <c r="U2613" s="22" t="s">
        <v>18</v>
      </c>
      <c r="V2613" s="22" t="str">
        <f>VLOOKUP(P2613,'Customer List'!B:C,2,)</f>
        <v>Delhi</v>
      </c>
      <c r="W2613" s="39"/>
      <c r="X2613" s="31">
        <f>IF(OR(R2613 = "PRIYANKA MADAM", R2613 = "DEEPAK", R2613 = "PORTER"),N2613,"")</f>
        <v>45911</v>
      </c>
      <c r="Y2613" s="22">
        <f t="shared" si="426"/>
        <v>0</v>
      </c>
      <c r="Z2613" s="22" t="str">
        <f t="shared" si="427"/>
        <v>Thursday</v>
      </c>
      <c r="AA2613" s="22" t="str">
        <f t="shared" si="428"/>
        <v>Thursday</v>
      </c>
      <c r="AB2613" s="22" t="str">
        <f>VLOOKUP(U2613,'Currency Sheet'!A:C,3,)</f>
        <v>DOLLAR</v>
      </c>
      <c r="AC2613" s="43" t="str">
        <f>VLOOKUP(P2613,'Customer List'!B:D,3,)</f>
        <v>Local</v>
      </c>
    </row>
    <row r="2614" spans="1:29" x14ac:dyDescent="0.25">
      <c r="A2614" s="22">
        <f t="shared" si="430"/>
        <v>2612</v>
      </c>
      <c r="B2614" s="22" t="s">
        <v>3427</v>
      </c>
      <c r="C2614" s="31">
        <v>45905</v>
      </c>
      <c r="D2614" s="31">
        <v>45910</v>
      </c>
      <c r="E2614" s="48">
        <v>301.5</v>
      </c>
      <c r="F2614" s="48">
        <f t="shared" si="423"/>
        <v>26532</v>
      </c>
      <c r="G2614" s="49">
        <f t="shared" si="424"/>
        <v>26532</v>
      </c>
      <c r="H2614" s="22">
        <v>329932</v>
      </c>
      <c r="I2614" s="22" t="s">
        <v>3792</v>
      </c>
      <c r="J2614" s="22">
        <v>1</v>
      </c>
      <c r="K2614" s="22">
        <v>1</v>
      </c>
      <c r="L2614" s="22">
        <f t="shared" si="425"/>
        <v>0</v>
      </c>
      <c r="M2614" s="22" t="s">
        <v>3525</v>
      </c>
      <c r="N2614" s="31">
        <v>45913</v>
      </c>
      <c r="O2614" s="49">
        <v>38190</v>
      </c>
      <c r="P2614" s="22" t="s">
        <v>617</v>
      </c>
      <c r="Q2614" s="22">
        <v>58155620725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Bhuvneshwar</v>
      </c>
      <c r="W2614" s="39"/>
      <c r="X2614" s="31">
        <v>45915</v>
      </c>
      <c r="Y2614" s="22">
        <f t="shared" si="426"/>
        <v>2</v>
      </c>
      <c r="Z2614" s="22" t="str">
        <f t="shared" si="427"/>
        <v>Saturday</v>
      </c>
      <c r="AA2614" s="22" t="str">
        <f t="shared" si="428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30"/>
        <v>2613</v>
      </c>
      <c r="B2615" s="22" t="s">
        <v>3427</v>
      </c>
      <c r="C2615" s="31">
        <v>45905</v>
      </c>
      <c r="D2615" s="31">
        <v>45910</v>
      </c>
      <c r="E2615" s="48">
        <v>254.8</v>
      </c>
      <c r="F2615" s="48">
        <f t="shared" si="423"/>
        <v>22422.400000000001</v>
      </c>
      <c r="G2615" s="49">
        <f t="shared" si="424"/>
        <v>22422.400000000001</v>
      </c>
      <c r="H2615" s="22">
        <v>330116</v>
      </c>
      <c r="I2615" s="22" t="s">
        <v>3967</v>
      </c>
      <c r="J2615" s="22">
        <v>1</v>
      </c>
      <c r="K2615" s="22">
        <v>1</v>
      </c>
      <c r="L2615" s="22">
        <f t="shared" si="425"/>
        <v>0</v>
      </c>
      <c r="M2615" s="22" t="s">
        <v>3525</v>
      </c>
      <c r="N2615" s="31">
        <v>45913</v>
      </c>
      <c r="O2615" s="49">
        <v>34580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26"/>
        <v>2</v>
      </c>
      <c r="Z2615" s="22" t="str">
        <f t="shared" si="427"/>
        <v>Saturday</v>
      </c>
      <c r="AA2615" s="22" t="str">
        <f t="shared" si="428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x14ac:dyDescent="0.25">
      <c r="A2616" s="22">
        <f t="shared" si="430"/>
        <v>2614</v>
      </c>
      <c r="B2616" s="22" t="s">
        <v>3427</v>
      </c>
      <c r="C2616" s="31">
        <v>45905</v>
      </c>
      <c r="D2616" s="31">
        <v>45910</v>
      </c>
      <c r="E2616" s="48">
        <v>285</v>
      </c>
      <c r="F2616" s="48">
        <f t="shared" si="423"/>
        <v>25080</v>
      </c>
      <c r="G2616" s="49">
        <f t="shared" si="424"/>
        <v>25080</v>
      </c>
      <c r="H2616" s="22">
        <v>333628</v>
      </c>
      <c r="I2616" s="22" t="s">
        <v>3968</v>
      </c>
      <c r="J2616" s="22">
        <v>1</v>
      </c>
      <c r="K2616" s="22">
        <v>1</v>
      </c>
      <c r="L2616" s="22">
        <f t="shared" si="425"/>
        <v>0</v>
      </c>
      <c r="M2616" s="22" t="s">
        <v>3525</v>
      </c>
      <c r="N2616" s="31">
        <v>45913</v>
      </c>
      <c r="O2616" s="49">
        <v>36100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26"/>
        <v>2</v>
      </c>
      <c r="Z2616" s="22" t="str">
        <f t="shared" si="427"/>
        <v>Saturday</v>
      </c>
      <c r="AA2616" s="22" t="str">
        <f t="shared" si="428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30"/>
        <v>2615</v>
      </c>
      <c r="B2617" s="22" t="s">
        <v>3427</v>
      </c>
      <c r="C2617" s="31">
        <v>45905</v>
      </c>
      <c r="D2617" s="31">
        <v>45910</v>
      </c>
      <c r="E2617" s="48">
        <v>70.7</v>
      </c>
      <c r="F2617" s="48">
        <f t="shared" ref="F2617:F2680" si="434">IF(AB2617="DOLLAR",E2617*88,E2617)</f>
        <v>6221.6</v>
      </c>
      <c r="G2617" s="49">
        <f t="shared" ref="G2617:G2680" si="435">F2617*J2617</f>
        <v>6221.6</v>
      </c>
      <c r="H2617" s="22">
        <v>334103</v>
      </c>
      <c r="I2617" s="22" t="s">
        <v>3969</v>
      </c>
      <c r="J2617" s="22">
        <v>1</v>
      </c>
      <c r="K2617" s="22">
        <v>1</v>
      </c>
      <c r="L2617" s="22">
        <f t="shared" ref="L2617:L2680" si="436">J2617-K2617</f>
        <v>0</v>
      </c>
      <c r="M2617" s="22" t="s">
        <v>3447</v>
      </c>
      <c r="N2617" s="31">
        <v>45911</v>
      </c>
      <c r="O2617" s="49">
        <v>9595</v>
      </c>
      <c r="P2617" s="22" t="s">
        <v>213</v>
      </c>
      <c r="Q2617" s="22" t="s">
        <v>1127</v>
      </c>
      <c r="R2617" s="22" t="s">
        <v>1127</v>
      </c>
      <c r="S2617" s="3">
        <v>4</v>
      </c>
      <c r="T2617" s="38"/>
      <c r="U2617" s="22" t="s">
        <v>18</v>
      </c>
      <c r="V2617" s="22" t="str">
        <f>VLOOKUP(P2617,'Customer List'!B:C,2,)</f>
        <v>Delhi</v>
      </c>
      <c r="W2617" s="39"/>
      <c r="X2617" s="31">
        <f>IF(OR(R2617 = "PRIYANKA MADAM", R2617 = "DEEPAK", R2617 = "PORTER"),N2617,"")</f>
        <v>45911</v>
      </c>
      <c r="Y2617" s="22">
        <f t="shared" si="426"/>
        <v>0</v>
      </c>
      <c r="Z2617" s="22" t="str">
        <f t="shared" si="427"/>
        <v>Thursday</v>
      </c>
      <c r="AA2617" s="22" t="str">
        <f t="shared" si="428"/>
        <v>Thursday</v>
      </c>
      <c r="AB2617" s="22" t="str">
        <f>VLOOKUP(U2617,'Currency Sheet'!A:C,3,)</f>
        <v>DOLLAR</v>
      </c>
      <c r="AC2617" s="43" t="str">
        <f>VLOOKUP(P2617,'Customer List'!B:D,3,)</f>
        <v>Local</v>
      </c>
    </row>
    <row r="2618" spans="1:29" x14ac:dyDescent="0.25">
      <c r="A2618" s="22">
        <f t="shared" si="430"/>
        <v>2616</v>
      </c>
      <c r="B2618" s="22" t="s">
        <v>3427</v>
      </c>
      <c r="C2618" s="31">
        <v>45905</v>
      </c>
      <c r="D2618" s="31">
        <v>45910</v>
      </c>
      <c r="E2618" s="48">
        <v>304.5</v>
      </c>
      <c r="F2618" s="48">
        <f t="shared" si="434"/>
        <v>26796</v>
      </c>
      <c r="G2618" s="49">
        <f t="shared" si="435"/>
        <v>26796</v>
      </c>
      <c r="H2618" s="22">
        <v>344836</v>
      </c>
      <c r="I2618" s="22" t="s">
        <v>3970</v>
      </c>
      <c r="J2618" s="22">
        <v>1</v>
      </c>
      <c r="K2618" s="22">
        <v>1</v>
      </c>
      <c r="L2618" s="22">
        <f t="shared" si="436"/>
        <v>0</v>
      </c>
      <c r="M2618" s="22" t="s">
        <v>3516</v>
      </c>
      <c r="N2618" s="31">
        <v>45913</v>
      </c>
      <c r="O2618" s="49">
        <v>37758</v>
      </c>
      <c r="P2618" s="22" t="s">
        <v>891</v>
      </c>
      <c r="Q2618" s="22">
        <v>58155620762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Banglore</v>
      </c>
      <c r="W2618" s="39"/>
      <c r="X2618" s="31">
        <v>45915</v>
      </c>
      <c r="Y2618" s="22">
        <f t="shared" ref="Y2618:Y2681" si="437">IF(X2618="", "", X2618-N2618)</f>
        <v>2</v>
      </c>
      <c r="Z2618" s="22" t="str">
        <f t="shared" ref="Z2618:Z2681" si="438">IF(N2618="", "", TEXT(N2618, "dddd"))</f>
        <v>Saturday</v>
      </c>
      <c r="AA2618" s="22" t="str">
        <f t="shared" ref="AA2618:AA2681" si="439">IF(X2618="", "", TEXT(X2618, "dddd"))</f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30"/>
        <v>2617</v>
      </c>
      <c r="B2619" s="22" t="s">
        <v>3427</v>
      </c>
      <c r="C2619" s="31">
        <v>45905</v>
      </c>
      <c r="D2619" s="31">
        <v>45910</v>
      </c>
      <c r="E2619" s="48">
        <v>267.39999999999998</v>
      </c>
      <c r="F2619" s="48">
        <f t="shared" si="434"/>
        <v>23531.199999999997</v>
      </c>
      <c r="G2619" s="49">
        <f t="shared" si="435"/>
        <v>23531.199999999997</v>
      </c>
      <c r="H2619" s="22">
        <v>345016</v>
      </c>
      <c r="I2619" s="22" t="s">
        <v>3971</v>
      </c>
      <c r="J2619" s="22">
        <v>1</v>
      </c>
      <c r="K2619" s="22">
        <v>1</v>
      </c>
      <c r="L2619" s="22">
        <f t="shared" si="436"/>
        <v>0</v>
      </c>
      <c r="M2619" s="22" t="s">
        <v>3446</v>
      </c>
      <c r="N2619" s="31">
        <v>45911</v>
      </c>
      <c r="O2619" s="49">
        <v>36290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7"/>
        <v>0</v>
      </c>
      <c r="Z2619" s="22" t="str">
        <f t="shared" si="438"/>
        <v>Thursday</v>
      </c>
      <c r="AA2619" s="22" t="str">
        <f t="shared" si="439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30"/>
        <v>2618</v>
      </c>
      <c r="B2620" s="22" t="s">
        <v>3427</v>
      </c>
      <c r="C2620" s="31">
        <v>45905</v>
      </c>
      <c r="D2620" s="31">
        <v>45910</v>
      </c>
      <c r="E2620" s="48">
        <v>318</v>
      </c>
      <c r="F2620" s="48">
        <f t="shared" si="434"/>
        <v>27984</v>
      </c>
      <c r="G2620" s="49">
        <f t="shared" si="435"/>
        <v>27984</v>
      </c>
      <c r="H2620" s="22">
        <v>345030</v>
      </c>
      <c r="I2620" s="22" t="s">
        <v>3972</v>
      </c>
      <c r="J2620" s="22">
        <v>1</v>
      </c>
      <c r="K2620" s="22">
        <v>1</v>
      </c>
      <c r="L2620" s="22">
        <f t="shared" si="436"/>
        <v>0</v>
      </c>
      <c r="M2620" s="22" t="s">
        <v>3516</v>
      </c>
      <c r="N2620" s="31">
        <v>45913</v>
      </c>
      <c r="O2620" s="49">
        <v>39432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si="437"/>
        <v>2</v>
      </c>
      <c r="Z2620" s="22" t="str">
        <f t="shared" si="438"/>
        <v>Saturday</v>
      </c>
      <c r="AA2620" s="22" t="str">
        <f t="shared" si="439"/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30"/>
        <v>2619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34"/>
        <v>27984</v>
      </c>
      <c r="G2621" s="49">
        <f t="shared" si="435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36"/>
        <v>0</v>
      </c>
      <c r="M2621" s="22" t="s">
        <v>3531</v>
      </c>
      <c r="N2621" s="31">
        <v>45913</v>
      </c>
      <c r="O2621" s="49">
        <v>36252</v>
      </c>
      <c r="P2621" s="22" t="s">
        <v>242</v>
      </c>
      <c r="Q2621" s="22">
        <v>58155615103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Mumbai</v>
      </c>
      <c r="W2621" s="39"/>
      <c r="X2621" s="31">
        <v>45915</v>
      </c>
      <c r="Y2621" s="22">
        <f t="shared" si="437"/>
        <v>2</v>
      </c>
      <c r="Z2621" s="22" t="str">
        <f t="shared" si="438"/>
        <v>Saturday</v>
      </c>
      <c r="AA2621" s="22" t="str">
        <f t="shared" si="439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x14ac:dyDescent="0.25">
      <c r="A2622" s="22">
        <f t="shared" si="430"/>
        <v>2620</v>
      </c>
      <c r="B2622" s="22" t="s">
        <v>3427</v>
      </c>
      <c r="C2622" s="31">
        <v>45905</v>
      </c>
      <c r="D2622" s="31">
        <v>45910</v>
      </c>
      <c r="E2622" s="48">
        <v>72.8</v>
      </c>
      <c r="F2622" s="48">
        <f t="shared" si="434"/>
        <v>6406.4</v>
      </c>
      <c r="G2622" s="49">
        <f t="shared" si="435"/>
        <v>6406.4</v>
      </c>
      <c r="H2622" s="22">
        <v>349505</v>
      </c>
      <c r="I2622" s="22" t="s">
        <v>3973</v>
      </c>
      <c r="J2622" s="22">
        <v>1</v>
      </c>
      <c r="K2622" s="22">
        <v>1</v>
      </c>
      <c r="L2622" s="22">
        <f t="shared" si="436"/>
        <v>0</v>
      </c>
      <c r="M2622" s="22" t="s">
        <v>3538</v>
      </c>
      <c r="N2622" s="31">
        <v>45915</v>
      </c>
      <c r="O2622" s="49">
        <v>11284</v>
      </c>
      <c r="P2622" s="22" t="s">
        <v>224</v>
      </c>
      <c r="Q2622" s="22" t="s">
        <v>3553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Punjab</v>
      </c>
      <c r="W2622" s="39"/>
      <c r="X2622" s="31">
        <v>45917</v>
      </c>
      <c r="Y2622" s="22">
        <f t="shared" si="437"/>
        <v>2</v>
      </c>
      <c r="Z2622" s="22" t="str">
        <f t="shared" si="438"/>
        <v>Monday</v>
      </c>
      <c r="AA2622" s="22" t="str">
        <f t="shared" si="439"/>
        <v>Wednesday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30"/>
        <v>2621</v>
      </c>
      <c r="B2623" s="22" t="s">
        <v>3427</v>
      </c>
      <c r="C2623" s="31">
        <v>45905</v>
      </c>
      <c r="D2623" s="31">
        <v>45910</v>
      </c>
      <c r="E2623" s="48">
        <v>267.39999999999998</v>
      </c>
      <c r="F2623" s="48">
        <f t="shared" si="434"/>
        <v>23531.199999999997</v>
      </c>
      <c r="G2623" s="49">
        <f t="shared" si="435"/>
        <v>23531.199999999997</v>
      </c>
      <c r="H2623" s="22">
        <v>349914</v>
      </c>
      <c r="I2623" s="22" t="s">
        <v>3974</v>
      </c>
      <c r="J2623" s="22">
        <v>1</v>
      </c>
      <c r="K2623" s="22">
        <v>1</v>
      </c>
      <c r="L2623" s="22">
        <f t="shared" si="436"/>
        <v>0</v>
      </c>
      <c r="M2623" s="22" t="s">
        <v>3527</v>
      </c>
      <c r="N2623" s="31">
        <v>45913</v>
      </c>
      <c r="O2623" s="49">
        <v>36290</v>
      </c>
      <c r="P2623" s="22" t="s">
        <v>617</v>
      </c>
      <c r="Q2623" s="22">
        <v>58155620725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Bhuvneshwar</v>
      </c>
      <c r="W2623" s="39"/>
      <c r="X2623" s="31">
        <v>45915</v>
      </c>
      <c r="Y2623" s="22">
        <f t="shared" si="437"/>
        <v>2</v>
      </c>
      <c r="Z2623" s="22" t="str">
        <f t="shared" si="438"/>
        <v>Saturday</v>
      </c>
      <c r="AA2623" s="22" t="str">
        <f t="shared" si="439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30"/>
        <v>2622</v>
      </c>
      <c r="B2624" s="22" t="s">
        <v>3427</v>
      </c>
      <c r="C2624" s="31">
        <v>45905</v>
      </c>
      <c r="D2624" s="31">
        <v>45910</v>
      </c>
      <c r="E2624" s="48">
        <v>86.8</v>
      </c>
      <c r="F2624" s="48">
        <f t="shared" si="434"/>
        <v>7638.4</v>
      </c>
      <c r="G2624" s="49">
        <f t="shared" si="435"/>
        <v>7638.4</v>
      </c>
      <c r="H2624" s="22">
        <v>351703</v>
      </c>
      <c r="I2624" s="22" t="s">
        <v>3975</v>
      </c>
      <c r="J2624" s="22">
        <v>1</v>
      </c>
      <c r="K2624" s="22">
        <v>1</v>
      </c>
      <c r="L2624" s="22">
        <f t="shared" si="436"/>
        <v>0</v>
      </c>
      <c r="M2624" s="22" t="s">
        <v>3534</v>
      </c>
      <c r="N2624" s="31">
        <v>45913</v>
      </c>
      <c r="O2624" s="49">
        <v>13454</v>
      </c>
      <c r="P2624" s="22" t="s">
        <v>630</v>
      </c>
      <c r="Q2624" s="22">
        <v>58155620983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Telangana</v>
      </c>
      <c r="W2624" s="39"/>
      <c r="X2624" s="31">
        <v>45915</v>
      </c>
      <c r="Y2624" s="22">
        <f t="shared" si="437"/>
        <v>2</v>
      </c>
      <c r="Z2624" s="22" t="str">
        <f t="shared" si="438"/>
        <v>Saturday</v>
      </c>
      <c r="AA2624" s="22" t="str">
        <f t="shared" si="439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30"/>
        <v>2623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34"/>
        <v>23531.199999999997</v>
      </c>
      <c r="G2625" s="49">
        <f t="shared" si="435"/>
        <v>23531.199999999997</v>
      </c>
      <c r="H2625" s="22">
        <v>354510</v>
      </c>
      <c r="I2625" s="22" t="s">
        <v>3976</v>
      </c>
      <c r="J2625" s="22">
        <v>1</v>
      </c>
      <c r="K2625" s="22">
        <v>1</v>
      </c>
      <c r="L2625" s="22">
        <f t="shared" si="436"/>
        <v>0</v>
      </c>
      <c r="M2625" s="22" t="s">
        <v>3620</v>
      </c>
      <c r="N2625" s="31">
        <v>45916</v>
      </c>
      <c r="O2625" s="49">
        <v>44407.5</v>
      </c>
      <c r="P2625" s="22" t="s">
        <v>3430</v>
      </c>
      <c r="Q2625" s="22" t="s">
        <v>636</v>
      </c>
      <c r="R2625" s="22" t="s">
        <v>637</v>
      </c>
      <c r="S2625" s="3">
        <v>4</v>
      </c>
      <c r="T2625" s="38"/>
      <c r="U2625" s="22" t="s">
        <v>18</v>
      </c>
      <c r="V2625" s="22" t="str">
        <f>VLOOKUP(P2625,'Customer List'!B:C,2,)</f>
        <v>DELHI</v>
      </c>
      <c r="W2625" s="39"/>
      <c r="X2625" s="31">
        <f>IF(OR(R2625 = "PRIYANKA MADAM", R2625 = "DEEPAK", R2625 = "PORTER"),N2625,"")</f>
        <v>45916</v>
      </c>
      <c r="Y2625" s="22">
        <f t="shared" si="437"/>
        <v>0</v>
      </c>
      <c r="Z2625" s="22" t="str">
        <f t="shared" si="438"/>
        <v>Tuesday</v>
      </c>
      <c r="AA2625" s="22" t="str">
        <f t="shared" si="439"/>
        <v>Tuesday</v>
      </c>
      <c r="AB2625" s="22" t="str">
        <f>VLOOKUP(U2625,'Currency Sheet'!A:C,3,)</f>
        <v>DOLLAR</v>
      </c>
      <c r="AC2625" s="43" t="str">
        <f>VLOOKUP(P2625,'Customer List'!B:D,3,)</f>
        <v>Local</v>
      </c>
    </row>
    <row r="2626" spans="1:29" x14ac:dyDescent="0.25">
      <c r="A2626" s="22">
        <f t="shared" si="430"/>
        <v>2624</v>
      </c>
      <c r="B2626" s="22" t="s">
        <v>3427</v>
      </c>
      <c r="C2626" s="31">
        <v>45905</v>
      </c>
      <c r="D2626" s="31">
        <v>45910</v>
      </c>
      <c r="E2626" s="48">
        <v>116.2</v>
      </c>
      <c r="F2626" s="48">
        <f t="shared" si="434"/>
        <v>10225.6</v>
      </c>
      <c r="G2626" s="49">
        <f t="shared" si="435"/>
        <v>10225.6</v>
      </c>
      <c r="H2626" s="22">
        <v>357408</v>
      </c>
      <c r="I2626" s="22" t="s">
        <v>3977</v>
      </c>
      <c r="J2626" s="22">
        <v>1</v>
      </c>
      <c r="K2626" s="22">
        <v>1</v>
      </c>
      <c r="L2626" s="22">
        <f t="shared" si="436"/>
        <v>0</v>
      </c>
      <c r="M2626" s="22" t="s">
        <v>3527</v>
      </c>
      <c r="N2626" s="31">
        <v>45913</v>
      </c>
      <c r="O2626" s="49">
        <v>15770</v>
      </c>
      <c r="P2626" s="22" t="s">
        <v>617</v>
      </c>
      <c r="Q2626" s="22">
        <v>58155620725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Bhuvneshwar</v>
      </c>
      <c r="W2626" s="39"/>
      <c r="X2626" s="31">
        <v>45915</v>
      </c>
      <c r="Y2626" s="22">
        <f t="shared" si="437"/>
        <v>2</v>
      </c>
      <c r="Z2626" s="22" t="str">
        <f t="shared" si="438"/>
        <v>Saturday</v>
      </c>
      <c r="AA2626" s="22" t="str">
        <f t="shared" si="439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30"/>
        <v>2625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34"/>
        <v>23531.199999999997</v>
      </c>
      <c r="G2627" s="49">
        <f t="shared" si="435"/>
        <v>23531.199999999997</v>
      </c>
      <c r="H2627" s="22">
        <v>362578</v>
      </c>
      <c r="I2627" s="22" t="s">
        <v>3978</v>
      </c>
      <c r="J2627" s="22">
        <v>1</v>
      </c>
      <c r="K2627" s="22">
        <v>1</v>
      </c>
      <c r="L2627" s="22">
        <f t="shared" si="436"/>
        <v>0</v>
      </c>
      <c r="M2627" s="22" t="s">
        <v>3525</v>
      </c>
      <c r="N2627" s="31">
        <v>45913</v>
      </c>
      <c r="O2627" s="49">
        <v>36290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37"/>
        <v>2</v>
      </c>
      <c r="Z2627" s="22" t="str">
        <f t="shared" si="438"/>
        <v>Saturday</v>
      </c>
      <c r="AA2627" s="22" t="str">
        <f t="shared" si="439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x14ac:dyDescent="0.25">
      <c r="A2628" s="22">
        <f t="shared" si="430"/>
        <v>2626</v>
      </c>
      <c r="B2628" s="22" t="s">
        <v>3427</v>
      </c>
      <c r="C2628" s="31">
        <v>45905</v>
      </c>
      <c r="D2628" s="31">
        <v>45910</v>
      </c>
      <c r="E2628" s="48">
        <v>111.3</v>
      </c>
      <c r="F2628" s="48">
        <f t="shared" si="434"/>
        <v>9794.4</v>
      </c>
      <c r="G2628" s="49">
        <f t="shared" si="435"/>
        <v>9794.4</v>
      </c>
      <c r="H2628" s="22">
        <v>369307</v>
      </c>
      <c r="I2628" s="22" t="s">
        <v>3979</v>
      </c>
      <c r="J2628" s="22">
        <v>1</v>
      </c>
      <c r="K2628" s="22">
        <v>1</v>
      </c>
      <c r="L2628" s="22">
        <f t="shared" si="436"/>
        <v>0</v>
      </c>
      <c r="M2628" s="22" t="s">
        <v>3518</v>
      </c>
      <c r="N2628" s="31">
        <v>45913</v>
      </c>
      <c r="O2628" s="49">
        <v>17252</v>
      </c>
      <c r="P2628" s="22" t="s">
        <v>630</v>
      </c>
      <c r="Q2628" s="22">
        <v>58155620983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Telangana</v>
      </c>
      <c r="W2628" s="39"/>
      <c r="X2628" s="31">
        <v>45915</v>
      </c>
      <c r="Y2628" s="22">
        <f t="shared" si="437"/>
        <v>2</v>
      </c>
      <c r="Z2628" s="22" t="str">
        <f t="shared" si="438"/>
        <v>Saturday</v>
      </c>
      <c r="AA2628" s="22" t="str">
        <f t="shared" si="439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30"/>
        <v>2627</v>
      </c>
      <c r="B2629" s="22" t="s">
        <v>3427</v>
      </c>
      <c r="C2629" s="31">
        <v>45905</v>
      </c>
      <c r="D2629" s="31">
        <v>45910</v>
      </c>
      <c r="E2629" s="48">
        <v>275.10000000000002</v>
      </c>
      <c r="F2629" s="48">
        <f t="shared" si="434"/>
        <v>24208.800000000003</v>
      </c>
      <c r="G2629" s="49">
        <f t="shared" si="435"/>
        <v>24208.800000000003</v>
      </c>
      <c r="H2629" s="22">
        <v>369308</v>
      </c>
      <c r="I2629" s="22" t="s">
        <v>3980</v>
      </c>
      <c r="J2629" s="22">
        <v>1</v>
      </c>
      <c r="K2629" s="22">
        <v>1</v>
      </c>
      <c r="L2629" s="22">
        <f t="shared" si="436"/>
        <v>0</v>
      </c>
      <c r="M2629" s="22" t="s">
        <v>3518</v>
      </c>
      <c r="N2629" s="31">
        <v>45913</v>
      </c>
      <c r="O2629" s="49">
        <v>42641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37"/>
        <v>2</v>
      </c>
      <c r="Z2629" s="22" t="str">
        <f t="shared" si="438"/>
        <v>Saturday</v>
      </c>
      <c r="AA2629" s="22" t="str">
        <f t="shared" si="439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30"/>
        <v>2628</v>
      </c>
      <c r="B2630" s="22" t="s">
        <v>3427</v>
      </c>
      <c r="C2630" s="31">
        <v>45905</v>
      </c>
      <c r="D2630" s="31">
        <v>45910</v>
      </c>
      <c r="E2630" s="48">
        <v>326.25</v>
      </c>
      <c r="F2630" s="48">
        <f t="shared" si="434"/>
        <v>28710</v>
      </c>
      <c r="G2630" s="49">
        <f t="shared" si="435"/>
        <v>28710</v>
      </c>
      <c r="H2630" s="22">
        <v>369624</v>
      </c>
      <c r="I2630" s="22" t="s">
        <v>3981</v>
      </c>
      <c r="J2630" s="22">
        <v>1</v>
      </c>
      <c r="K2630" s="22">
        <v>1</v>
      </c>
      <c r="L2630" s="22">
        <f t="shared" si="436"/>
        <v>0</v>
      </c>
      <c r="M2630" s="22" t="s">
        <v>3625</v>
      </c>
      <c r="N2630" s="31">
        <v>45918</v>
      </c>
      <c r="O2630" s="49">
        <v>43826.25</v>
      </c>
      <c r="P2630" s="22" t="s">
        <v>3431</v>
      </c>
      <c r="Q2630" s="22" t="s">
        <v>1127</v>
      </c>
      <c r="R2630" s="22" t="s">
        <v>1127</v>
      </c>
      <c r="S2630" s="3">
        <v>4</v>
      </c>
      <c r="T2630" s="38"/>
      <c r="U2630" s="22" t="s">
        <v>18</v>
      </c>
      <c r="V2630" s="22" t="str">
        <f>VLOOKUP(P2630,'Customer List'!B:C,2,)</f>
        <v>DELHI</v>
      </c>
      <c r="W2630" s="39"/>
      <c r="X2630" s="31">
        <f>IF(OR(R2630 = "PRIYANKA MADAM", R2630 = "DEEPAK", R2630 = "PORTER"),N2630,"")</f>
        <v>45918</v>
      </c>
      <c r="Y2630" s="22">
        <f t="shared" si="437"/>
        <v>0</v>
      </c>
      <c r="Z2630" s="22" t="str">
        <f t="shared" si="438"/>
        <v>Thursday</v>
      </c>
      <c r="AA2630" s="22" t="str">
        <f t="shared" si="439"/>
        <v>Thursday</v>
      </c>
      <c r="AB2630" s="22" t="str">
        <f>VLOOKUP(U2630,'Currency Sheet'!A:C,3,)</f>
        <v>DOLLAR</v>
      </c>
      <c r="AC2630" s="43" t="str">
        <f>VLOOKUP(P2630,'Customer List'!B:D,3,)</f>
        <v>Local</v>
      </c>
    </row>
    <row r="2631" spans="1:29" x14ac:dyDescent="0.25">
      <c r="A2631" s="22">
        <f t="shared" si="430"/>
        <v>2629</v>
      </c>
      <c r="B2631" s="22" t="s">
        <v>3427</v>
      </c>
      <c r="C2631" s="31">
        <v>45905</v>
      </c>
      <c r="D2631" s="31">
        <v>45910</v>
      </c>
      <c r="E2631" s="48">
        <v>234.5</v>
      </c>
      <c r="F2631" s="48">
        <f t="shared" si="434"/>
        <v>20636</v>
      </c>
      <c r="G2631" s="49">
        <f t="shared" si="435"/>
        <v>20636</v>
      </c>
      <c r="H2631" s="22">
        <v>372208</v>
      </c>
      <c r="I2631" s="22" t="s">
        <v>3982</v>
      </c>
      <c r="J2631" s="22">
        <v>1</v>
      </c>
      <c r="K2631" s="22">
        <v>1</v>
      </c>
      <c r="L2631" s="22">
        <f t="shared" si="436"/>
        <v>0</v>
      </c>
      <c r="M2631" s="22" t="s">
        <v>3527</v>
      </c>
      <c r="N2631" s="31">
        <v>45913</v>
      </c>
      <c r="O2631" s="49">
        <v>31825</v>
      </c>
      <c r="P2631" s="22" t="s">
        <v>617</v>
      </c>
      <c r="Q2631" s="22">
        <v>58155620725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Bhuvneshwar</v>
      </c>
      <c r="W2631" s="39"/>
      <c r="X2631" s="31">
        <v>45915</v>
      </c>
      <c r="Y2631" s="22">
        <f t="shared" si="437"/>
        <v>2</v>
      </c>
      <c r="Z2631" s="22" t="str">
        <f t="shared" si="438"/>
        <v>Saturday</v>
      </c>
      <c r="AA2631" s="22" t="str">
        <f t="shared" si="439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30"/>
        <v>2630</v>
      </c>
      <c r="B2632" s="22" t="s">
        <v>3427</v>
      </c>
      <c r="C2632" s="31">
        <v>45905</v>
      </c>
      <c r="D2632" s="31">
        <v>45910</v>
      </c>
      <c r="E2632" s="48">
        <v>1</v>
      </c>
      <c r="F2632" s="48">
        <f t="shared" si="434"/>
        <v>88</v>
      </c>
      <c r="G2632" s="49">
        <f t="shared" si="435"/>
        <v>88</v>
      </c>
      <c r="H2632" s="22">
        <v>387103</v>
      </c>
      <c r="I2632" s="22" t="s">
        <v>3983</v>
      </c>
      <c r="J2632" s="22">
        <v>1</v>
      </c>
      <c r="K2632" s="22">
        <v>1</v>
      </c>
      <c r="L2632" s="22">
        <f t="shared" si="436"/>
        <v>0</v>
      </c>
      <c r="M2632" s="22" t="s">
        <v>3671</v>
      </c>
      <c r="N2632" s="31">
        <v>45916</v>
      </c>
      <c r="O2632" s="49">
        <v>0</v>
      </c>
      <c r="P2632" s="22" t="s">
        <v>16</v>
      </c>
      <c r="Q2632" s="22" t="s">
        <v>636</v>
      </c>
      <c r="R2632" s="22" t="s">
        <v>637</v>
      </c>
      <c r="S2632" s="3">
        <v>4</v>
      </c>
      <c r="T2632" s="38" t="s">
        <v>3432</v>
      </c>
      <c r="U2632" s="22" t="s">
        <v>18</v>
      </c>
      <c r="V2632" s="22" t="str">
        <f>VLOOKUP(P2632,'Customer List'!B:C,2,)</f>
        <v>Delhi</v>
      </c>
      <c r="W2632" s="39"/>
      <c r="X2632" s="31">
        <f t="shared" ref="X2632:X2633" si="440">IF(OR(R2632 = "PRIYANKA MADAM", R2632 = "DEEPAK", R2632 = "PORTER"),N2632,"")</f>
        <v>45916</v>
      </c>
      <c r="Y2632" s="22">
        <f t="shared" si="437"/>
        <v>0</v>
      </c>
      <c r="Z2632" s="22" t="str">
        <f t="shared" si="438"/>
        <v>Tuesday</v>
      </c>
      <c r="AA2632" s="22" t="str">
        <f t="shared" si="439"/>
        <v>Tuesday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ref="A2633:A2696" si="441">A2632+1</f>
        <v>2631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34"/>
        <v>88</v>
      </c>
      <c r="G2633" s="49">
        <f t="shared" si="435"/>
        <v>88</v>
      </c>
      <c r="H2633" s="22">
        <v>387203</v>
      </c>
      <c r="I2633" s="22" t="s">
        <v>3984</v>
      </c>
      <c r="J2633" s="22">
        <v>1</v>
      </c>
      <c r="K2633" s="22">
        <v>1</v>
      </c>
      <c r="L2633" s="22">
        <f t="shared" si="436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si="440"/>
        <v>45916</v>
      </c>
      <c r="Y2633" s="22">
        <f t="shared" si="437"/>
        <v>0</v>
      </c>
      <c r="Z2633" s="22" t="str">
        <f t="shared" si="438"/>
        <v>Tuesday</v>
      </c>
      <c r="AA2633" s="22" t="str">
        <f t="shared" si="439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x14ac:dyDescent="0.25">
      <c r="A2634" s="22">
        <f t="shared" si="441"/>
        <v>2632</v>
      </c>
      <c r="B2634" s="22" t="s">
        <v>3427</v>
      </c>
      <c r="C2634" s="31">
        <v>45905</v>
      </c>
      <c r="D2634" s="31">
        <v>45910</v>
      </c>
      <c r="E2634" s="48">
        <v>246.4</v>
      </c>
      <c r="F2634" s="48">
        <f t="shared" si="434"/>
        <v>21683.200000000001</v>
      </c>
      <c r="G2634" s="49">
        <f t="shared" si="435"/>
        <v>21683.200000000001</v>
      </c>
      <c r="H2634" s="22">
        <v>392918</v>
      </c>
      <c r="I2634" s="22" t="s">
        <v>3985</v>
      </c>
      <c r="J2634" s="22">
        <v>1</v>
      </c>
      <c r="K2634" s="22">
        <v>1</v>
      </c>
      <c r="L2634" s="22">
        <f t="shared" si="436"/>
        <v>0</v>
      </c>
      <c r="M2634" s="22" t="s">
        <v>3525</v>
      </c>
      <c r="N2634" s="31">
        <v>45913</v>
      </c>
      <c r="O2634" s="49">
        <v>33440</v>
      </c>
      <c r="P2634" s="22" t="s">
        <v>617</v>
      </c>
      <c r="Q2634" s="22">
        <v>58155620725</v>
      </c>
      <c r="R2634" s="22" t="s">
        <v>40</v>
      </c>
      <c r="S2634" s="3">
        <v>4</v>
      </c>
      <c r="T2634" s="38"/>
      <c r="U2634" s="22" t="s">
        <v>18</v>
      </c>
      <c r="V2634" s="22" t="str">
        <f>VLOOKUP(P2634,'Customer List'!B:C,2,)</f>
        <v>Bhuvneshwar</v>
      </c>
      <c r="W2634" s="39"/>
      <c r="X2634" s="31">
        <v>45915</v>
      </c>
      <c r="Y2634" s="22">
        <f t="shared" si="437"/>
        <v>2</v>
      </c>
      <c r="Z2634" s="22" t="str">
        <f t="shared" si="438"/>
        <v>Saturday</v>
      </c>
      <c r="AA2634" s="22" t="str">
        <f t="shared" si="439"/>
        <v>Monday</v>
      </c>
      <c r="AB2634" s="22" t="str">
        <f>VLOOKUP(U2634,'Currency Sheet'!A:C,3,)</f>
        <v>DOLLAR</v>
      </c>
      <c r="AC2634" s="43" t="str">
        <f>VLOOKUP(P2634,'Customer List'!B:D,3,)</f>
        <v>OutStation</v>
      </c>
    </row>
    <row r="2635" spans="1:29" x14ac:dyDescent="0.25">
      <c r="A2635" s="22">
        <f t="shared" si="441"/>
        <v>2633</v>
      </c>
      <c r="B2635" s="22" t="s">
        <v>3427</v>
      </c>
      <c r="C2635" s="31">
        <v>45905</v>
      </c>
      <c r="D2635" s="31">
        <v>45910</v>
      </c>
      <c r="E2635" s="48">
        <v>53.9</v>
      </c>
      <c r="F2635" s="48">
        <f t="shared" si="434"/>
        <v>4743.2</v>
      </c>
      <c r="G2635" s="49">
        <f t="shared" si="435"/>
        <v>4743.2</v>
      </c>
      <c r="H2635" s="22">
        <v>400112</v>
      </c>
      <c r="I2635" s="22" t="s">
        <v>3986</v>
      </c>
      <c r="J2635" s="22">
        <v>1</v>
      </c>
      <c r="K2635" s="22">
        <v>1</v>
      </c>
      <c r="L2635" s="22">
        <f t="shared" si="436"/>
        <v>0</v>
      </c>
      <c r="M2635" s="22" t="s">
        <v>3511</v>
      </c>
      <c r="N2635" s="31">
        <v>45913</v>
      </c>
      <c r="O2635" s="49">
        <v>8115.8</v>
      </c>
      <c r="P2635" s="22" t="s">
        <v>2048</v>
      </c>
      <c r="Q2635" s="22">
        <v>58155617516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Hyderabad</v>
      </c>
      <c r="W2635" s="39"/>
      <c r="X2635" s="31">
        <v>45915</v>
      </c>
      <c r="Y2635" s="22">
        <f t="shared" si="437"/>
        <v>2</v>
      </c>
      <c r="Z2635" s="22" t="str">
        <f t="shared" si="438"/>
        <v>Saturday</v>
      </c>
      <c r="AA2635" s="22" t="str">
        <f t="shared" si="439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x14ac:dyDescent="0.25">
      <c r="A2636" s="22">
        <f t="shared" si="441"/>
        <v>2634</v>
      </c>
      <c r="B2636" s="22" t="s">
        <v>3427</v>
      </c>
      <c r="C2636" s="31">
        <v>45905</v>
      </c>
      <c r="D2636" s="31">
        <v>45910</v>
      </c>
      <c r="E2636" s="48">
        <v>125.3</v>
      </c>
      <c r="F2636" s="48">
        <f t="shared" si="434"/>
        <v>11026.4</v>
      </c>
      <c r="G2636" s="49">
        <f t="shared" si="435"/>
        <v>11026.4</v>
      </c>
      <c r="H2636" s="22">
        <v>400126</v>
      </c>
      <c r="I2636" s="22" t="s">
        <v>3987</v>
      </c>
      <c r="J2636" s="22">
        <v>1</v>
      </c>
      <c r="K2636" s="22">
        <v>1</v>
      </c>
      <c r="L2636" s="22">
        <f t="shared" si="436"/>
        <v>0</v>
      </c>
      <c r="M2636" s="22" t="s">
        <v>3527</v>
      </c>
      <c r="N2636" s="31">
        <v>45913</v>
      </c>
      <c r="O2636" s="49">
        <v>17005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37"/>
        <v>2</v>
      </c>
      <c r="Z2636" s="22" t="str">
        <f t="shared" si="438"/>
        <v>Saturday</v>
      </c>
      <c r="AA2636" s="22" t="str">
        <f t="shared" si="439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41"/>
        <v>2635</v>
      </c>
      <c r="B2637" s="22" t="s">
        <v>3427</v>
      </c>
      <c r="C2637" s="31">
        <v>45905</v>
      </c>
      <c r="D2637" s="31">
        <v>45910</v>
      </c>
      <c r="E2637" s="48">
        <v>146.30000000000001</v>
      </c>
      <c r="F2637" s="48">
        <f t="shared" si="434"/>
        <v>12874.400000000001</v>
      </c>
      <c r="G2637" s="49">
        <f t="shared" si="435"/>
        <v>12874.400000000001</v>
      </c>
      <c r="H2637" s="22">
        <v>400129</v>
      </c>
      <c r="I2637" s="22" t="s">
        <v>3988</v>
      </c>
      <c r="J2637" s="22">
        <v>1</v>
      </c>
      <c r="K2637" s="22">
        <v>1</v>
      </c>
      <c r="L2637" s="22">
        <f t="shared" si="436"/>
        <v>0</v>
      </c>
      <c r="M2637" s="22" t="s">
        <v>3527</v>
      </c>
      <c r="N2637" s="31">
        <v>45913</v>
      </c>
      <c r="O2637" s="49">
        <v>19855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37"/>
        <v>2</v>
      </c>
      <c r="Z2637" s="22" t="str">
        <f t="shared" si="438"/>
        <v>Saturday</v>
      </c>
      <c r="AA2637" s="22" t="str">
        <f t="shared" si="439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41"/>
        <v>2636</v>
      </c>
      <c r="B2638" s="22" t="s">
        <v>3427</v>
      </c>
      <c r="C2638" s="31">
        <v>45905</v>
      </c>
      <c r="D2638" s="31">
        <v>45910</v>
      </c>
      <c r="E2638" s="48">
        <v>90.3</v>
      </c>
      <c r="F2638" s="48">
        <f t="shared" si="434"/>
        <v>7946.4</v>
      </c>
      <c r="G2638" s="49">
        <f t="shared" si="435"/>
        <v>7946.4</v>
      </c>
      <c r="H2638" s="22">
        <v>400140</v>
      </c>
      <c r="I2638" s="22" t="s">
        <v>3989</v>
      </c>
      <c r="J2638" s="22">
        <v>1</v>
      </c>
      <c r="K2638" s="22">
        <v>1</v>
      </c>
      <c r="L2638" s="22">
        <f t="shared" si="436"/>
        <v>0</v>
      </c>
      <c r="M2638" s="22" t="s">
        <v>3527</v>
      </c>
      <c r="N2638" s="31">
        <v>45913</v>
      </c>
      <c r="O2638" s="49">
        <v>12255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37"/>
        <v>2</v>
      </c>
      <c r="Z2638" s="22" t="str">
        <f t="shared" si="438"/>
        <v>Saturday</v>
      </c>
      <c r="AA2638" s="22" t="str">
        <f t="shared" si="439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41"/>
        <v>2637</v>
      </c>
      <c r="B2639" s="22" t="s">
        <v>3427</v>
      </c>
      <c r="C2639" s="31">
        <v>45905</v>
      </c>
      <c r="D2639" s="31">
        <v>45910</v>
      </c>
      <c r="E2639" s="48">
        <v>135.1</v>
      </c>
      <c r="F2639" s="48">
        <f t="shared" si="434"/>
        <v>11888.8</v>
      </c>
      <c r="G2639" s="49">
        <f t="shared" si="435"/>
        <v>11888.8</v>
      </c>
      <c r="H2639" s="22">
        <v>400144</v>
      </c>
      <c r="I2639" s="22" t="s">
        <v>3990</v>
      </c>
      <c r="J2639" s="22">
        <v>1</v>
      </c>
      <c r="K2639" s="22">
        <v>1</v>
      </c>
      <c r="L2639" s="22">
        <f t="shared" si="436"/>
        <v>0</v>
      </c>
      <c r="M2639" s="22" t="s">
        <v>3515</v>
      </c>
      <c r="N2639" s="31">
        <v>45913</v>
      </c>
      <c r="O2639" s="49">
        <v>20940.5</v>
      </c>
      <c r="P2639" s="22" t="s">
        <v>891</v>
      </c>
      <c r="Q2639" s="22">
        <v>58155620762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Banglore</v>
      </c>
      <c r="W2639" s="39"/>
      <c r="X2639" s="31">
        <v>45915</v>
      </c>
      <c r="Y2639" s="22">
        <f t="shared" si="437"/>
        <v>2</v>
      </c>
      <c r="Z2639" s="22" t="str">
        <f t="shared" si="438"/>
        <v>Saturday</v>
      </c>
      <c r="AA2639" s="22" t="str">
        <f t="shared" si="439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41"/>
        <v>2638</v>
      </c>
      <c r="B2640" s="22" t="s">
        <v>3427</v>
      </c>
      <c r="C2640" s="31">
        <v>45905</v>
      </c>
      <c r="D2640" s="31">
        <v>45910</v>
      </c>
      <c r="E2640" s="48">
        <v>147.69999999999999</v>
      </c>
      <c r="F2640" s="48">
        <f t="shared" si="434"/>
        <v>12997.599999999999</v>
      </c>
      <c r="G2640" s="49">
        <f t="shared" si="435"/>
        <v>12997.599999999999</v>
      </c>
      <c r="H2640" s="22">
        <v>400148</v>
      </c>
      <c r="I2640" s="22" t="s">
        <v>3991</v>
      </c>
      <c r="J2640" s="22">
        <v>1</v>
      </c>
      <c r="K2640" s="22">
        <v>1</v>
      </c>
      <c r="L2640" s="22">
        <f t="shared" si="436"/>
        <v>0</v>
      </c>
      <c r="M2640" s="22" t="s">
        <v>3527</v>
      </c>
      <c r="N2640" s="31">
        <v>45913</v>
      </c>
      <c r="O2640" s="49">
        <v>20045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37"/>
        <v>2</v>
      </c>
      <c r="Z2640" s="22" t="str">
        <f t="shared" si="438"/>
        <v>Saturday</v>
      </c>
      <c r="AA2640" s="22" t="str">
        <f t="shared" si="439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41"/>
        <v>2639</v>
      </c>
      <c r="B2641" s="22" t="s">
        <v>3427</v>
      </c>
      <c r="C2641" s="31">
        <v>45905</v>
      </c>
      <c r="D2641" s="31">
        <v>45910</v>
      </c>
      <c r="E2641" s="48">
        <v>268.5</v>
      </c>
      <c r="F2641" s="48">
        <f t="shared" si="434"/>
        <v>23628</v>
      </c>
      <c r="G2641" s="49">
        <f t="shared" si="435"/>
        <v>23628</v>
      </c>
      <c r="H2641" s="22">
        <v>400158</v>
      </c>
      <c r="I2641" s="22" t="s">
        <v>3811</v>
      </c>
      <c r="J2641" s="22">
        <v>1</v>
      </c>
      <c r="K2641" s="22">
        <v>1</v>
      </c>
      <c r="L2641" s="22">
        <f t="shared" si="436"/>
        <v>0</v>
      </c>
      <c r="M2641" s="22" t="s">
        <v>3515</v>
      </c>
      <c r="N2641" s="31">
        <v>45913</v>
      </c>
      <c r="O2641" s="49">
        <v>38843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37"/>
        <v>2</v>
      </c>
      <c r="Z2641" s="22" t="str">
        <f t="shared" si="438"/>
        <v>Saturday</v>
      </c>
      <c r="AA2641" s="22" t="str">
        <f t="shared" si="439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41"/>
        <v>2640</v>
      </c>
      <c r="B2642" s="22" t="s">
        <v>3427</v>
      </c>
      <c r="C2642" s="31">
        <v>45905</v>
      </c>
      <c r="D2642" s="31">
        <v>45910</v>
      </c>
      <c r="E2642" s="48">
        <v>309.75</v>
      </c>
      <c r="F2642" s="48">
        <f t="shared" si="434"/>
        <v>27258</v>
      </c>
      <c r="G2642" s="49">
        <f t="shared" si="435"/>
        <v>54516</v>
      </c>
      <c r="H2642" s="22">
        <v>400162</v>
      </c>
      <c r="I2642" s="22" t="s">
        <v>3812</v>
      </c>
      <c r="J2642" s="22">
        <v>2</v>
      </c>
      <c r="K2642" s="22">
        <v>2</v>
      </c>
      <c r="L2642" s="22">
        <f t="shared" si="436"/>
        <v>0</v>
      </c>
      <c r="M2642" s="22" t="s">
        <v>3511</v>
      </c>
      <c r="N2642" s="31">
        <v>45913</v>
      </c>
      <c r="O2642" s="49">
        <v>87060.4</v>
      </c>
      <c r="P2642" s="22" t="s">
        <v>2048</v>
      </c>
      <c r="Q2642" s="22">
        <v>58155617516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Hyderabad</v>
      </c>
      <c r="W2642" s="39"/>
      <c r="X2642" s="31">
        <v>45915</v>
      </c>
      <c r="Y2642" s="22">
        <f t="shared" si="437"/>
        <v>2</v>
      </c>
      <c r="Z2642" s="22" t="str">
        <f t="shared" si="438"/>
        <v>Saturday</v>
      </c>
      <c r="AA2642" s="22" t="str">
        <f t="shared" si="439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41"/>
        <v>2641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34"/>
        <v>27258</v>
      </c>
      <c r="G2643" s="49">
        <f t="shared" si="435"/>
        <v>27258</v>
      </c>
      <c r="H2643" s="22">
        <v>400162</v>
      </c>
      <c r="I2643" s="22" t="s">
        <v>3812</v>
      </c>
      <c r="J2643" s="22">
        <v>1</v>
      </c>
      <c r="K2643" s="22">
        <v>1</v>
      </c>
      <c r="L2643" s="22">
        <f t="shared" si="436"/>
        <v>0</v>
      </c>
      <c r="M2643" s="22" t="s">
        <v>3515</v>
      </c>
      <c r="N2643" s="31">
        <v>45913</v>
      </c>
      <c r="O2643" s="49">
        <v>44810.5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37"/>
        <v>2</v>
      </c>
      <c r="Z2643" s="22" t="str">
        <f t="shared" si="438"/>
        <v>Saturday</v>
      </c>
      <c r="AA2643" s="22" t="str">
        <f t="shared" si="439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41"/>
        <v>2642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34"/>
        <v>27258</v>
      </c>
      <c r="G2644" s="49">
        <f t="shared" si="435"/>
        <v>27258</v>
      </c>
      <c r="H2644" s="22">
        <v>400164</v>
      </c>
      <c r="I2644" s="22" t="s">
        <v>3992</v>
      </c>
      <c r="J2644" s="22">
        <v>1</v>
      </c>
      <c r="K2644" s="22">
        <v>1</v>
      </c>
      <c r="L2644" s="22">
        <f t="shared" si="436"/>
        <v>0</v>
      </c>
      <c r="M2644" s="22" t="s">
        <v>3527</v>
      </c>
      <c r="N2644" s="31">
        <v>45913</v>
      </c>
      <c r="O2644" s="49">
        <v>39235</v>
      </c>
      <c r="P2644" s="22" t="s">
        <v>617</v>
      </c>
      <c r="Q2644" s="22">
        <v>58155620725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Bhuvneshwar</v>
      </c>
      <c r="W2644" s="39"/>
      <c r="X2644" s="31">
        <v>45915</v>
      </c>
      <c r="Y2644" s="22">
        <f t="shared" si="437"/>
        <v>2</v>
      </c>
      <c r="Z2644" s="22" t="str">
        <f t="shared" si="438"/>
        <v>Saturday</v>
      </c>
      <c r="AA2644" s="22" t="str">
        <f t="shared" si="439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41"/>
        <v>2643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34"/>
        <v>27258</v>
      </c>
      <c r="G2645" s="49">
        <f t="shared" si="435"/>
        <v>54516</v>
      </c>
      <c r="H2645" s="22">
        <v>400168</v>
      </c>
      <c r="I2645" s="22" t="s">
        <v>3993</v>
      </c>
      <c r="J2645" s="22">
        <v>2</v>
      </c>
      <c r="K2645" s="22">
        <v>2</v>
      </c>
      <c r="L2645" s="22">
        <f t="shared" si="436"/>
        <v>0</v>
      </c>
      <c r="M2645" s="22" t="s">
        <v>3511</v>
      </c>
      <c r="N2645" s="31">
        <v>45913</v>
      </c>
      <c r="O2645" s="49">
        <v>87060.4</v>
      </c>
      <c r="P2645" s="22" t="s">
        <v>2048</v>
      </c>
      <c r="Q2645" s="22">
        <v>58155617516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Hyderabad</v>
      </c>
      <c r="W2645" s="39"/>
      <c r="X2645" s="31">
        <v>45915</v>
      </c>
      <c r="Y2645" s="22">
        <f t="shared" si="437"/>
        <v>2</v>
      </c>
      <c r="Z2645" s="22" t="str">
        <f t="shared" si="438"/>
        <v>Saturday</v>
      </c>
      <c r="AA2645" s="22" t="str">
        <f t="shared" si="439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41"/>
        <v>2644</v>
      </c>
      <c r="B2646" s="22" t="s">
        <v>3427</v>
      </c>
      <c r="C2646" s="31">
        <v>45905</v>
      </c>
      <c r="D2646" s="31">
        <v>45910</v>
      </c>
      <c r="E2646" s="48">
        <v>288.75</v>
      </c>
      <c r="F2646" s="48">
        <f t="shared" si="434"/>
        <v>25410</v>
      </c>
      <c r="G2646" s="49">
        <f t="shared" si="435"/>
        <v>25410</v>
      </c>
      <c r="H2646" s="22">
        <v>400172</v>
      </c>
      <c r="I2646" s="22" t="s">
        <v>3813</v>
      </c>
      <c r="J2646" s="22">
        <v>1</v>
      </c>
      <c r="K2646" s="22">
        <v>1</v>
      </c>
      <c r="L2646" s="22">
        <f t="shared" si="436"/>
        <v>0</v>
      </c>
      <c r="M2646" s="22" t="s">
        <v>3515</v>
      </c>
      <c r="N2646" s="31">
        <v>45913</v>
      </c>
      <c r="O2646" s="49">
        <v>41772.5</v>
      </c>
      <c r="P2646" s="22" t="s">
        <v>891</v>
      </c>
      <c r="Q2646" s="22">
        <v>58155620762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Banglore</v>
      </c>
      <c r="W2646" s="39"/>
      <c r="X2646" s="31">
        <v>45915</v>
      </c>
      <c r="Y2646" s="22">
        <f t="shared" si="437"/>
        <v>2</v>
      </c>
      <c r="Z2646" s="22" t="str">
        <f t="shared" si="438"/>
        <v>Saturday</v>
      </c>
      <c r="AA2646" s="22" t="str">
        <f t="shared" si="439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41"/>
        <v>2645</v>
      </c>
      <c r="B2647" s="22" t="s">
        <v>3427</v>
      </c>
      <c r="C2647" s="31">
        <v>45905</v>
      </c>
      <c r="D2647" s="31">
        <v>45910</v>
      </c>
      <c r="E2647" s="48">
        <v>160.30000000000001</v>
      </c>
      <c r="F2647" s="48">
        <f t="shared" si="434"/>
        <v>14106.400000000001</v>
      </c>
      <c r="G2647" s="49">
        <f t="shared" si="435"/>
        <v>14106.400000000001</v>
      </c>
      <c r="H2647" s="22">
        <v>400176</v>
      </c>
      <c r="I2647" s="22" t="s">
        <v>3994</v>
      </c>
      <c r="J2647" s="22">
        <v>1</v>
      </c>
      <c r="K2647" s="22">
        <v>1</v>
      </c>
      <c r="L2647" s="22">
        <f t="shared" si="436"/>
        <v>0</v>
      </c>
      <c r="M2647" s="22" t="s">
        <v>3515</v>
      </c>
      <c r="N2647" s="31">
        <v>45913</v>
      </c>
      <c r="O2647" s="49">
        <v>24846.5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37"/>
        <v>2</v>
      </c>
      <c r="Z2647" s="22" t="str">
        <f t="shared" si="438"/>
        <v>Saturday</v>
      </c>
      <c r="AA2647" s="22" t="str">
        <f t="shared" si="439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41"/>
        <v>2646</v>
      </c>
      <c r="B2648" s="22" t="s">
        <v>3427</v>
      </c>
      <c r="C2648" s="31">
        <v>45905</v>
      </c>
      <c r="D2648" s="31">
        <v>45910</v>
      </c>
      <c r="E2648" s="48">
        <v>144.19999999999999</v>
      </c>
      <c r="F2648" s="48">
        <f t="shared" si="434"/>
        <v>12689.599999999999</v>
      </c>
      <c r="G2648" s="49">
        <f t="shared" si="435"/>
        <v>12689.599999999999</v>
      </c>
      <c r="H2648" s="22">
        <v>400330</v>
      </c>
      <c r="I2648" s="22" t="s">
        <v>3995</v>
      </c>
      <c r="J2648" s="22">
        <v>1</v>
      </c>
      <c r="K2648" s="22">
        <v>1</v>
      </c>
      <c r="L2648" s="22">
        <f t="shared" si="436"/>
        <v>0</v>
      </c>
      <c r="M2648" s="22" t="s">
        <v>3527</v>
      </c>
      <c r="N2648" s="31">
        <v>45913</v>
      </c>
      <c r="O2648" s="49">
        <v>19570</v>
      </c>
      <c r="P2648" s="22" t="s">
        <v>617</v>
      </c>
      <c r="Q2648" s="22">
        <v>58155620725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Bhuvneshwar</v>
      </c>
      <c r="W2648" s="39"/>
      <c r="X2648" s="31">
        <v>45915</v>
      </c>
      <c r="Y2648" s="22">
        <f t="shared" si="437"/>
        <v>2</v>
      </c>
      <c r="Z2648" s="22" t="str">
        <f t="shared" si="438"/>
        <v>Saturday</v>
      </c>
      <c r="AA2648" s="22" t="str">
        <f t="shared" si="439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41"/>
        <v>2647</v>
      </c>
      <c r="B2649" s="22" t="s">
        <v>3427</v>
      </c>
      <c r="C2649" s="31">
        <v>45905</v>
      </c>
      <c r="D2649" s="31">
        <v>45910</v>
      </c>
      <c r="E2649" s="48">
        <v>74.2</v>
      </c>
      <c r="F2649" s="48">
        <f t="shared" si="434"/>
        <v>6529.6</v>
      </c>
      <c r="G2649" s="49">
        <f t="shared" si="435"/>
        <v>6529.6</v>
      </c>
      <c r="H2649" s="22">
        <v>400506</v>
      </c>
      <c r="I2649" s="22" t="s">
        <v>3996</v>
      </c>
      <c r="J2649" s="22">
        <v>1</v>
      </c>
      <c r="K2649" s="22">
        <v>1</v>
      </c>
      <c r="L2649" s="22">
        <f t="shared" si="436"/>
        <v>0</v>
      </c>
      <c r="M2649" s="22" t="s">
        <v>3511</v>
      </c>
      <c r="N2649" s="31">
        <v>45913</v>
      </c>
      <c r="O2649" s="49">
        <v>11172.4</v>
      </c>
      <c r="P2649" s="22" t="s">
        <v>2048</v>
      </c>
      <c r="Q2649" s="22">
        <v>58155617516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Hyderabad</v>
      </c>
      <c r="W2649" s="39"/>
      <c r="X2649" s="31">
        <v>45915</v>
      </c>
      <c r="Y2649" s="22">
        <f t="shared" si="437"/>
        <v>2</v>
      </c>
      <c r="Z2649" s="22" t="str">
        <f t="shared" si="438"/>
        <v>Saturday</v>
      </c>
      <c r="AA2649" s="22" t="str">
        <f t="shared" si="439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41"/>
        <v>2648</v>
      </c>
      <c r="B2650" s="22" t="s">
        <v>3427</v>
      </c>
      <c r="C2650" s="31">
        <v>45905</v>
      </c>
      <c r="D2650" s="31">
        <v>45910</v>
      </c>
      <c r="E2650" s="48">
        <v>123.2</v>
      </c>
      <c r="F2650" s="48">
        <f t="shared" si="434"/>
        <v>10841.6</v>
      </c>
      <c r="G2650" s="49">
        <f t="shared" si="435"/>
        <v>21683.200000000001</v>
      </c>
      <c r="H2650" s="22">
        <v>400522</v>
      </c>
      <c r="I2650" s="22" t="s">
        <v>3997</v>
      </c>
      <c r="J2650" s="22">
        <v>2</v>
      </c>
      <c r="K2650" s="22">
        <v>2</v>
      </c>
      <c r="L2650" s="22">
        <f t="shared" si="436"/>
        <v>0</v>
      </c>
      <c r="M2650" s="22" t="s">
        <v>3511</v>
      </c>
      <c r="N2650" s="31">
        <v>45913</v>
      </c>
      <c r="O2650" s="49">
        <v>37100.800000000003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37"/>
        <v>2</v>
      </c>
      <c r="Z2650" s="22" t="str">
        <f t="shared" si="438"/>
        <v>Saturday</v>
      </c>
      <c r="AA2650" s="22" t="str">
        <f t="shared" si="439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41"/>
        <v>2649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34"/>
        <v>10841.6</v>
      </c>
      <c r="G2651" s="49">
        <f t="shared" si="435"/>
        <v>10841.6</v>
      </c>
      <c r="H2651" s="22">
        <v>400524</v>
      </c>
      <c r="I2651" s="22" t="s">
        <v>3998</v>
      </c>
      <c r="J2651" s="22">
        <v>1</v>
      </c>
      <c r="K2651" s="22">
        <v>1</v>
      </c>
      <c r="L2651" s="22">
        <f t="shared" si="436"/>
        <v>0</v>
      </c>
      <c r="M2651" s="22" t="s">
        <v>3511</v>
      </c>
      <c r="N2651" s="31">
        <v>45913</v>
      </c>
      <c r="O2651" s="49">
        <v>18550.400000000001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37"/>
        <v>2</v>
      </c>
      <c r="Z2651" s="22" t="str">
        <f t="shared" si="438"/>
        <v>Saturday</v>
      </c>
      <c r="AA2651" s="22" t="str">
        <f t="shared" si="439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41"/>
        <v>2650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34"/>
        <v>10841.6</v>
      </c>
      <c r="G2652" s="49">
        <f t="shared" si="435"/>
        <v>21683.200000000001</v>
      </c>
      <c r="H2652" s="22">
        <v>400528</v>
      </c>
      <c r="I2652" s="22" t="s">
        <v>3999</v>
      </c>
      <c r="J2652" s="22">
        <v>2</v>
      </c>
      <c r="K2652" s="22">
        <v>2</v>
      </c>
      <c r="L2652" s="22">
        <f t="shared" si="436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37"/>
        <v>2</v>
      </c>
      <c r="Z2652" s="22" t="str">
        <f t="shared" si="438"/>
        <v>Saturday</v>
      </c>
      <c r="AA2652" s="22" t="str">
        <f t="shared" si="439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41"/>
        <v>2651</v>
      </c>
      <c r="B2653" s="22" t="s">
        <v>3427</v>
      </c>
      <c r="C2653" s="31">
        <v>45905</v>
      </c>
      <c r="D2653" s="31">
        <v>45910</v>
      </c>
      <c r="E2653" s="48">
        <v>202.5</v>
      </c>
      <c r="F2653" s="48">
        <f t="shared" si="434"/>
        <v>17820</v>
      </c>
      <c r="G2653" s="49">
        <f t="shared" si="435"/>
        <v>53460</v>
      </c>
      <c r="H2653" s="22">
        <v>400551</v>
      </c>
      <c r="I2653" s="22" t="s">
        <v>4000</v>
      </c>
      <c r="J2653" s="22">
        <v>3</v>
      </c>
      <c r="K2653" s="22">
        <v>3</v>
      </c>
      <c r="L2653" s="22">
        <f t="shared" si="436"/>
        <v>0</v>
      </c>
      <c r="M2653" s="22" t="s">
        <v>3511</v>
      </c>
      <c r="N2653" s="31">
        <v>45913</v>
      </c>
      <c r="O2653" s="49">
        <v>85374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37"/>
        <v>2</v>
      </c>
      <c r="Z2653" s="22" t="str">
        <f t="shared" si="438"/>
        <v>Saturday</v>
      </c>
      <c r="AA2653" s="22" t="str">
        <f t="shared" si="439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41"/>
        <v>2652</v>
      </c>
      <c r="B2654" s="22" t="s">
        <v>3427</v>
      </c>
      <c r="C2654" s="31">
        <v>45905</v>
      </c>
      <c r="D2654" s="31">
        <v>45910</v>
      </c>
      <c r="E2654" s="48">
        <v>79.099999999999994</v>
      </c>
      <c r="F2654" s="48">
        <f t="shared" si="434"/>
        <v>6960.7999999999993</v>
      </c>
      <c r="G2654" s="49">
        <f t="shared" si="435"/>
        <v>6960.7999999999993</v>
      </c>
      <c r="H2654" s="22">
        <v>400612</v>
      </c>
      <c r="I2654" s="22" t="s">
        <v>4001</v>
      </c>
      <c r="J2654" s="22">
        <v>1</v>
      </c>
      <c r="K2654" s="22">
        <v>1</v>
      </c>
      <c r="L2654" s="22">
        <f t="shared" si="436"/>
        <v>0</v>
      </c>
      <c r="M2654" s="22" t="s">
        <v>3527</v>
      </c>
      <c r="N2654" s="31">
        <v>45913</v>
      </c>
      <c r="O2654" s="49">
        <v>10735</v>
      </c>
      <c r="P2654" s="22" t="s">
        <v>617</v>
      </c>
      <c r="Q2654" s="22">
        <v>58155620725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Bhuvneshwar</v>
      </c>
      <c r="W2654" s="39"/>
      <c r="X2654" s="31">
        <v>45915</v>
      </c>
      <c r="Y2654" s="22">
        <f t="shared" si="437"/>
        <v>2</v>
      </c>
      <c r="Z2654" s="22" t="str">
        <f t="shared" si="438"/>
        <v>Saturday</v>
      </c>
      <c r="AA2654" s="22" t="str">
        <f t="shared" si="439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41"/>
        <v>2653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34"/>
        <v>6960.7999999999993</v>
      </c>
      <c r="G2655" s="49">
        <f t="shared" si="435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36"/>
        <v>0</v>
      </c>
      <c r="M2655" s="22" t="s">
        <v>3511</v>
      </c>
      <c r="N2655" s="31">
        <v>45913</v>
      </c>
      <c r="O2655" s="49">
        <v>11910.2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37"/>
        <v>2</v>
      </c>
      <c r="Z2655" s="22" t="str">
        <f t="shared" si="438"/>
        <v>Saturday</v>
      </c>
      <c r="AA2655" s="22" t="str">
        <f t="shared" si="439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41"/>
        <v>2654</v>
      </c>
      <c r="B2656" s="22" t="s">
        <v>3427</v>
      </c>
      <c r="C2656" s="31">
        <v>45905</v>
      </c>
      <c r="D2656" s="31">
        <v>45910</v>
      </c>
      <c r="E2656" s="48">
        <v>68.600000000000009</v>
      </c>
      <c r="F2656" s="48">
        <f t="shared" si="434"/>
        <v>6036.8000000000011</v>
      </c>
      <c r="G2656" s="49">
        <f t="shared" si="435"/>
        <v>18110.400000000001</v>
      </c>
      <c r="H2656" s="22">
        <v>400636</v>
      </c>
      <c r="I2656" s="22" t="s">
        <v>4002</v>
      </c>
      <c r="J2656" s="22">
        <v>3</v>
      </c>
      <c r="K2656" s="22">
        <v>3</v>
      </c>
      <c r="L2656" s="22">
        <f t="shared" si="436"/>
        <v>0</v>
      </c>
      <c r="M2656" s="22" t="s">
        <v>3511</v>
      </c>
      <c r="N2656" s="31">
        <v>45913</v>
      </c>
      <c r="O2656" s="49">
        <v>30987.599999999999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37"/>
        <v>2</v>
      </c>
      <c r="Z2656" s="22" t="str">
        <f t="shared" si="438"/>
        <v>Saturday</v>
      </c>
      <c r="AA2656" s="22" t="str">
        <f t="shared" si="439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41"/>
        <v>2655</v>
      </c>
      <c r="B2657" s="22" t="s">
        <v>3427</v>
      </c>
      <c r="C2657" s="31">
        <v>45905</v>
      </c>
      <c r="D2657" s="31">
        <v>45910</v>
      </c>
      <c r="E2657" s="48">
        <v>65.8</v>
      </c>
      <c r="F2657" s="48">
        <f t="shared" si="434"/>
        <v>5790.4</v>
      </c>
      <c r="G2657" s="49">
        <f t="shared" si="435"/>
        <v>11580.8</v>
      </c>
      <c r="H2657" s="22">
        <v>400723</v>
      </c>
      <c r="I2657" s="22" t="s">
        <v>4003</v>
      </c>
      <c r="J2657" s="22">
        <v>2</v>
      </c>
      <c r="K2657" s="22">
        <v>2</v>
      </c>
      <c r="L2657" s="22">
        <f t="shared" si="436"/>
        <v>0</v>
      </c>
      <c r="M2657" s="22" t="s">
        <v>3511</v>
      </c>
      <c r="N2657" s="31">
        <v>45913</v>
      </c>
      <c r="O2657" s="49">
        <v>19815.2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37"/>
        <v>2</v>
      </c>
      <c r="Z2657" s="22" t="str">
        <f t="shared" si="438"/>
        <v>Saturday</v>
      </c>
      <c r="AA2657" s="22" t="str">
        <f t="shared" si="439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41"/>
        <v>2656</v>
      </c>
      <c r="B2658" s="22" t="s">
        <v>3427</v>
      </c>
      <c r="C2658" s="31">
        <v>45905</v>
      </c>
      <c r="D2658" s="31">
        <v>45910</v>
      </c>
      <c r="E2658" s="48">
        <v>206.25</v>
      </c>
      <c r="F2658" s="48">
        <f t="shared" si="434"/>
        <v>18150</v>
      </c>
      <c r="G2658" s="49">
        <f t="shared" si="435"/>
        <v>18150</v>
      </c>
      <c r="H2658" s="22">
        <v>400944</v>
      </c>
      <c r="I2658" s="22" t="s">
        <v>4004</v>
      </c>
      <c r="J2658" s="22">
        <v>1</v>
      </c>
      <c r="K2658" s="22">
        <v>1</v>
      </c>
      <c r="L2658" s="22">
        <f t="shared" si="436"/>
        <v>0</v>
      </c>
      <c r="M2658" s="22" t="s">
        <v>3511</v>
      </c>
      <c r="N2658" s="31">
        <v>45913</v>
      </c>
      <c r="O2658" s="49">
        <v>28985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37"/>
        <v>2</v>
      </c>
      <c r="Z2658" s="22" t="str">
        <f t="shared" si="438"/>
        <v>Saturday</v>
      </c>
      <c r="AA2658" s="22" t="str">
        <f t="shared" si="439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41"/>
        <v>2657</v>
      </c>
      <c r="B2659" s="22" t="s">
        <v>3427</v>
      </c>
      <c r="C2659" s="31">
        <v>45905</v>
      </c>
      <c r="D2659" s="31">
        <v>45910</v>
      </c>
      <c r="E2659" s="48">
        <v>123.2</v>
      </c>
      <c r="F2659" s="48">
        <f t="shared" si="434"/>
        <v>10841.6</v>
      </c>
      <c r="G2659" s="49">
        <f t="shared" si="435"/>
        <v>10841.6</v>
      </c>
      <c r="H2659" s="22">
        <v>402210</v>
      </c>
      <c r="I2659" s="22" t="s">
        <v>4005</v>
      </c>
      <c r="J2659" s="22">
        <v>1</v>
      </c>
      <c r="K2659" s="22">
        <v>1</v>
      </c>
      <c r="L2659" s="22">
        <f t="shared" si="436"/>
        <v>0</v>
      </c>
      <c r="M2659" s="22" t="s">
        <v>3515</v>
      </c>
      <c r="N2659" s="31">
        <v>45913</v>
      </c>
      <c r="O2659" s="49">
        <v>19096</v>
      </c>
      <c r="P2659" s="22" t="s">
        <v>891</v>
      </c>
      <c r="Q2659" s="22">
        <v>58155620762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Banglore</v>
      </c>
      <c r="W2659" s="39"/>
      <c r="X2659" s="31">
        <v>45915</v>
      </c>
      <c r="Y2659" s="22">
        <f t="shared" si="437"/>
        <v>2</v>
      </c>
      <c r="Z2659" s="22" t="str">
        <f t="shared" si="438"/>
        <v>Saturday</v>
      </c>
      <c r="AA2659" s="22" t="str">
        <f t="shared" si="439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41"/>
        <v>2658</v>
      </c>
      <c r="B2660" s="22" t="s">
        <v>3427</v>
      </c>
      <c r="C2660" s="31">
        <v>45905</v>
      </c>
      <c r="D2660" s="31">
        <v>45910</v>
      </c>
      <c r="E2660" s="48">
        <v>346.5</v>
      </c>
      <c r="F2660" s="48">
        <f t="shared" si="434"/>
        <v>30492</v>
      </c>
      <c r="G2660" s="49">
        <f t="shared" si="435"/>
        <v>304920</v>
      </c>
      <c r="H2660" s="22">
        <v>403702</v>
      </c>
      <c r="I2660" s="22" t="s">
        <v>4006</v>
      </c>
      <c r="J2660" s="22">
        <v>10</v>
      </c>
      <c r="K2660" s="22">
        <v>10</v>
      </c>
      <c r="L2660" s="22">
        <f t="shared" si="436"/>
        <v>0</v>
      </c>
      <c r="M2660" s="22" t="s">
        <v>3616</v>
      </c>
      <c r="N2660" s="31">
        <v>45913</v>
      </c>
      <c r="O2660" s="49">
        <v>537075</v>
      </c>
      <c r="P2660" s="22" t="s">
        <v>37</v>
      </c>
      <c r="Q2660" s="22">
        <v>58155621156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37"/>
        <v>2</v>
      </c>
      <c r="Z2660" s="22" t="str">
        <f t="shared" si="438"/>
        <v>Saturday</v>
      </c>
      <c r="AA2660" s="22" t="str">
        <f t="shared" si="439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41"/>
        <v>2659</v>
      </c>
      <c r="B2661" s="22" t="s">
        <v>3427</v>
      </c>
      <c r="C2661" s="31">
        <v>45905</v>
      </c>
      <c r="D2661" s="31">
        <v>45910</v>
      </c>
      <c r="E2661" s="48">
        <v>144.75</v>
      </c>
      <c r="F2661" s="48">
        <f t="shared" si="434"/>
        <v>12738</v>
      </c>
      <c r="G2661" s="49">
        <f t="shared" si="435"/>
        <v>12738</v>
      </c>
      <c r="H2661" s="22">
        <v>405226</v>
      </c>
      <c r="I2661" s="22" t="s">
        <v>4007</v>
      </c>
      <c r="J2661" s="22">
        <v>1</v>
      </c>
      <c r="K2661" s="22">
        <v>1</v>
      </c>
      <c r="L2661" s="22">
        <f t="shared" si="436"/>
        <v>0</v>
      </c>
      <c r="M2661" s="22" t="s">
        <v>3510</v>
      </c>
      <c r="N2661" s="31">
        <v>45913</v>
      </c>
      <c r="O2661" s="49">
        <v>20940.5</v>
      </c>
      <c r="P2661" s="22" t="s">
        <v>2046</v>
      </c>
      <c r="Q2661" s="22">
        <v>58155618231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37"/>
        <v>2</v>
      </c>
      <c r="Z2661" s="22" t="str">
        <f t="shared" si="438"/>
        <v>Saturday</v>
      </c>
      <c r="AA2661" s="22" t="str">
        <f t="shared" si="439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41"/>
        <v>2660</v>
      </c>
      <c r="B2662" s="22" t="s">
        <v>3427</v>
      </c>
      <c r="C2662" s="31">
        <v>45905</v>
      </c>
      <c r="D2662" s="31">
        <v>45910</v>
      </c>
      <c r="E2662" s="48">
        <v>245</v>
      </c>
      <c r="F2662" s="48">
        <f t="shared" si="434"/>
        <v>21560</v>
      </c>
      <c r="G2662" s="49">
        <f t="shared" si="435"/>
        <v>21560</v>
      </c>
      <c r="H2662" s="22">
        <v>405243</v>
      </c>
      <c r="I2662" s="22" t="s">
        <v>4008</v>
      </c>
      <c r="J2662" s="22">
        <v>1</v>
      </c>
      <c r="K2662" s="22">
        <v>1</v>
      </c>
      <c r="L2662" s="22">
        <f t="shared" si="436"/>
        <v>0</v>
      </c>
      <c r="M2662" s="22" t="s">
        <v>3519</v>
      </c>
      <c r="N2662" s="31">
        <v>45913</v>
      </c>
      <c r="O2662" s="49">
        <v>39060</v>
      </c>
      <c r="P2662" s="22" t="s">
        <v>3428</v>
      </c>
      <c r="Q2662" s="22">
        <v>58155615291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BANGALORE</v>
      </c>
      <c r="W2662" s="39"/>
      <c r="X2662" s="31">
        <v>45915</v>
      </c>
      <c r="Y2662" s="22">
        <f t="shared" si="437"/>
        <v>2</v>
      </c>
      <c r="Z2662" s="22" t="str">
        <f t="shared" si="438"/>
        <v>Saturday</v>
      </c>
      <c r="AA2662" s="22" t="str">
        <f t="shared" si="439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41"/>
        <v>2661</v>
      </c>
      <c r="B2663" s="22" t="s">
        <v>3427</v>
      </c>
      <c r="C2663" s="31">
        <v>45905</v>
      </c>
      <c r="D2663" s="31">
        <v>45910</v>
      </c>
      <c r="E2663" s="48">
        <v>430.5</v>
      </c>
      <c r="F2663" s="48">
        <f t="shared" si="434"/>
        <v>37884</v>
      </c>
      <c r="G2663" s="49">
        <f t="shared" si="435"/>
        <v>37884</v>
      </c>
      <c r="H2663" s="22">
        <v>422604</v>
      </c>
      <c r="I2663" s="22" t="s">
        <v>4009</v>
      </c>
      <c r="J2663" s="22">
        <v>1</v>
      </c>
      <c r="K2663" s="22">
        <v>1</v>
      </c>
      <c r="L2663" s="22">
        <f t="shared" si="436"/>
        <v>0</v>
      </c>
      <c r="M2663" s="22" t="s">
        <v>3534</v>
      </c>
      <c r="N2663" s="31">
        <v>45913</v>
      </c>
      <c r="O2663" s="49">
        <v>66728</v>
      </c>
      <c r="P2663" s="22" t="s">
        <v>630</v>
      </c>
      <c r="Q2663" s="22">
        <v>58155620983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Telangana</v>
      </c>
      <c r="W2663" s="39"/>
      <c r="X2663" s="31">
        <v>45915</v>
      </c>
      <c r="Y2663" s="22">
        <f t="shared" si="437"/>
        <v>2</v>
      </c>
      <c r="Z2663" s="22" t="str">
        <f t="shared" si="438"/>
        <v>Saturday</v>
      </c>
      <c r="AA2663" s="22" t="str">
        <f t="shared" si="439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41"/>
        <v>2662</v>
      </c>
      <c r="B2664" s="22" t="s">
        <v>3427</v>
      </c>
      <c r="C2664" s="31">
        <v>45905</v>
      </c>
      <c r="D2664" s="31">
        <v>45910</v>
      </c>
      <c r="E2664" s="48">
        <v>164.5</v>
      </c>
      <c r="F2664" s="48">
        <f t="shared" si="434"/>
        <v>14476</v>
      </c>
      <c r="G2664" s="49">
        <f t="shared" si="435"/>
        <v>14476</v>
      </c>
      <c r="H2664" s="22">
        <v>424602</v>
      </c>
      <c r="I2664" s="22" t="s">
        <v>3904</v>
      </c>
      <c r="J2664" s="22">
        <v>1</v>
      </c>
      <c r="K2664" s="22">
        <v>1</v>
      </c>
      <c r="L2664" s="22">
        <f t="shared" si="436"/>
        <v>0</v>
      </c>
      <c r="M2664" s="22" t="s">
        <v>3524</v>
      </c>
      <c r="N2664" s="31">
        <v>45913</v>
      </c>
      <c r="O2664" s="49">
        <v>17850.599999999999</v>
      </c>
      <c r="P2664" s="22" t="s">
        <v>276</v>
      </c>
      <c r="Q2664" s="22">
        <v>58155615501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Pune</v>
      </c>
      <c r="W2664" s="39"/>
      <c r="X2664" s="31">
        <v>45915</v>
      </c>
      <c r="Y2664" s="22">
        <f t="shared" si="437"/>
        <v>2</v>
      </c>
      <c r="Z2664" s="22" t="str">
        <f t="shared" si="438"/>
        <v>Saturday</v>
      </c>
      <c r="AA2664" s="22" t="str">
        <f t="shared" si="439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41"/>
        <v>2663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34"/>
        <v>14476</v>
      </c>
      <c r="G2665" s="49">
        <f t="shared" si="435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36"/>
        <v>0</v>
      </c>
      <c r="M2665" s="22" t="s">
        <v>3526</v>
      </c>
      <c r="N2665" s="31">
        <v>45913</v>
      </c>
      <c r="O2665" s="49">
        <v>20092.5</v>
      </c>
      <c r="P2665" s="22" t="s">
        <v>617</v>
      </c>
      <c r="Q2665" s="22">
        <v>58155620725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Bhuvneshwar</v>
      </c>
      <c r="W2665" s="39"/>
      <c r="X2665" s="31">
        <v>45915</v>
      </c>
      <c r="Y2665" s="22">
        <f t="shared" si="437"/>
        <v>2</v>
      </c>
      <c r="Z2665" s="22" t="str">
        <f t="shared" si="438"/>
        <v>Saturday</v>
      </c>
      <c r="AA2665" s="22" t="str">
        <f t="shared" si="439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41"/>
        <v>2664</v>
      </c>
      <c r="B2666" s="22" t="s">
        <v>3427</v>
      </c>
      <c r="C2666" s="31">
        <v>45905</v>
      </c>
      <c r="D2666" s="31">
        <v>45910</v>
      </c>
      <c r="E2666" s="48">
        <v>213.5</v>
      </c>
      <c r="F2666" s="48">
        <f t="shared" si="434"/>
        <v>18788</v>
      </c>
      <c r="G2666" s="49">
        <f t="shared" si="435"/>
        <v>18788</v>
      </c>
      <c r="H2666" s="22">
        <v>430204</v>
      </c>
      <c r="I2666" s="22" t="s">
        <v>4010</v>
      </c>
      <c r="J2666" s="22">
        <v>1</v>
      </c>
      <c r="K2666" s="22">
        <v>1</v>
      </c>
      <c r="L2666" s="22">
        <f t="shared" si="436"/>
        <v>0</v>
      </c>
      <c r="M2666" s="22" t="s">
        <v>3514</v>
      </c>
      <c r="N2666" s="31">
        <v>45913</v>
      </c>
      <c r="O2666" s="49">
        <v>33792.5</v>
      </c>
      <c r="P2666" s="22" t="s">
        <v>1903</v>
      </c>
      <c r="Q2666" s="22">
        <v>58155614985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Kolkata</v>
      </c>
      <c r="W2666" s="39"/>
      <c r="X2666" s="31">
        <v>45915</v>
      </c>
      <c r="Y2666" s="22">
        <f t="shared" si="437"/>
        <v>2</v>
      </c>
      <c r="Z2666" s="22" t="str">
        <f t="shared" si="438"/>
        <v>Saturday</v>
      </c>
      <c r="AA2666" s="22" t="str">
        <f t="shared" si="439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41"/>
        <v>2665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34"/>
        <v>18788</v>
      </c>
      <c r="G2667" s="49">
        <f t="shared" si="435"/>
        <v>18788</v>
      </c>
      <c r="H2667" s="22">
        <v>430804</v>
      </c>
      <c r="I2667" s="22" t="s">
        <v>4011</v>
      </c>
      <c r="J2667" s="22">
        <v>1</v>
      </c>
      <c r="K2667" s="22">
        <v>1</v>
      </c>
      <c r="L2667" s="22">
        <f t="shared" si="436"/>
        <v>0</v>
      </c>
      <c r="M2667" s="22" t="s">
        <v>3524</v>
      </c>
      <c r="N2667" s="31">
        <v>45913</v>
      </c>
      <c r="O2667" s="49">
        <v>23167.8</v>
      </c>
      <c r="P2667" s="22" t="s">
        <v>276</v>
      </c>
      <c r="Q2667" s="22">
        <v>58155615501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Pune</v>
      </c>
      <c r="W2667" s="39"/>
      <c r="X2667" s="31">
        <v>45915</v>
      </c>
      <c r="Y2667" s="22">
        <f t="shared" si="437"/>
        <v>2</v>
      </c>
      <c r="Z2667" s="22" t="str">
        <f t="shared" si="438"/>
        <v>Saturday</v>
      </c>
      <c r="AA2667" s="22" t="str">
        <f t="shared" si="439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41"/>
        <v>2666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34"/>
        <v>18788</v>
      </c>
      <c r="G2668" s="49">
        <f t="shared" si="435"/>
        <v>18788</v>
      </c>
      <c r="H2668" s="22">
        <v>430904</v>
      </c>
      <c r="I2668" s="22" t="s">
        <v>4012</v>
      </c>
      <c r="J2668" s="22">
        <v>1</v>
      </c>
      <c r="K2668" s="22">
        <v>1</v>
      </c>
      <c r="L2668" s="22">
        <f t="shared" si="436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37"/>
        <v>2</v>
      </c>
      <c r="Z2668" s="22" t="str">
        <f t="shared" si="438"/>
        <v>Saturday</v>
      </c>
      <c r="AA2668" s="22" t="str">
        <f t="shared" si="439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41"/>
        <v>2667</v>
      </c>
      <c r="B2669" s="22" t="s">
        <v>3427</v>
      </c>
      <c r="C2669" s="31">
        <v>45905</v>
      </c>
      <c r="D2669" s="31">
        <v>45910</v>
      </c>
      <c r="E2669" s="48">
        <v>242.9</v>
      </c>
      <c r="F2669" s="48">
        <f t="shared" si="434"/>
        <v>21375.200000000001</v>
      </c>
      <c r="G2669" s="49">
        <f t="shared" si="435"/>
        <v>21375.200000000001</v>
      </c>
      <c r="H2669" s="22">
        <v>436204</v>
      </c>
      <c r="I2669" s="22" t="s">
        <v>4013</v>
      </c>
      <c r="J2669" s="22">
        <v>1</v>
      </c>
      <c r="K2669" s="22">
        <v>1</v>
      </c>
      <c r="L2669" s="22">
        <f t="shared" si="436"/>
        <v>0</v>
      </c>
      <c r="M2669" s="22" t="s">
        <v>3524</v>
      </c>
      <c r="N2669" s="31">
        <v>45913</v>
      </c>
      <c r="O2669" s="49">
        <v>26358.12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37"/>
        <v>2</v>
      </c>
      <c r="Z2669" s="22" t="str">
        <f t="shared" si="438"/>
        <v>Saturday</v>
      </c>
      <c r="AA2669" s="22" t="str">
        <f t="shared" si="439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41"/>
        <v>2668</v>
      </c>
      <c r="B2670" s="22" t="s">
        <v>3427</v>
      </c>
      <c r="C2670" s="31">
        <v>45905</v>
      </c>
      <c r="D2670" s="31">
        <v>45910</v>
      </c>
      <c r="E2670" s="48">
        <v>226.1</v>
      </c>
      <c r="F2670" s="48">
        <f t="shared" si="434"/>
        <v>19896.8</v>
      </c>
      <c r="G2670" s="49">
        <f t="shared" si="435"/>
        <v>19896.8</v>
      </c>
      <c r="H2670" s="22">
        <v>501114</v>
      </c>
      <c r="I2670" s="22" t="s">
        <v>4014</v>
      </c>
      <c r="J2670" s="22">
        <v>1</v>
      </c>
      <c r="K2670" s="22">
        <v>1</v>
      </c>
      <c r="L2670" s="22">
        <f t="shared" si="436"/>
        <v>0</v>
      </c>
      <c r="M2670" s="22" t="s">
        <v>3517</v>
      </c>
      <c r="N2670" s="31">
        <v>45913</v>
      </c>
      <c r="O2670" s="49">
        <v>35046</v>
      </c>
      <c r="P2670" s="22" t="s">
        <v>630</v>
      </c>
      <c r="Q2670" s="22">
        <v>58155620983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Telangana</v>
      </c>
      <c r="W2670" s="39"/>
      <c r="X2670" s="31">
        <v>45915</v>
      </c>
      <c r="Y2670" s="22">
        <f t="shared" si="437"/>
        <v>2</v>
      </c>
      <c r="Z2670" s="22" t="str">
        <f t="shared" si="438"/>
        <v>Saturday</v>
      </c>
      <c r="AA2670" s="22" t="str">
        <f t="shared" si="439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41"/>
        <v>2669</v>
      </c>
      <c r="B2671" s="22" t="s">
        <v>3427</v>
      </c>
      <c r="C2671" s="31">
        <v>45905</v>
      </c>
      <c r="D2671" s="31">
        <v>45910</v>
      </c>
      <c r="E2671" s="48">
        <v>267.39999999999998</v>
      </c>
      <c r="F2671" s="48">
        <f t="shared" si="434"/>
        <v>23531.199999999997</v>
      </c>
      <c r="G2671" s="49">
        <f t="shared" si="435"/>
        <v>23531.199999999997</v>
      </c>
      <c r="H2671" s="22">
        <v>501418</v>
      </c>
      <c r="I2671" s="22" t="s">
        <v>4015</v>
      </c>
      <c r="J2671" s="22">
        <v>1</v>
      </c>
      <c r="K2671" s="22">
        <v>1</v>
      </c>
      <c r="L2671" s="22">
        <f t="shared" si="436"/>
        <v>0</v>
      </c>
      <c r="M2671" s="22" t="s">
        <v>3536</v>
      </c>
      <c r="N2671" s="31">
        <v>45915</v>
      </c>
      <c r="O2671" s="49">
        <v>41447</v>
      </c>
      <c r="P2671" s="22" t="s">
        <v>897</v>
      </c>
      <c r="Q2671" s="22" t="s">
        <v>3552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Chandigarh</v>
      </c>
      <c r="W2671" s="39"/>
      <c r="X2671" s="31">
        <v>45916</v>
      </c>
      <c r="Y2671" s="22">
        <f t="shared" si="437"/>
        <v>1</v>
      </c>
      <c r="Z2671" s="22" t="str">
        <f t="shared" si="438"/>
        <v>Monday</v>
      </c>
      <c r="AA2671" s="22" t="str">
        <f t="shared" si="439"/>
        <v>Tuesday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41"/>
        <v>2670</v>
      </c>
      <c r="B2672" s="22" t="s">
        <v>3427</v>
      </c>
      <c r="C2672" s="31">
        <v>45905</v>
      </c>
      <c r="D2672" s="31">
        <v>45910</v>
      </c>
      <c r="E2672" s="48">
        <v>334.5</v>
      </c>
      <c r="F2672" s="48">
        <f t="shared" si="434"/>
        <v>29436</v>
      </c>
      <c r="G2672" s="49">
        <f t="shared" si="435"/>
        <v>58872</v>
      </c>
      <c r="H2672" s="22">
        <v>502536</v>
      </c>
      <c r="I2672" s="22" t="s">
        <v>4016</v>
      </c>
      <c r="J2672" s="22">
        <v>2</v>
      </c>
      <c r="K2672" s="22">
        <v>2</v>
      </c>
      <c r="L2672" s="22">
        <f t="shared" si="436"/>
        <v>0</v>
      </c>
      <c r="M2672" s="22" t="s">
        <v>3525</v>
      </c>
      <c r="N2672" s="31">
        <v>45913</v>
      </c>
      <c r="O2672" s="49">
        <v>84740</v>
      </c>
      <c r="P2672" s="22" t="s">
        <v>617</v>
      </c>
      <c r="Q2672" s="22">
        <v>58155620725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Bhuvneshwar</v>
      </c>
      <c r="W2672" s="39"/>
      <c r="X2672" s="31">
        <v>45915</v>
      </c>
      <c r="Y2672" s="22">
        <f t="shared" si="437"/>
        <v>2</v>
      </c>
      <c r="Z2672" s="22" t="str">
        <f t="shared" si="438"/>
        <v>Saturday</v>
      </c>
      <c r="AA2672" s="22" t="str">
        <f t="shared" si="439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41"/>
        <v>2671</v>
      </c>
      <c r="B2673" s="22" t="s">
        <v>3427</v>
      </c>
      <c r="C2673" s="31">
        <v>45905</v>
      </c>
      <c r="D2673" s="31">
        <v>45910</v>
      </c>
      <c r="E2673" s="48">
        <v>61.6</v>
      </c>
      <c r="F2673" s="48">
        <f t="shared" si="434"/>
        <v>5420.8</v>
      </c>
      <c r="G2673" s="49">
        <f t="shared" si="435"/>
        <v>5420.8</v>
      </c>
      <c r="H2673" s="22">
        <v>504105</v>
      </c>
      <c r="I2673" s="22" t="s">
        <v>4017</v>
      </c>
      <c r="J2673" s="22">
        <v>1</v>
      </c>
      <c r="K2673" s="22">
        <v>1</v>
      </c>
      <c r="L2673" s="22">
        <f t="shared" si="436"/>
        <v>0</v>
      </c>
      <c r="M2673" s="22" t="s">
        <v>3545</v>
      </c>
      <c r="N2673" s="31">
        <v>45915</v>
      </c>
      <c r="O2673" s="49">
        <v>10912</v>
      </c>
      <c r="P2673" s="22" t="s">
        <v>3429</v>
      </c>
      <c r="Q2673" s="22" t="s">
        <v>636</v>
      </c>
      <c r="R2673" s="22" t="s">
        <v>637</v>
      </c>
      <c r="S2673" s="3">
        <v>4</v>
      </c>
      <c r="T2673" s="38"/>
      <c r="U2673" s="22" t="s">
        <v>18</v>
      </c>
      <c r="V2673" s="22" t="str">
        <f>VLOOKUP(P2673,'Customer List'!B:C,2,)</f>
        <v>DELHI</v>
      </c>
      <c r="W2673" s="39"/>
      <c r="X2673" s="31">
        <f>IF(OR(R2673 = "PRIYANKA MADAM", R2673 = "DEEPAK", R2673 = "PORTER"),N2673,"")</f>
        <v>45915</v>
      </c>
      <c r="Y2673" s="22">
        <f t="shared" si="437"/>
        <v>0</v>
      </c>
      <c r="Z2673" s="22" t="str">
        <f t="shared" si="438"/>
        <v>Monday</v>
      </c>
      <c r="AA2673" s="22" t="str">
        <f t="shared" si="439"/>
        <v>Monday</v>
      </c>
      <c r="AB2673" s="22" t="str">
        <f>VLOOKUP(U2673,'Currency Sheet'!A:C,3,)</f>
        <v>DOLLAR</v>
      </c>
      <c r="AC2673" s="43" t="str">
        <f>VLOOKUP(P2673,'Customer List'!B:D,3,)</f>
        <v>Local</v>
      </c>
    </row>
    <row r="2674" spans="1:29" x14ac:dyDescent="0.25">
      <c r="A2674" s="22">
        <f t="shared" si="441"/>
        <v>2672</v>
      </c>
      <c r="B2674" s="22" t="s">
        <v>3427</v>
      </c>
      <c r="C2674" s="31">
        <v>45905</v>
      </c>
      <c r="D2674" s="31">
        <v>45910</v>
      </c>
      <c r="E2674" s="48">
        <v>158.19999999999999</v>
      </c>
      <c r="F2674" s="48">
        <f t="shared" si="434"/>
        <v>13921.599999999999</v>
      </c>
      <c r="G2674" s="49">
        <f t="shared" si="435"/>
        <v>13921.599999999999</v>
      </c>
      <c r="H2674" s="22">
        <v>505008</v>
      </c>
      <c r="I2674" s="22" t="s">
        <v>4018</v>
      </c>
      <c r="J2674" s="22">
        <v>1</v>
      </c>
      <c r="K2674" s="22">
        <v>1</v>
      </c>
      <c r="L2674" s="22">
        <f t="shared" si="436"/>
        <v>0</v>
      </c>
      <c r="M2674" s="22" t="s">
        <v>3525</v>
      </c>
      <c r="N2674" s="31">
        <v>45913</v>
      </c>
      <c r="O2674" s="49">
        <v>21470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37"/>
        <v>2</v>
      </c>
      <c r="Z2674" s="22" t="str">
        <f t="shared" si="438"/>
        <v>Saturday</v>
      </c>
      <c r="AA2674" s="22" t="str">
        <f t="shared" si="439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41"/>
        <v>2673</v>
      </c>
      <c r="B2675" s="22" t="s">
        <v>3427</v>
      </c>
      <c r="C2675" s="31">
        <v>45905</v>
      </c>
      <c r="D2675" s="31">
        <v>45910</v>
      </c>
      <c r="E2675" s="48">
        <v>30.8</v>
      </c>
      <c r="F2675" s="48">
        <f t="shared" si="434"/>
        <v>2710.4</v>
      </c>
      <c r="G2675" s="49">
        <f t="shared" si="435"/>
        <v>2710.4</v>
      </c>
      <c r="H2675" s="22">
        <v>505809</v>
      </c>
      <c r="I2675" s="22" t="s">
        <v>4019</v>
      </c>
      <c r="J2675" s="22">
        <v>1</v>
      </c>
      <c r="K2675" s="22">
        <v>1</v>
      </c>
      <c r="L2675" s="22">
        <f t="shared" si="436"/>
        <v>0</v>
      </c>
      <c r="M2675" s="22" t="s">
        <v>3545</v>
      </c>
      <c r="N2675" s="31">
        <v>45915</v>
      </c>
      <c r="O2675" s="49">
        <v>5456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37"/>
        <v>0</v>
      </c>
      <c r="Z2675" s="22" t="str">
        <f t="shared" si="438"/>
        <v>Monday</v>
      </c>
      <c r="AA2675" s="22" t="str">
        <f t="shared" si="439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41"/>
        <v>2674</v>
      </c>
      <c r="B2676" s="22" t="s">
        <v>3427</v>
      </c>
      <c r="C2676" s="31">
        <v>45905</v>
      </c>
      <c r="D2676" s="31">
        <v>45910</v>
      </c>
      <c r="E2676" s="48">
        <v>92.4</v>
      </c>
      <c r="F2676" s="48">
        <f t="shared" si="434"/>
        <v>8131.2000000000007</v>
      </c>
      <c r="G2676" s="49">
        <f t="shared" si="435"/>
        <v>8131.2000000000007</v>
      </c>
      <c r="H2676" s="22">
        <v>505810</v>
      </c>
      <c r="I2676" s="22" t="s">
        <v>4020</v>
      </c>
      <c r="J2676" s="22">
        <v>1</v>
      </c>
      <c r="K2676" s="22">
        <v>1</v>
      </c>
      <c r="L2676" s="22">
        <f t="shared" si="436"/>
        <v>0</v>
      </c>
      <c r="M2676" s="22" t="s">
        <v>3526</v>
      </c>
      <c r="N2676" s="31">
        <v>45913</v>
      </c>
      <c r="O2676" s="49">
        <v>11286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37"/>
        <v>2</v>
      </c>
      <c r="Z2676" s="22" t="str">
        <f t="shared" si="438"/>
        <v>Saturday</v>
      </c>
      <c r="AA2676" s="22" t="str">
        <f t="shared" si="439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41"/>
        <v>2675</v>
      </c>
      <c r="B2677" s="22" t="s">
        <v>3427</v>
      </c>
      <c r="C2677" s="31">
        <v>45905</v>
      </c>
      <c r="D2677" s="31">
        <v>45910</v>
      </c>
      <c r="E2677" s="48">
        <v>177.75</v>
      </c>
      <c r="F2677" s="48">
        <f t="shared" si="434"/>
        <v>15642</v>
      </c>
      <c r="G2677" s="49">
        <f t="shared" si="435"/>
        <v>15642</v>
      </c>
      <c r="H2677" s="22">
        <v>505837</v>
      </c>
      <c r="I2677" s="22" t="s">
        <v>4021</v>
      </c>
      <c r="J2677" s="22">
        <v>1</v>
      </c>
      <c r="K2677" s="22">
        <v>1</v>
      </c>
      <c r="L2677" s="22">
        <f t="shared" si="436"/>
        <v>0</v>
      </c>
      <c r="M2677" s="22" t="s">
        <v>3526</v>
      </c>
      <c r="N2677" s="31">
        <v>45913</v>
      </c>
      <c r="O2677" s="49">
        <v>20263.5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37"/>
        <v>2</v>
      </c>
      <c r="Z2677" s="22" t="str">
        <f t="shared" si="438"/>
        <v>Saturday</v>
      </c>
      <c r="AA2677" s="22" t="str">
        <f t="shared" si="439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x14ac:dyDescent="0.25">
      <c r="A2678" s="22">
        <f t="shared" si="441"/>
        <v>2676</v>
      </c>
      <c r="B2678" s="22" t="s">
        <v>3427</v>
      </c>
      <c r="C2678" s="31">
        <v>45905</v>
      </c>
      <c r="D2678" s="31">
        <v>45910</v>
      </c>
      <c r="E2678" s="48">
        <v>204.75</v>
      </c>
      <c r="F2678" s="48">
        <f t="shared" si="434"/>
        <v>18018</v>
      </c>
      <c r="G2678" s="49">
        <f t="shared" si="435"/>
        <v>18018</v>
      </c>
      <c r="H2678" s="22">
        <v>506333</v>
      </c>
      <c r="I2678" s="22" t="s">
        <v>4022</v>
      </c>
      <c r="J2678" s="22">
        <v>1</v>
      </c>
      <c r="K2678" s="22">
        <v>1</v>
      </c>
      <c r="L2678" s="22">
        <f t="shared" si="436"/>
        <v>0</v>
      </c>
      <c r="M2678" s="22" t="s">
        <v>3526</v>
      </c>
      <c r="N2678" s="31">
        <v>45913</v>
      </c>
      <c r="O2678" s="49">
        <v>23341.5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37"/>
        <v>2</v>
      </c>
      <c r="Z2678" s="22" t="str">
        <f t="shared" si="438"/>
        <v>Saturday</v>
      </c>
      <c r="AA2678" s="22" t="str">
        <f t="shared" si="439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41"/>
        <v>2677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34"/>
        <v>18018</v>
      </c>
      <c r="G2679" s="49">
        <f t="shared" si="435"/>
        <v>18018</v>
      </c>
      <c r="H2679" s="22">
        <v>506349</v>
      </c>
      <c r="I2679" s="22" t="s">
        <v>4023</v>
      </c>
      <c r="J2679" s="22">
        <v>1</v>
      </c>
      <c r="K2679" s="22">
        <v>1</v>
      </c>
      <c r="L2679" s="22">
        <f t="shared" si="436"/>
        <v>0</v>
      </c>
      <c r="M2679" s="22" t="s">
        <v>3524</v>
      </c>
      <c r="N2679" s="31">
        <v>45913</v>
      </c>
      <c r="O2679" s="49">
        <v>20737.080000000002</v>
      </c>
      <c r="P2679" s="22" t="s">
        <v>276</v>
      </c>
      <c r="Q2679" s="22">
        <v>58155615501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Pune</v>
      </c>
      <c r="W2679" s="39"/>
      <c r="X2679" s="31">
        <v>45915</v>
      </c>
      <c r="Y2679" s="22">
        <f t="shared" si="437"/>
        <v>2</v>
      </c>
      <c r="Z2679" s="22" t="str">
        <f t="shared" si="438"/>
        <v>Saturday</v>
      </c>
      <c r="AA2679" s="22" t="str">
        <f t="shared" si="439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41"/>
        <v>2678</v>
      </c>
      <c r="B2680" s="22" t="s">
        <v>3427</v>
      </c>
      <c r="C2680" s="31">
        <v>45905</v>
      </c>
      <c r="D2680" s="31">
        <v>45910</v>
      </c>
      <c r="E2680" s="48">
        <v>91.7</v>
      </c>
      <c r="F2680" s="48">
        <f t="shared" si="434"/>
        <v>8069.6</v>
      </c>
      <c r="G2680" s="49">
        <f t="shared" si="435"/>
        <v>8069.6</v>
      </c>
      <c r="H2680" s="22">
        <v>506915</v>
      </c>
      <c r="I2680" s="22" t="s">
        <v>4024</v>
      </c>
      <c r="J2680" s="22">
        <v>1</v>
      </c>
      <c r="K2680" s="22">
        <v>1</v>
      </c>
      <c r="L2680" s="22">
        <f t="shared" si="436"/>
        <v>0</v>
      </c>
      <c r="M2680" s="22" t="s">
        <v>3622</v>
      </c>
      <c r="N2680" s="31">
        <v>45917</v>
      </c>
      <c r="O2680" s="49">
        <v>10578.25</v>
      </c>
      <c r="P2680" s="22" t="s">
        <v>42</v>
      </c>
      <c r="Q2680" s="22" t="s">
        <v>636</v>
      </c>
      <c r="R2680" s="22" t="s">
        <v>723</v>
      </c>
      <c r="S2680" s="3">
        <v>4</v>
      </c>
      <c r="T2680" s="38"/>
      <c r="U2680" s="22" t="s">
        <v>18</v>
      </c>
      <c r="V2680" s="22" t="str">
        <f>VLOOKUP(P2680,'Customer List'!B:C,2,)</f>
        <v>Faridabad</v>
      </c>
      <c r="W2680" s="39"/>
      <c r="X2680" s="31">
        <f>IF(OR(R2680 = "PRIYANKA MADAM", R2680 = "DEEPAK", R2680 = "PORTER"),N2680,"")</f>
        <v>45917</v>
      </c>
      <c r="Y2680" s="22">
        <f t="shared" si="437"/>
        <v>0</v>
      </c>
      <c r="Z2680" s="22" t="str">
        <f t="shared" si="438"/>
        <v>Wednesday</v>
      </c>
      <c r="AA2680" s="22" t="str">
        <f t="shared" si="439"/>
        <v>Wednesday</v>
      </c>
      <c r="AB2680" s="22" t="str">
        <f>VLOOKUP(U2680,'Currency Sheet'!A:C,3,)</f>
        <v>DOLLAR</v>
      </c>
      <c r="AC2680" s="43" t="str">
        <f>VLOOKUP(P2680,'Customer List'!B:D,3,)</f>
        <v>Local</v>
      </c>
    </row>
    <row r="2681" spans="1:29" x14ac:dyDescent="0.25">
      <c r="A2681" s="22">
        <f t="shared" si="441"/>
        <v>2679</v>
      </c>
      <c r="B2681" s="22" t="s">
        <v>3427</v>
      </c>
      <c r="C2681" s="31">
        <v>45905</v>
      </c>
      <c r="D2681" s="31">
        <v>45910</v>
      </c>
      <c r="E2681" s="48">
        <v>115.5</v>
      </c>
      <c r="F2681" s="48">
        <f t="shared" ref="F2681:F2744" si="442">IF(AB2681="DOLLAR",E2681*88,E2681)</f>
        <v>10164</v>
      </c>
      <c r="G2681" s="49">
        <f t="shared" ref="G2681:G2744" si="443">F2681*J2681</f>
        <v>10164</v>
      </c>
      <c r="H2681" s="22">
        <v>510003</v>
      </c>
      <c r="I2681" s="22" t="s">
        <v>4025</v>
      </c>
      <c r="J2681" s="22">
        <v>1</v>
      </c>
      <c r="K2681" s="22">
        <v>1</v>
      </c>
      <c r="L2681" s="22">
        <f t="shared" ref="L2681:L2744" si="444">J2681-K2681</f>
        <v>0</v>
      </c>
      <c r="M2681" s="22" t="s">
        <v>3524</v>
      </c>
      <c r="N2681" s="31">
        <v>45913</v>
      </c>
      <c r="O2681" s="49">
        <v>12533.4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37"/>
        <v>2</v>
      </c>
      <c r="Z2681" s="22" t="str">
        <f t="shared" si="438"/>
        <v>Saturday</v>
      </c>
      <c r="AA2681" s="22" t="str">
        <f t="shared" si="439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41"/>
        <v>2680</v>
      </c>
      <c r="B2682" s="22" t="s">
        <v>3427</v>
      </c>
      <c r="C2682" s="31">
        <v>45905</v>
      </c>
      <c r="D2682" s="31">
        <v>45910</v>
      </c>
      <c r="E2682" s="48">
        <v>248.5</v>
      </c>
      <c r="F2682" s="48">
        <f t="shared" si="442"/>
        <v>21868</v>
      </c>
      <c r="G2682" s="49">
        <f t="shared" si="443"/>
        <v>21868</v>
      </c>
      <c r="H2682" s="22">
        <v>514106</v>
      </c>
      <c r="I2682" s="22" t="s">
        <v>4026</v>
      </c>
      <c r="J2682" s="22">
        <v>1</v>
      </c>
      <c r="K2682" s="22">
        <v>1</v>
      </c>
      <c r="L2682" s="22">
        <f t="shared" si="444"/>
        <v>0</v>
      </c>
      <c r="M2682" s="22" t="s">
        <v>3625</v>
      </c>
      <c r="N2682" s="31">
        <v>45918</v>
      </c>
      <c r="O2682" s="49">
        <v>35766.25</v>
      </c>
      <c r="P2682" s="22" t="s">
        <v>3431</v>
      </c>
      <c r="Q2682" s="22" t="s">
        <v>1127</v>
      </c>
      <c r="R2682" s="22" t="s">
        <v>1127</v>
      </c>
      <c r="S2682" s="3">
        <v>4</v>
      </c>
      <c r="T2682" s="38"/>
      <c r="U2682" s="22" t="s">
        <v>18</v>
      </c>
      <c r="V2682" s="22" t="str">
        <f>VLOOKUP(P2682,'Customer List'!B:C,2,)</f>
        <v>DELHI</v>
      </c>
      <c r="W2682" s="39"/>
      <c r="X2682" s="31">
        <f>IF(OR(R2682 = "PRIYANKA MADAM", R2682 = "DEEPAK", R2682 = "PORTER"),N2682,"")</f>
        <v>45918</v>
      </c>
      <c r="Y2682" s="22">
        <f t="shared" ref="Y2682:Y2745" si="445">IF(X2682="", "", X2682-N2682)</f>
        <v>0</v>
      </c>
      <c r="Z2682" s="22" t="str">
        <f t="shared" ref="Z2682:Z2745" si="446">IF(N2682="", "", TEXT(N2682, "dddd"))</f>
        <v>Thursday</v>
      </c>
      <c r="AA2682" s="22" t="str">
        <f t="shared" ref="AA2682:AA2745" si="447">IF(X2682="", "", TEXT(X2682, "dddd"))</f>
        <v>Thursday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41"/>
        <v>2681</v>
      </c>
      <c r="B2683" s="22" t="s">
        <v>3427</v>
      </c>
      <c r="C2683" s="31">
        <v>45905</v>
      </c>
      <c r="D2683" s="31">
        <v>45910</v>
      </c>
      <c r="E2683" s="48">
        <v>102.9</v>
      </c>
      <c r="F2683" s="48">
        <f t="shared" si="442"/>
        <v>9055.2000000000007</v>
      </c>
      <c r="G2683" s="49">
        <f t="shared" si="443"/>
        <v>9055.2000000000007</v>
      </c>
      <c r="H2683" s="22">
        <v>574302</v>
      </c>
      <c r="I2683" s="22" t="s">
        <v>4027</v>
      </c>
      <c r="J2683" s="22">
        <v>1</v>
      </c>
      <c r="K2683" s="22">
        <v>1</v>
      </c>
      <c r="L2683" s="22">
        <f t="shared" si="444"/>
        <v>0</v>
      </c>
      <c r="M2683" s="22" t="s">
        <v>3526</v>
      </c>
      <c r="N2683" s="31">
        <v>45913</v>
      </c>
      <c r="O2683" s="49">
        <v>12568.5</v>
      </c>
      <c r="P2683" s="22" t="s">
        <v>617</v>
      </c>
      <c r="Q2683" s="22">
        <v>58155620725</v>
      </c>
      <c r="R2683" s="22" t="s">
        <v>40</v>
      </c>
      <c r="S2683" s="3">
        <v>-20</v>
      </c>
      <c r="T2683" s="38"/>
      <c r="U2683" s="22" t="s">
        <v>18</v>
      </c>
      <c r="V2683" s="22" t="str">
        <f>VLOOKUP(P2683,'Customer List'!B:C,2,)</f>
        <v>Bhuvneshwar</v>
      </c>
      <c r="W2683" s="39"/>
      <c r="X2683" s="31">
        <v>45915</v>
      </c>
      <c r="Y2683" s="22">
        <f t="shared" si="445"/>
        <v>2</v>
      </c>
      <c r="Z2683" s="22" t="str">
        <f t="shared" si="446"/>
        <v>Saturday</v>
      </c>
      <c r="AA2683" s="22" t="str">
        <f t="shared" si="447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41"/>
        <v>2682</v>
      </c>
      <c r="B2684" s="22" t="s">
        <v>3427</v>
      </c>
      <c r="C2684" s="31">
        <v>45905</v>
      </c>
      <c r="D2684" s="31">
        <v>45910</v>
      </c>
      <c r="E2684" s="48">
        <v>78.400000000000006</v>
      </c>
      <c r="F2684" s="48">
        <f t="shared" si="442"/>
        <v>6899.2000000000007</v>
      </c>
      <c r="G2684" s="49">
        <f t="shared" si="443"/>
        <v>6899.2000000000007</v>
      </c>
      <c r="H2684" s="22">
        <v>575304</v>
      </c>
      <c r="I2684" s="22" t="s">
        <v>4028</v>
      </c>
      <c r="J2684" s="22">
        <v>1</v>
      </c>
      <c r="K2684" s="22">
        <v>1</v>
      </c>
      <c r="L2684" s="22">
        <f t="shared" si="444"/>
        <v>0</v>
      </c>
      <c r="M2684" s="22" t="s">
        <v>3526</v>
      </c>
      <c r="N2684" s="31">
        <v>45913</v>
      </c>
      <c r="O2684" s="49">
        <v>9576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45"/>
        <v>2</v>
      </c>
      <c r="Z2684" s="22" t="str">
        <f t="shared" si="446"/>
        <v>Saturday</v>
      </c>
      <c r="AA2684" s="22" t="str">
        <f t="shared" si="447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x14ac:dyDescent="0.25">
      <c r="A2685" s="22">
        <f t="shared" si="441"/>
        <v>2683</v>
      </c>
      <c r="B2685" s="22" t="s">
        <v>3427</v>
      </c>
      <c r="C2685" s="31">
        <v>45905</v>
      </c>
      <c r="D2685" s="31">
        <v>45910</v>
      </c>
      <c r="E2685" s="48">
        <v>107.1</v>
      </c>
      <c r="F2685" s="48">
        <f t="shared" si="442"/>
        <v>9424.7999999999993</v>
      </c>
      <c r="G2685" s="49">
        <f t="shared" si="443"/>
        <v>9424.7999999999993</v>
      </c>
      <c r="H2685" s="22">
        <v>576404</v>
      </c>
      <c r="I2685" s="22" t="s">
        <v>4029</v>
      </c>
      <c r="J2685" s="22">
        <v>1</v>
      </c>
      <c r="K2685" s="22">
        <v>1</v>
      </c>
      <c r="L2685" s="22">
        <f t="shared" si="444"/>
        <v>0</v>
      </c>
      <c r="M2685" s="22" t="s">
        <v>3524</v>
      </c>
      <c r="N2685" s="31">
        <v>45913</v>
      </c>
      <c r="O2685" s="49">
        <v>11621.88</v>
      </c>
      <c r="P2685" s="22" t="s">
        <v>276</v>
      </c>
      <c r="Q2685" s="22">
        <v>58155615501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Pune</v>
      </c>
      <c r="W2685" s="39"/>
      <c r="X2685" s="31">
        <v>45915</v>
      </c>
      <c r="Y2685" s="22">
        <f t="shared" si="445"/>
        <v>2</v>
      </c>
      <c r="Z2685" s="22" t="str">
        <f t="shared" si="446"/>
        <v>Saturday</v>
      </c>
      <c r="AA2685" s="22" t="str">
        <f t="shared" si="447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41"/>
        <v>2684</v>
      </c>
      <c r="B2686" s="22" t="s">
        <v>3427</v>
      </c>
      <c r="C2686" s="31">
        <v>45905</v>
      </c>
      <c r="D2686" s="31">
        <v>45910</v>
      </c>
      <c r="E2686" s="48">
        <v>0.33333333333333331</v>
      </c>
      <c r="F2686" s="48">
        <f t="shared" si="442"/>
        <v>29.333333333333332</v>
      </c>
      <c r="G2686" s="49">
        <f t="shared" si="443"/>
        <v>58.666666666666664</v>
      </c>
      <c r="H2686" s="22">
        <v>740811</v>
      </c>
      <c r="I2686" s="22" t="s">
        <v>4030</v>
      </c>
      <c r="J2686" s="22">
        <v>2</v>
      </c>
      <c r="K2686" s="22"/>
      <c r="L2686" s="22">
        <f t="shared" si="444"/>
        <v>2</v>
      </c>
      <c r="M2686" s="22"/>
      <c r="N2686" s="31"/>
      <c r="O2686" s="49"/>
      <c r="P2686" s="22" t="s">
        <v>3694</v>
      </c>
      <c r="Q2686" s="22"/>
      <c r="R2686" s="22"/>
      <c r="S2686" s="3">
        <v>4</v>
      </c>
      <c r="T2686" s="38" t="s">
        <v>3608</v>
      </c>
      <c r="U2686" s="22" t="s">
        <v>18</v>
      </c>
      <c r="V2686" s="22" t="str">
        <f>VLOOKUP(P2686,'Customer List'!B:C,2,)</f>
        <v>Unknown</v>
      </c>
      <c r="W2686" s="39" t="s">
        <v>3597</v>
      </c>
      <c r="X2686" s="31" t="str">
        <f>IF(OR(R2686 = "PRIYANKA MADAM", R2686 = "DEEPAK", R2686 = "PORTER"),N2686,"")</f>
        <v/>
      </c>
      <c r="Y2686" s="22" t="str">
        <f t="shared" si="445"/>
        <v/>
      </c>
      <c r="Z2686" s="22" t="str">
        <f t="shared" si="446"/>
        <v/>
      </c>
      <c r="AA2686" s="22" t="str">
        <f t="shared" si="447"/>
        <v/>
      </c>
      <c r="AB2686" s="22" t="str">
        <f>VLOOKUP(U2686,'Currency Sheet'!A:C,3,)</f>
        <v>DOLLAR</v>
      </c>
      <c r="AC2686" s="43" t="str">
        <f>VLOOKUP(P2686,'Customer List'!B:D,3,)</f>
        <v>Unknown</v>
      </c>
    </row>
    <row r="2687" spans="1:29" x14ac:dyDescent="0.25">
      <c r="A2687" s="22">
        <f t="shared" si="441"/>
        <v>2685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2"/>
        <v>29.333333333333332</v>
      </c>
      <c r="G2687" s="49">
        <f t="shared" si="443"/>
        <v>29.333333333333332</v>
      </c>
      <c r="H2687" s="22">
        <v>740811</v>
      </c>
      <c r="I2687" s="22" t="s">
        <v>4030</v>
      </c>
      <c r="J2687" s="22">
        <v>1</v>
      </c>
      <c r="K2687" s="22">
        <v>1</v>
      </c>
      <c r="L2687" s="22">
        <f t="shared" si="444"/>
        <v>0</v>
      </c>
      <c r="M2687" s="22" t="s">
        <v>3670</v>
      </c>
      <c r="N2687" s="31">
        <v>45920</v>
      </c>
      <c r="O2687" s="49">
        <v>0</v>
      </c>
      <c r="P2687" s="22" t="s">
        <v>2046</v>
      </c>
      <c r="Q2687" s="22">
        <v>58155918682</v>
      </c>
      <c r="R2687" s="22" t="s">
        <v>40</v>
      </c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Banglore</v>
      </c>
      <c r="W2687" s="39"/>
      <c r="X2687" s="31">
        <v>45922</v>
      </c>
      <c r="Y2687" s="22">
        <f t="shared" si="445"/>
        <v>2</v>
      </c>
      <c r="Z2687" s="22" t="str">
        <f t="shared" si="446"/>
        <v>Saturday</v>
      </c>
      <c r="AA2687" s="22" t="str">
        <f t="shared" si="447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41"/>
        <v>2686</v>
      </c>
      <c r="B2688" s="22" t="s">
        <v>3427</v>
      </c>
      <c r="C2688" s="31">
        <v>45905</v>
      </c>
      <c r="D2688" s="31">
        <v>45910</v>
      </c>
      <c r="E2688" s="48">
        <v>205.8</v>
      </c>
      <c r="F2688" s="48">
        <f t="shared" si="442"/>
        <v>18110.400000000001</v>
      </c>
      <c r="G2688" s="49">
        <f t="shared" si="443"/>
        <v>18110.400000000001</v>
      </c>
      <c r="H2688" s="22">
        <v>741094</v>
      </c>
      <c r="I2688" s="22" t="s">
        <v>4031</v>
      </c>
      <c r="J2688" s="22">
        <v>1</v>
      </c>
      <c r="K2688" s="22">
        <v>1</v>
      </c>
      <c r="L2688" s="22">
        <f t="shared" si="444"/>
        <v>0</v>
      </c>
      <c r="M2688" s="22" t="s">
        <v>3509</v>
      </c>
      <c r="N2688" s="31">
        <v>45913</v>
      </c>
      <c r="O2688" s="49">
        <v>31899</v>
      </c>
      <c r="P2688" s="22" t="s">
        <v>2046</v>
      </c>
      <c r="Q2688" s="22">
        <v>58155618231</v>
      </c>
      <c r="R2688" s="22" t="s">
        <v>40</v>
      </c>
      <c r="S2688" s="3">
        <v>4</v>
      </c>
      <c r="T2688" s="38"/>
      <c r="U2688" s="22" t="s">
        <v>18</v>
      </c>
      <c r="V2688" s="22" t="str">
        <f>VLOOKUP(P2688,'Customer List'!B:C,2,)</f>
        <v>Banglore</v>
      </c>
      <c r="W2688" s="39"/>
      <c r="X2688" s="31">
        <v>45915</v>
      </c>
      <c r="Y2688" s="22">
        <f t="shared" si="445"/>
        <v>2</v>
      </c>
      <c r="Z2688" s="22" t="str">
        <f t="shared" si="446"/>
        <v>Saturday</v>
      </c>
      <c r="AA2688" s="22" t="str">
        <f t="shared" si="447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x14ac:dyDescent="0.25">
      <c r="A2689" s="22">
        <f t="shared" si="441"/>
        <v>2687</v>
      </c>
      <c r="B2689" s="22" t="s">
        <v>3427</v>
      </c>
      <c r="C2689" s="31">
        <v>45905</v>
      </c>
      <c r="D2689" s="31">
        <v>45910</v>
      </c>
      <c r="E2689" s="48">
        <v>41.3</v>
      </c>
      <c r="F2689" s="48">
        <f t="shared" si="442"/>
        <v>3634.3999999999996</v>
      </c>
      <c r="G2689" s="49">
        <f t="shared" si="443"/>
        <v>3634.3999999999996</v>
      </c>
      <c r="H2689" s="22">
        <v>741095</v>
      </c>
      <c r="I2689" s="22" t="s">
        <v>4032</v>
      </c>
      <c r="J2689" s="22">
        <v>1</v>
      </c>
      <c r="K2689" s="22">
        <v>1</v>
      </c>
      <c r="L2689" s="22">
        <f t="shared" si="444"/>
        <v>0</v>
      </c>
      <c r="M2689" s="22" t="s">
        <v>3509</v>
      </c>
      <c r="N2689" s="31">
        <v>45913</v>
      </c>
      <c r="O2689" s="49">
        <v>6401.5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45"/>
        <v>2</v>
      </c>
      <c r="Z2689" s="22" t="str">
        <f t="shared" si="446"/>
        <v>Saturday</v>
      </c>
      <c r="AA2689" s="22" t="str">
        <f t="shared" si="447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41"/>
        <v>2688</v>
      </c>
      <c r="B2690" s="22" t="s">
        <v>3427</v>
      </c>
      <c r="C2690" s="31">
        <v>45905</v>
      </c>
      <c r="D2690" s="31">
        <v>45910</v>
      </c>
      <c r="E2690" s="48">
        <v>82.6</v>
      </c>
      <c r="F2690" s="48">
        <f t="shared" si="442"/>
        <v>7268.7999999999993</v>
      </c>
      <c r="G2690" s="49">
        <f t="shared" si="443"/>
        <v>7268.7999999999993</v>
      </c>
      <c r="H2690" s="22">
        <v>741096</v>
      </c>
      <c r="I2690" s="22" t="s">
        <v>4033</v>
      </c>
      <c r="J2690" s="22">
        <v>1</v>
      </c>
      <c r="K2690" s="22">
        <v>1</v>
      </c>
      <c r="L2690" s="22">
        <f t="shared" si="444"/>
        <v>0</v>
      </c>
      <c r="M2690" s="22" t="s">
        <v>3509</v>
      </c>
      <c r="N2690" s="31">
        <v>45913</v>
      </c>
      <c r="O2690" s="49">
        <v>12803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45"/>
        <v>2</v>
      </c>
      <c r="Z2690" s="22" t="str">
        <f t="shared" si="446"/>
        <v>Saturday</v>
      </c>
      <c r="AA2690" s="22" t="str">
        <f t="shared" si="447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41"/>
        <v>2689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2"/>
        <v>7268.7999999999993</v>
      </c>
      <c r="G2691" s="49">
        <f t="shared" si="443"/>
        <v>7268.7999999999993</v>
      </c>
      <c r="H2691" s="22">
        <v>741100</v>
      </c>
      <c r="I2691" s="22" t="s">
        <v>4034</v>
      </c>
      <c r="J2691" s="22">
        <v>1</v>
      </c>
      <c r="K2691" s="22">
        <v>1</v>
      </c>
      <c r="L2691" s="22">
        <f t="shared" si="444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45"/>
        <v>2</v>
      </c>
      <c r="Z2691" s="22" t="str">
        <f t="shared" si="446"/>
        <v>Saturday</v>
      </c>
      <c r="AA2691" s="22" t="str">
        <f t="shared" si="447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41"/>
        <v>2690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2"/>
        <v>7268.7999999999993</v>
      </c>
      <c r="G2692" s="49">
        <f t="shared" si="443"/>
        <v>7268.7999999999993</v>
      </c>
      <c r="H2692" s="22">
        <v>741101</v>
      </c>
      <c r="I2692" s="22" t="s">
        <v>4035</v>
      </c>
      <c r="J2692" s="22">
        <v>1</v>
      </c>
      <c r="K2692" s="22">
        <v>1</v>
      </c>
      <c r="L2692" s="22">
        <f t="shared" si="444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45"/>
        <v>2</v>
      </c>
      <c r="Z2692" s="22" t="str">
        <f t="shared" si="446"/>
        <v>Saturday</v>
      </c>
      <c r="AA2692" s="22" t="str">
        <f t="shared" si="447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41"/>
        <v>2691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2"/>
        <v>7268.7999999999993</v>
      </c>
      <c r="G2693" s="49">
        <f t="shared" si="443"/>
        <v>7268.7999999999993</v>
      </c>
      <c r="H2693" s="22">
        <v>741105</v>
      </c>
      <c r="I2693" s="22" t="s">
        <v>4036</v>
      </c>
      <c r="J2693" s="22">
        <v>1</v>
      </c>
      <c r="K2693" s="22">
        <v>1</v>
      </c>
      <c r="L2693" s="22">
        <f t="shared" si="444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45"/>
        <v>2</v>
      </c>
      <c r="Z2693" s="22" t="str">
        <f t="shared" si="446"/>
        <v>Saturday</v>
      </c>
      <c r="AA2693" s="22" t="str">
        <f t="shared" si="447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41"/>
        <v>2692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2"/>
        <v>7268.7999999999993</v>
      </c>
      <c r="G2694" s="49">
        <f t="shared" si="443"/>
        <v>7268.7999999999993</v>
      </c>
      <c r="H2694" s="22">
        <v>741108</v>
      </c>
      <c r="I2694" s="22" t="s">
        <v>4037</v>
      </c>
      <c r="J2694" s="22">
        <v>1</v>
      </c>
      <c r="K2694" s="22">
        <v>1</v>
      </c>
      <c r="L2694" s="22">
        <f t="shared" si="444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45"/>
        <v>2</v>
      </c>
      <c r="Z2694" s="22" t="str">
        <f t="shared" si="446"/>
        <v>Saturday</v>
      </c>
      <c r="AA2694" s="22" t="str">
        <f t="shared" si="447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41"/>
        <v>2693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2"/>
        <v>7268.7999999999993</v>
      </c>
      <c r="G2695" s="49">
        <f t="shared" si="443"/>
        <v>7268.7999999999993</v>
      </c>
      <c r="H2695" s="22">
        <v>741114</v>
      </c>
      <c r="I2695" s="22" t="s">
        <v>4038</v>
      </c>
      <c r="J2695" s="22">
        <v>1</v>
      </c>
      <c r="K2695" s="22">
        <v>1</v>
      </c>
      <c r="L2695" s="22">
        <f t="shared" si="444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45"/>
        <v>2</v>
      </c>
      <c r="Z2695" s="22" t="str">
        <f t="shared" si="446"/>
        <v>Saturday</v>
      </c>
      <c r="AA2695" s="22" t="str">
        <f t="shared" si="447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41"/>
        <v>2694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2"/>
        <v>7268.7999999999993</v>
      </c>
      <c r="G2696" s="49">
        <f t="shared" si="443"/>
        <v>7268.7999999999993</v>
      </c>
      <c r="H2696" s="22">
        <v>741121</v>
      </c>
      <c r="I2696" s="22" t="s">
        <v>4039</v>
      </c>
      <c r="J2696" s="22">
        <v>1</v>
      </c>
      <c r="K2696" s="22">
        <v>1</v>
      </c>
      <c r="L2696" s="22">
        <f t="shared" si="444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45"/>
        <v>2</v>
      </c>
      <c r="Z2696" s="22" t="str">
        <f t="shared" si="446"/>
        <v>Saturday</v>
      </c>
      <c r="AA2696" s="22" t="str">
        <f t="shared" si="447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ref="A2697:A2760" si="448">A2696+1</f>
        <v>2695</v>
      </c>
      <c r="B2697" s="22" t="s">
        <v>3427</v>
      </c>
      <c r="C2697" s="31">
        <v>45905</v>
      </c>
      <c r="D2697" s="31">
        <v>45910</v>
      </c>
      <c r="E2697" s="48">
        <v>0.33333333333333331</v>
      </c>
      <c r="F2697" s="48">
        <f t="shared" si="442"/>
        <v>29.333333333333332</v>
      </c>
      <c r="G2697" s="49">
        <f t="shared" si="443"/>
        <v>58.666666666666664</v>
      </c>
      <c r="H2697" s="22">
        <v>741146</v>
      </c>
      <c r="I2697" s="22" t="s">
        <v>4040</v>
      </c>
      <c r="J2697" s="22">
        <v>2</v>
      </c>
      <c r="K2697" s="22"/>
      <c r="L2697" s="22">
        <f t="shared" si="444"/>
        <v>2</v>
      </c>
      <c r="M2697" s="22"/>
      <c r="N2697" s="31"/>
      <c r="O2697" s="49"/>
      <c r="P2697" s="22" t="s">
        <v>3694</v>
      </c>
      <c r="Q2697" s="22"/>
      <c r="R2697" s="22"/>
      <c r="S2697" s="3">
        <v>4</v>
      </c>
      <c r="T2697" s="38" t="s">
        <v>3608</v>
      </c>
      <c r="U2697" s="22" t="s">
        <v>18</v>
      </c>
      <c r="V2697" s="22" t="str">
        <f>VLOOKUP(P2697,'Customer List'!B:C,2,)</f>
        <v>Unknown</v>
      </c>
      <c r="W2697" s="39" t="s">
        <v>3597</v>
      </c>
      <c r="X2697" s="31" t="str">
        <f>IF(OR(R2697 = "PRIYANKA MADAM", R2697 = "DEEPAK", R2697 = "PORTER"),N2697,"")</f>
        <v/>
      </c>
      <c r="Y2697" s="22" t="str">
        <f t="shared" si="445"/>
        <v/>
      </c>
      <c r="Z2697" s="22" t="str">
        <f t="shared" si="446"/>
        <v/>
      </c>
      <c r="AA2697" s="22" t="str">
        <f t="shared" si="447"/>
        <v/>
      </c>
      <c r="AB2697" s="22" t="str">
        <f>VLOOKUP(U2697,'Currency Sheet'!A:C,3,)</f>
        <v>DOLLAR</v>
      </c>
      <c r="AC2697" s="43" t="str">
        <f>VLOOKUP(P2697,'Customer List'!B:D,3,)</f>
        <v>Unknown</v>
      </c>
    </row>
    <row r="2698" spans="1:29" x14ac:dyDescent="0.25">
      <c r="A2698" s="22">
        <f t="shared" si="448"/>
        <v>2696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2"/>
        <v>29.333333333333332</v>
      </c>
      <c r="G2698" s="49">
        <f t="shared" si="443"/>
        <v>29.333333333333332</v>
      </c>
      <c r="H2698" s="22">
        <v>741146</v>
      </c>
      <c r="I2698" s="22" t="s">
        <v>4040</v>
      </c>
      <c r="J2698" s="22">
        <v>1</v>
      </c>
      <c r="K2698" s="22">
        <v>1</v>
      </c>
      <c r="L2698" s="22">
        <f t="shared" si="444"/>
        <v>0</v>
      </c>
      <c r="M2698" s="22" t="s">
        <v>3670</v>
      </c>
      <c r="N2698" s="31">
        <v>45920</v>
      </c>
      <c r="O2698" s="49">
        <v>0</v>
      </c>
      <c r="P2698" s="22" t="s">
        <v>2046</v>
      </c>
      <c r="Q2698" s="22">
        <v>58155918682</v>
      </c>
      <c r="R2698" s="22" t="s">
        <v>40</v>
      </c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Banglore</v>
      </c>
      <c r="W2698" s="39"/>
      <c r="X2698" s="31">
        <v>45922</v>
      </c>
      <c r="Y2698" s="22">
        <f t="shared" si="445"/>
        <v>2</v>
      </c>
      <c r="Z2698" s="22" t="str">
        <f t="shared" si="446"/>
        <v>Saturday</v>
      </c>
      <c r="AA2698" s="22" t="str">
        <f t="shared" si="447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si="448"/>
        <v>2697</v>
      </c>
      <c r="B2699" s="22" t="s">
        <v>3427</v>
      </c>
      <c r="C2699" s="31">
        <v>45905</v>
      </c>
      <c r="D2699" s="31">
        <v>45910</v>
      </c>
      <c r="E2699" s="48">
        <v>246.4</v>
      </c>
      <c r="F2699" s="48">
        <f t="shared" si="442"/>
        <v>21683.200000000001</v>
      </c>
      <c r="G2699" s="49">
        <f t="shared" si="443"/>
        <v>21683.200000000001</v>
      </c>
      <c r="H2699" s="22">
        <v>769404</v>
      </c>
      <c r="I2699" s="22" t="s">
        <v>4041</v>
      </c>
      <c r="J2699" s="22">
        <v>1</v>
      </c>
      <c r="K2699" s="22">
        <v>1</v>
      </c>
      <c r="L2699" s="22">
        <f t="shared" si="444"/>
        <v>0</v>
      </c>
      <c r="M2699" s="22" t="s">
        <v>3524</v>
      </c>
      <c r="N2699" s="31">
        <v>45913</v>
      </c>
      <c r="O2699" s="49">
        <v>26737.919999999998</v>
      </c>
      <c r="P2699" s="22" t="s">
        <v>276</v>
      </c>
      <c r="Q2699" s="22">
        <v>58155615501</v>
      </c>
      <c r="R2699" s="22" t="s">
        <v>40</v>
      </c>
      <c r="S2699" s="3">
        <v>-20</v>
      </c>
      <c r="T2699" s="38"/>
      <c r="U2699" s="22" t="s">
        <v>18</v>
      </c>
      <c r="V2699" s="22" t="str">
        <f>VLOOKUP(P2699,'Customer List'!B:C,2,)</f>
        <v>Pune</v>
      </c>
      <c r="W2699" s="39"/>
      <c r="X2699" s="31">
        <v>45915</v>
      </c>
      <c r="Y2699" s="22">
        <f t="shared" si="445"/>
        <v>2</v>
      </c>
      <c r="Z2699" s="22" t="str">
        <f t="shared" si="446"/>
        <v>Saturday</v>
      </c>
      <c r="AA2699" s="22" t="str">
        <f t="shared" si="447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x14ac:dyDescent="0.25">
      <c r="A2700" s="22">
        <f t="shared" si="448"/>
        <v>2698</v>
      </c>
      <c r="B2700" s="22" t="s">
        <v>3427</v>
      </c>
      <c r="C2700" s="31">
        <v>45905</v>
      </c>
      <c r="D2700" s="31">
        <v>45910</v>
      </c>
      <c r="E2700" s="48">
        <v>389.2</v>
      </c>
      <c r="F2700" s="48">
        <f t="shared" si="442"/>
        <v>34249.599999999999</v>
      </c>
      <c r="G2700" s="49">
        <f t="shared" si="443"/>
        <v>34249.599999999999</v>
      </c>
      <c r="H2700" s="22">
        <v>902602</v>
      </c>
      <c r="I2700" s="22" t="s">
        <v>4042</v>
      </c>
      <c r="J2700" s="22">
        <v>1</v>
      </c>
      <c r="K2700" s="22">
        <v>1</v>
      </c>
      <c r="L2700" s="22">
        <f t="shared" si="444"/>
        <v>0</v>
      </c>
      <c r="M2700" s="22" t="s">
        <v>3513</v>
      </c>
      <c r="N2700" s="31">
        <v>45913</v>
      </c>
      <c r="O2700" s="49">
        <v>62049.599999999999</v>
      </c>
      <c r="P2700" s="22" t="s">
        <v>211</v>
      </c>
      <c r="Q2700" s="22">
        <v>58155613880</v>
      </c>
      <c r="R2700" s="22" t="s">
        <v>40</v>
      </c>
      <c r="S2700" s="3">
        <v>4</v>
      </c>
      <c r="T2700" s="38"/>
      <c r="U2700" s="22" t="s">
        <v>18</v>
      </c>
      <c r="V2700" s="22" t="str">
        <f>VLOOKUP(P2700,'Customer List'!B:C,2,)</f>
        <v>Banglore</v>
      </c>
      <c r="W2700" s="39"/>
      <c r="X2700" s="31">
        <v>45915</v>
      </c>
      <c r="Y2700" s="22">
        <f t="shared" si="445"/>
        <v>2</v>
      </c>
      <c r="Z2700" s="22" t="str">
        <f t="shared" si="446"/>
        <v>Saturday</v>
      </c>
      <c r="AA2700" s="22" t="str">
        <f t="shared" si="447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48"/>
        <v>2699</v>
      </c>
      <c r="B2701" s="22" t="s">
        <v>3427</v>
      </c>
      <c r="C2701" s="31">
        <v>45905</v>
      </c>
      <c r="D2701" s="31">
        <v>45910</v>
      </c>
      <c r="E2701" s="48">
        <v>93.1</v>
      </c>
      <c r="F2701" s="48">
        <f t="shared" si="442"/>
        <v>8192.7999999999993</v>
      </c>
      <c r="G2701" s="49">
        <f t="shared" si="443"/>
        <v>8192.7999999999993</v>
      </c>
      <c r="H2701" s="22">
        <v>926506</v>
      </c>
      <c r="I2701" s="22" t="s">
        <v>4043</v>
      </c>
      <c r="J2701" s="22">
        <v>1</v>
      </c>
      <c r="K2701" s="22">
        <v>1</v>
      </c>
      <c r="L2701" s="22">
        <f t="shared" si="444"/>
        <v>0</v>
      </c>
      <c r="M2701" s="22" t="s">
        <v>3445</v>
      </c>
      <c r="N2701" s="31">
        <v>45911</v>
      </c>
      <c r="O2701" s="49">
        <v>12768</v>
      </c>
      <c r="P2701" s="22" t="s">
        <v>208</v>
      </c>
      <c r="Q2701" s="22" t="s">
        <v>1127</v>
      </c>
      <c r="R2701" s="22" t="s">
        <v>1127</v>
      </c>
      <c r="S2701" s="3">
        <v>4</v>
      </c>
      <c r="T2701" s="38"/>
      <c r="U2701" s="22" t="s">
        <v>18</v>
      </c>
      <c r="V2701" s="22" t="str">
        <f>VLOOKUP(P2701,'Customer List'!B:C,2,)</f>
        <v>Delhi</v>
      </c>
      <c r="W2701" s="39"/>
      <c r="X2701" s="31">
        <f>IF(OR(R2701 = "PRIYANKA MADAM", R2701 = "DEEPAK", R2701 = "PORTER"),N2701,"")</f>
        <v>45911</v>
      </c>
      <c r="Y2701" s="22">
        <f t="shared" si="445"/>
        <v>0</v>
      </c>
      <c r="Z2701" s="22" t="str">
        <f t="shared" si="446"/>
        <v>Thursday</v>
      </c>
      <c r="AA2701" s="22" t="str">
        <f t="shared" si="447"/>
        <v>Thursday</v>
      </c>
      <c r="AB2701" s="22" t="str">
        <f>VLOOKUP(U2701,'Currency Sheet'!A:C,3,)</f>
        <v>DOLLAR</v>
      </c>
      <c r="AC2701" s="43" t="str">
        <f>VLOOKUP(P2701,'Customer List'!B:D,3,)</f>
        <v>Local</v>
      </c>
    </row>
    <row r="2702" spans="1:29" x14ac:dyDescent="0.25">
      <c r="A2702" s="22">
        <f t="shared" si="448"/>
        <v>2700</v>
      </c>
      <c r="B2702" s="22" t="s">
        <v>3455</v>
      </c>
      <c r="C2702" s="31">
        <v>45904</v>
      </c>
      <c r="D2702" s="31">
        <v>45911</v>
      </c>
      <c r="E2702" s="48">
        <v>10248</v>
      </c>
      <c r="F2702" s="48">
        <f t="shared" si="442"/>
        <v>10248</v>
      </c>
      <c r="G2702" s="49">
        <f t="shared" si="443"/>
        <v>10248</v>
      </c>
      <c r="H2702" s="22" t="s">
        <v>3453</v>
      </c>
      <c r="I2702" s="22"/>
      <c r="J2702" s="22">
        <v>1</v>
      </c>
      <c r="K2702" s="22">
        <v>1</v>
      </c>
      <c r="L2702" s="22">
        <f t="shared" si="444"/>
        <v>0</v>
      </c>
      <c r="M2702" s="22" t="s">
        <v>3528</v>
      </c>
      <c r="N2702" s="31">
        <v>45913</v>
      </c>
      <c r="O2702" s="49">
        <v>17526.32</v>
      </c>
      <c r="P2702" s="22" t="s">
        <v>460</v>
      </c>
      <c r="Q2702" s="22">
        <v>58155620121</v>
      </c>
      <c r="R2702" s="22" t="s">
        <v>40</v>
      </c>
      <c r="S2702" s="3">
        <v>-20</v>
      </c>
      <c r="T2702" s="38"/>
      <c r="U2702" s="22" t="s">
        <v>3456</v>
      </c>
      <c r="V2702" s="22" t="str">
        <f>VLOOKUP(P2702,'Customer List'!B:C,2,)</f>
        <v>Hyderabad</v>
      </c>
      <c r="W2702" s="39"/>
      <c r="X2702" s="31">
        <v>45915</v>
      </c>
      <c r="Y2702" s="22">
        <f t="shared" si="445"/>
        <v>2</v>
      </c>
      <c r="Z2702" s="22" t="str">
        <f t="shared" si="446"/>
        <v>Saturday</v>
      </c>
      <c r="AA2702" s="22" t="str">
        <f t="shared" si="447"/>
        <v>Monday</v>
      </c>
      <c r="AB2702" s="22" t="str">
        <f>VLOOKUP(U2702,'Currency Sheet'!A:C,3,)</f>
        <v>INR</v>
      </c>
      <c r="AC2702" s="43" t="str">
        <f>VLOOKUP(P2702,'Customer List'!B:D,3,)</f>
        <v>OutStation</v>
      </c>
    </row>
    <row r="2703" spans="1:29" x14ac:dyDescent="0.25">
      <c r="A2703" s="22">
        <f t="shared" si="448"/>
        <v>2701</v>
      </c>
      <c r="B2703" s="22" t="s">
        <v>3455</v>
      </c>
      <c r="C2703" s="31">
        <v>45904</v>
      </c>
      <c r="D2703" s="31">
        <v>45911</v>
      </c>
      <c r="E2703" s="48">
        <v>15540</v>
      </c>
      <c r="F2703" s="48">
        <f t="shared" si="442"/>
        <v>15540</v>
      </c>
      <c r="G2703" s="49">
        <f t="shared" si="443"/>
        <v>15540</v>
      </c>
      <c r="H2703" s="22" t="s">
        <v>3454</v>
      </c>
      <c r="I2703" s="22"/>
      <c r="J2703" s="22">
        <v>1</v>
      </c>
      <c r="K2703" s="22">
        <v>1</v>
      </c>
      <c r="L2703" s="22">
        <f t="shared" si="444"/>
        <v>0</v>
      </c>
      <c r="M2703" s="22" t="s">
        <v>3528</v>
      </c>
      <c r="N2703" s="31">
        <v>45913</v>
      </c>
      <c r="O2703" s="49">
        <v>1157.9000000000001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45"/>
        <v>2</v>
      </c>
      <c r="Z2703" s="22" t="str">
        <f t="shared" si="446"/>
        <v>Saturday</v>
      </c>
      <c r="AA2703" s="22" t="str">
        <f t="shared" si="447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48"/>
        <v>2702</v>
      </c>
      <c r="B2704" s="22">
        <v>338804</v>
      </c>
      <c r="C2704" s="31">
        <v>45905</v>
      </c>
      <c r="D2704" s="31">
        <v>45911</v>
      </c>
      <c r="E2704" s="48">
        <v>72</v>
      </c>
      <c r="F2704" s="48">
        <f t="shared" si="442"/>
        <v>6336</v>
      </c>
      <c r="G2704" s="49">
        <f t="shared" si="443"/>
        <v>12672</v>
      </c>
      <c r="H2704" s="22" t="s">
        <v>3457</v>
      </c>
      <c r="I2704" s="22"/>
      <c r="J2704" s="22">
        <v>2</v>
      </c>
      <c r="K2704" s="22">
        <v>2</v>
      </c>
      <c r="L2704" s="22">
        <f t="shared" si="444"/>
        <v>0</v>
      </c>
      <c r="M2704" s="22" t="s">
        <v>3559</v>
      </c>
      <c r="N2704" s="31">
        <v>45916</v>
      </c>
      <c r="O2704" s="49">
        <v>10416</v>
      </c>
      <c r="P2704" s="22" t="s">
        <v>633</v>
      </c>
      <c r="Q2704" s="22" t="s">
        <v>636</v>
      </c>
      <c r="R2704" s="22" t="s">
        <v>723</v>
      </c>
      <c r="S2704" s="3" t="s">
        <v>299</v>
      </c>
      <c r="T2704" s="38"/>
      <c r="U2704" s="22" t="s">
        <v>511</v>
      </c>
      <c r="V2704" s="22" t="str">
        <f>VLOOKUP(P2704,'Customer List'!B:C,2,)</f>
        <v>Manesar</v>
      </c>
      <c r="W2704" s="39"/>
      <c r="X2704" s="31">
        <f t="shared" ref="X2704:X2710" si="449">IF(OR(R2704 = "PRIYANKA MADAM", R2704 = "DEEPAK", R2704 = "PORTER"),N2704,"")</f>
        <v>45916</v>
      </c>
      <c r="Y2704" s="22">
        <f t="shared" si="445"/>
        <v>0</v>
      </c>
      <c r="Z2704" s="22" t="str">
        <f t="shared" si="446"/>
        <v>Tuesday</v>
      </c>
      <c r="AA2704" s="22" t="str">
        <f t="shared" si="447"/>
        <v>Tuesday</v>
      </c>
      <c r="AB2704" s="22" t="str">
        <f>VLOOKUP(U2704,'Currency Sheet'!A:C,3,)</f>
        <v>DOLLAR</v>
      </c>
      <c r="AC2704" s="43" t="str">
        <f>VLOOKUP(P2704,'Customer List'!B:D,3,)</f>
        <v>Local</v>
      </c>
    </row>
    <row r="2705" spans="1:29" x14ac:dyDescent="0.25">
      <c r="A2705" s="22">
        <f t="shared" si="448"/>
        <v>2703</v>
      </c>
      <c r="B2705" s="22">
        <v>338804</v>
      </c>
      <c r="C2705" s="31">
        <v>45905</v>
      </c>
      <c r="D2705" s="31">
        <v>45911</v>
      </c>
      <c r="E2705" s="48">
        <v>146.25</v>
      </c>
      <c r="F2705" s="48">
        <f t="shared" si="442"/>
        <v>12870</v>
      </c>
      <c r="G2705" s="49">
        <f t="shared" si="443"/>
        <v>12870</v>
      </c>
      <c r="H2705" s="22" t="s">
        <v>3458</v>
      </c>
      <c r="I2705" s="22"/>
      <c r="J2705" s="22">
        <v>1</v>
      </c>
      <c r="K2705" s="22">
        <v>1</v>
      </c>
      <c r="L2705" s="22">
        <f t="shared" si="444"/>
        <v>0</v>
      </c>
      <c r="M2705" s="22" t="s">
        <v>3546</v>
      </c>
      <c r="N2705" s="31">
        <v>45915</v>
      </c>
      <c r="O2705" s="49">
        <v>21762</v>
      </c>
      <c r="P2705" s="22" t="s">
        <v>49</v>
      </c>
      <c r="Q2705" s="22" t="s">
        <v>636</v>
      </c>
      <c r="R2705" s="22" t="s">
        <v>637</v>
      </c>
      <c r="S2705" s="3">
        <v>4</v>
      </c>
      <c r="T2705" s="38"/>
      <c r="U2705" s="22" t="s">
        <v>511</v>
      </c>
      <c r="V2705" s="22" t="str">
        <f>VLOOKUP(P2705,'Customer List'!B:C,2,)</f>
        <v>Delhi</v>
      </c>
      <c r="W2705" s="39"/>
      <c r="X2705" s="31">
        <f t="shared" si="449"/>
        <v>45915</v>
      </c>
      <c r="Y2705" s="22">
        <f t="shared" si="445"/>
        <v>0</v>
      </c>
      <c r="Z2705" s="22" t="str">
        <f t="shared" si="446"/>
        <v>Monday</v>
      </c>
      <c r="AA2705" s="22" t="str">
        <f t="shared" si="447"/>
        <v>Monday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48"/>
        <v>2704</v>
      </c>
      <c r="B2706" s="22" t="s">
        <v>1950</v>
      </c>
      <c r="C2706" s="31" t="s">
        <v>13</v>
      </c>
      <c r="D2706" s="31">
        <v>45911</v>
      </c>
      <c r="E2706" s="48">
        <v>25.2</v>
      </c>
      <c r="F2706" s="48">
        <f t="shared" si="442"/>
        <v>2217.6</v>
      </c>
      <c r="G2706" s="49">
        <f t="shared" si="443"/>
        <v>6652.7999999999993</v>
      </c>
      <c r="H2706" s="22">
        <v>421101</v>
      </c>
      <c r="I2706" s="22" t="s">
        <v>4352</v>
      </c>
      <c r="J2706" s="22">
        <v>3</v>
      </c>
      <c r="K2706" s="22"/>
      <c r="L2706" s="22">
        <f t="shared" si="444"/>
        <v>3</v>
      </c>
      <c r="M2706" s="22"/>
      <c r="N2706" s="31"/>
      <c r="O2706" s="49"/>
      <c r="P2706" s="22" t="s">
        <v>1145</v>
      </c>
      <c r="Q2706" s="22"/>
      <c r="R2706" s="22"/>
      <c r="S2706" s="3">
        <v>4</v>
      </c>
      <c r="T2706" s="38"/>
      <c r="U2706" s="22" t="s">
        <v>18</v>
      </c>
      <c r="V2706" s="22" t="str">
        <f>VLOOKUP(P2706,'Customer List'!B:C,2,)</f>
        <v>STOCK</v>
      </c>
      <c r="W2706" s="39" t="s">
        <v>1145</v>
      </c>
      <c r="X2706" s="31" t="str">
        <f t="shared" si="449"/>
        <v/>
      </c>
      <c r="Y2706" s="22" t="str">
        <f t="shared" si="445"/>
        <v/>
      </c>
      <c r="Z2706" s="22" t="str">
        <f t="shared" si="446"/>
        <v/>
      </c>
      <c r="AA2706" s="22" t="str">
        <f t="shared" si="447"/>
        <v/>
      </c>
      <c r="AB2706" s="22" t="str">
        <f>VLOOKUP(U2706,'Currency Sheet'!A:C,3,)</f>
        <v>DOLLAR</v>
      </c>
      <c r="AC2706" s="43" t="str">
        <f>VLOOKUP(P2706,'Customer List'!B:D,3,)</f>
        <v>STOCK</v>
      </c>
    </row>
    <row r="2707" spans="1:29" x14ac:dyDescent="0.25">
      <c r="A2707" s="22">
        <f t="shared" si="448"/>
        <v>2705</v>
      </c>
      <c r="B2707" s="22" t="s">
        <v>1950</v>
      </c>
      <c r="C2707" s="31" t="s">
        <v>13</v>
      </c>
      <c r="D2707" s="31">
        <v>45911</v>
      </c>
      <c r="E2707" s="48">
        <v>141</v>
      </c>
      <c r="F2707" s="48">
        <f t="shared" si="442"/>
        <v>12408</v>
      </c>
      <c r="G2707" s="49">
        <f t="shared" si="443"/>
        <v>12408</v>
      </c>
      <c r="H2707" s="22">
        <v>424602</v>
      </c>
      <c r="I2707" s="22" t="s">
        <v>3904</v>
      </c>
      <c r="J2707" s="22">
        <v>1</v>
      </c>
      <c r="K2707" s="22"/>
      <c r="L2707" s="22">
        <f t="shared" si="444"/>
        <v>1</v>
      </c>
      <c r="M2707" s="22"/>
      <c r="N2707" s="31"/>
      <c r="O2707" s="49"/>
      <c r="P2707" s="22" t="s">
        <v>2479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Banglore</v>
      </c>
      <c r="W2707" s="39" t="s">
        <v>5321</v>
      </c>
      <c r="X2707" s="31" t="str">
        <f t="shared" si="449"/>
        <v/>
      </c>
      <c r="Y2707" s="22" t="str">
        <f t="shared" si="445"/>
        <v/>
      </c>
      <c r="Z2707" s="22" t="str">
        <f t="shared" si="446"/>
        <v/>
      </c>
      <c r="AA2707" s="22" t="str">
        <f t="shared" si="447"/>
        <v/>
      </c>
      <c r="AB2707" s="22" t="str">
        <f>VLOOKUP(U2707,'Currency Sheet'!A:C,3,)</f>
        <v>DOLLAR</v>
      </c>
      <c r="AC2707" s="43" t="str">
        <f>VLOOKUP(P2707,'Customer List'!B:D,3,)</f>
        <v>OutStation</v>
      </c>
    </row>
    <row r="2708" spans="1:29" x14ac:dyDescent="0.25">
      <c r="A2708" s="22">
        <f t="shared" si="448"/>
        <v>2706</v>
      </c>
      <c r="B2708" s="22" t="s">
        <v>1950</v>
      </c>
      <c r="C2708" s="31" t="s">
        <v>13</v>
      </c>
      <c r="D2708" s="31">
        <v>45911</v>
      </c>
      <c r="E2708" s="48">
        <v>45.5</v>
      </c>
      <c r="F2708" s="48">
        <f t="shared" si="442"/>
        <v>4004</v>
      </c>
      <c r="G2708" s="49">
        <f t="shared" si="443"/>
        <v>8008</v>
      </c>
      <c r="H2708" s="22">
        <v>420301</v>
      </c>
      <c r="I2708" s="22" t="s">
        <v>2891</v>
      </c>
      <c r="J2708" s="22">
        <v>2</v>
      </c>
      <c r="K2708" s="22">
        <v>2</v>
      </c>
      <c r="L2708" s="22">
        <f t="shared" si="444"/>
        <v>0</v>
      </c>
      <c r="M2708" s="22" t="s">
        <v>3711</v>
      </c>
      <c r="N2708" s="31">
        <v>45924</v>
      </c>
      <c r="O2708" s="49">
        <v>13299</v>
      </c>
      <c r="P2708" s="22" t="s">
        <v>623</v>
      </c>
      <c r="Q2708" s="22" t="s">
        <v>636</v>
      </c>
      <c r="R2708" s="22" t="s">
        <v>637</v>
      </c>
      <c r="S2708" s="3">
        <v>4</v>
      </c>
      <c r="T2708" s="38"/>
      <c r="U2708" s="22" t="s">
        <v>18</v>
      </c>
      <c r="V2708" s="22" t="str">
        <f>VLOOKUP(P2708,'Customer List'!B:C,2,)</f>
        <v>Delhi</v>
      </c>
      <c r="W2708" s="39"/>
      <c r="X2708" s="31">
        <f t="shared" si="449"/>
        <v>45924</v>
      </c>
      <c r="Y2708" s="22">
        <f t="shared" si="445"/>
        <v>0</v>
      </c>
      <c r="Z2708" s="22" t="str">
        <f t="shared" si="446"/>
        <v>Wednesday</v>
      </c>
      <c r="AA2708" s="22" t="str">
        <f t="shared" si="447"/>
        <v>Wednesday</v>
      </c>
      <c r="AB2708" s="22" t="str">
        <f>VLOOKUP(U2708,'Currency Sheet'!A:C,3,)</f>
        <v>DOLLAR</v>
      </c>
      <c r="AC2708" s="43" t="str">
        <f>VLOOKUP(P2708,'Customer List'!B:D,3,)</f>
        <v>Local</v>
      </c>
    </row>
    <row r="2709" spans="1:29" x14ac:dyDescent="0.25">
      <c r="A2709" s="22">
        <f t="shared" si="448"/>
        <v>2707</v>
      </c>
      <c r="B2709" s="22" t="s">
        <v>1950</v>
      </c>
      <c r="C2709" s="31" t="s">
        <v>13</v>
      </c>
      <c r="D2709" s="31">
        <v>45911</v>
      </c>
      <c r="E2709" s="48">
        <v>38.35</v>
      </c>
      <c r="F2709" s="48">
        <f t="shared" si="442"/>
        <v>3374.8</v>
      </c>
      <c r="G2709" s="49">
        <f t="shared" si="443"/>
        <v>3374.8</v>
      </c>
      <c r="H2709" s="22">
        <v>420801</v>
      </c>
      <c r="I2709" s="22" t="s">
        <v>1242</v>
      </c>
      <c r="J2709" s="22">
        <v>1</v>
      </c>
      <c r="K2709" s="22">
        <v>1</v>
      </c>
      <c r="L2709" s="22">
        <f t="shared" si="444"/>
        <v>0</v>
      </c>
      <c r="M2709" s="22" t="s">
        <v>4682</v>
      </c>
      <c r="N2709" s="31">
        <v>45933</v>
      </c>
      <c r="O2709" s="49">
        <v>0</v>
      </c>
      <c r="P2709" s="22" t="s">
        <v>16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49"/>
        <v>45933</v>
      </c>
      <c r="Y2709" s="22">
        <f t="shared" si="445"/>
        <v>0</v>
      </c>
      <c r="Z2709" s="22" t="str">
        <f t="shared" si="446"/>
        <v>Friday</v>
      </c>
      <c r="AA2709" s="22" t="str">
        <f t="shared" si="447"/>
        <v>Friday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x14ac:dyDescent="0.25">
      <c r="A2710" s="22">
        <f t="shared" si="448"/>
        <v>2708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2"/>
        <v>3374.8</v>
      </c>
      <c r="G2710" s="49">
        <f t="shared" si="443"/>
        <v>3374.8</v>
      </c>
      <c r="H2710" s="22">
        <v>420801</v>
      </c>
      <c r="I2710" s="22" t="s">
        <v>1242</v>
      </c>
      <c r="J2710" s="22">
        <v>1</v>
      </c>
      <c r="K2710" s="22"/>
      <c r="L2710" s="22">
        <f t="shared" si="444"/>
        <v>1</v>
      </c>
      <c r="M2710" s="22"/>
      <c r="N2710" s="31">
        <v>45955</v>
      </c>
      <c r="O2710" s="49">
        <v>6584.4</v>
      </c>
      <c r="P2710" s="22" t="s">
        <v>2357</v>
      </c>
      <c r="Q2710" s="22"/>
      <c r="R2710" s="22"/>
      <c r="S2710" s="3">
        <v>4</v>
      </c>
      <c r="T2710" s="38"/>
      <c r="U2710" s="22" t="s">
        <v>18</v>
      </c>
      <c r="V2710" s="22" t="str">
        <f>VLOOKUP(P2710,'Customer List'!B:C,2,)</f>
        <v>Pune</v>
      </c>
      <c r="W2710" s="39" t="s">
        <v>5229</v>
      </c>
      <c r="X2710" s="31" t="str">
        <f t="shared" si="449"/>
        <v/>
      </c>
      <c r="Y2710" s="22" t="str">
        <f t="shared" si="445"/>
        <v/>
      </c>
      <c r="Z2710" s="22" t="str">
        <f t="shared" si="446"/>
        <v>Saturday</v>
      </c>
      <c r="AA2710" s="22" t="str">
        <f t="shared" si="447"/>
        <v/>
      </c>
      <c r="AB2710" s="22" t="str">
        <f>VLOOKUP(U2710,'Currency Sheet'!A:C,3,)</f>
        <v>DOLLAR</v>
      </c>
      <c r="AC2710" s="43" t="str">
        <f>VLOOKUP(P2710,'Customer List'!B:D,3,)</f>
        <v>OutStation</v>
      </c>
    </row>
    <row r="2711" spans="1:29" x14ac:dyDescent="0.25">
      <c r="A2711" s="22">
        <f t="shared" si="448"/>
        <v>2709</v>
      </c>
      <c r="B2711" s="22">
        <v>20914</v>
      </c>
      <c r="C2711" s="31">
        <v>45909</v>
      </c>
      <c r="D2711" s="31">
        <v>45912</v>
      </c>
      <c r="E2711" s="48">
        <v>870.98</v>
      </c>
      <c r="F2711" s="48">
        <f t="shared" si="442"/>
        <v>76646.240000000005</v>
      </c>
      <c r="G2711" s="49">
        <f t="shared" si="443"/>
        <v>76646.240000000005</v>
      </c>
      <c r="H2711" s="22" t="s">
        <v>3459</v>
      </c>
      <c r="I2711" s="38" t="s">
        <v>5271</v>
      </c>
      <c r="J2711" s="22">
        <v>1</v>
      </c>
      <c r="K2711" s="22">
        <v>1</v>
      </c>
      <c r="L2711" s="22">
        <f t="shared" si="444"/>
        <v>0</v>
      </c>
      <c r="M2711" s="22" t="s">
        <v>3646</v>
      </c>
      <c r="N2711" s="31">
        <v>45920</v>
      </c>
      <c r="O2711" s="49">
        <v>107835.52</v>
      </c>
      <c r="P2711" s="22" t="s">
        <v>3460</v>
      </c>
      <c r="Q2711" s="22">
        <v>58155920362</v>
      </c>
      <c r="R2711" s="22" t="s">
        <v>40</v>
      </c>
      <c r="S2711" s="3">
        <v>4</v>
      </c>
      <c r="T2711" s="38"/>
      <c r="U2711" s="22" t="s">
        <v>611</v>
      </c>
      <c r="V2711" s="22" t="str">
        <f>VLOOKUP(P2711,'Customer List'!B:C,2,)</f>
        <v>PUNE</v>
      </c>
      <c r="W2711" s="39"/>
      <c r="X2711" s="31">
        <v>45922</v>
      </c>
      <c r="Y2711" s="22">
        <f t="shared" si="445"/>
        <v>2</v>
      </c>
      <c r="Z2711" s="22" t="str">
        <f t="shared" si="446"/>
        <v>Saturday</v>
      </c>
      <c r="AA2711" s="22" t="str">
        <f t="shared" si="447"/>
        <v>Monday</v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x14ac:dyDescent="0.25">
      <c r="A2712" s="22">
        <f t="shared" si="448"/>
        <v>2710</v>
      </c>
      <c r="B2712" s="22" t="s">
        <v>3461</v>
      </c>
      <c r="C2712" s="31">
        <v>45910</v>
      </c>
      <c r="D2712" s="31">
        <v>45912</v>
      </c>
      <c r="E2712" s="48">
        <v>27</v>
      </c>
      <c r="F2712" s="48">
        <f t="shared" si="442"/>
        <v>2376</v>
      </c>
      <c r="G2712" s="49">
        <f t="shared" si="443"/>
        <v>2376</v>
      </c>
      <c r="H2712" s="22" t="s">
        <v>3462</v>
      </c>
      <c r="I2712" s="22"/>
      <c r="J2712" s="22">
        <v>1</v>
      </c>
      <c r="K2712" s="22">
        <v>1</v>
      </c>
      <c r="L2712" s="22">
        <f t="shared" si="444"/>
        <v>0</v>
      </c>
      <c r="M2712" s="22" t="s">
        <v>3530</v>
      </c>
      <c r="N2712" s="31">
        <v>45913</v>
      </c>
      <c r="O2712" s="49">
        <v>4364.5</v>
      </c>
      <c r="P2712" s="22" t="s">
        <v>1030</v>
      </c>
      <c r="Q2712" s="22">
        <v>58155614005</v>
      </c>
      <c r="R2712" s="22" t="s">
        <v>40</v>
      </c>
      <c r="S2712" s="3">
        <v>-20</v>
      </c>
      <c r="T2712" s="38"/>
      <c r="U2712" s="22" t="s">
        <v>520</v>
      </c>
      <c r="V2712" s="22" t="str">
        <f>VLOOKUP(P2712,'Customer List'!B:C,2,)</f>
        <v>Kerala</v>
      </c>
      <c r="W2712" s="39"/>
      <c r="X2712" s="31">
        <v>45915</v>
      </c>
      <c r="Y2712" s="22">
        <f t="shared" si="445"/>
        <v>2</v>
      </c>
      <c r="Z2712" s="22" t="str">
        <f t="shared" si="446"/>
        <v>Saturday</v>
      </c>
      <c r="AA2712" s="22" t="str">
        <f t="shared" si="447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48"/>
        <v>2711</v>
      </c>
      <c r="B2713" s="22" t="s">
        <v>3461</v>
      </c>
      <c r="C2713" s="31">
        <v>45910</v>
      </c>
      <c r="D2713" s="31">
        <v>45912</v>
      </c>
      <c r="E2713" s="48">
        <v>25.8</v>
      </c>
      <c r="F2713" s="48">
        <f t="shared" si="442"/>
        <v>2270.4</v>
      </c>
      <c r="G2713" s="49">
        <f t="shared" si="443"/>
        <v>2270.4</v>
      </c>
      <c r="H2713" s="22" t="s">
        <v>3463</v>
      </c>
      <c r="I2713" s="22"/>
      <c r="J2713" s="22">
        <v>1</v>
      </c>
      <c r="K2713" s="22">
        <v>1</v>
      </c>
      <c r="L2713" s="22">
        <f t="shared" si="444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45"/>
        <v>2</v>
      </c>
      <c r="Z2713" s="22" t="str">
        <f t="shared" si="446"/>
        <v>Saturday</v>
      </c>
      <c r="AA2713" s="22" t="str">
        <f t="shared" si="447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48"/>
        <v>2712</v>
      </c>
      <c r="B2714" s="22" t="s">
        <v>3461</v>
      </c>
      <c r="C2714" s="31">
        <v>45910</v>
      </c>
      <c r="D2714" s="31">
        <v>45912</v>
      </c>
      <c r="E2714" s="48">
        <v>43.8</v>
      </c>
      <c r="F2714" s="48">
        <f t="shared" si="442"/>
        <v>3854.3999999999996</v>
      </c>
      <c r="G2714" s="49">
        <f t="shared" si="443"/>
        <v>3854.3999999999996</v>
      </c>
      <c r="H2714" s="22" t="s">
        <v>3464</v>
      </c>
      <c r="I2714" s="22"/>
      <c r="J2714" s="22">
        <v>1</v>
      </c>
      <c r="K2714" s="22">
        <v>1</v>
      </c>
      <c r="L2714" s="22">
        <f t="shared" si="444"/>
        <v>0</v>
      </c>
      <c r="M2714" s="22" t="s">
        <v>3530</v>
      </c>
      <c r="N2714" s="31">
        <v>45913</v>
      </c>
      <c r="O2714" s="49">
        <v>7409.5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45"/>
        <v>2</v>
      </c>
      <c r="Z2714" s="22" t="str">
        <f t="shared" si="446"/>
        <v>Saturday</v>
      </c>
      <c r="AA2714" s="22" t="str">
        <f t="shared" si="447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48"/>
        <v>2713</v>
      </c>
      <c r="B2715" s="22" t="s">
        <v>3461</v>
      </c>
      <c r="C2715" s="31">
        <v>45910</v>
      </c>
      <c r="D2715" s="31">
        <v>45912</v>
      </c>
      <c r="E2715" s="48">
        <v>18</v>
      </c>
      <c r="F2715" s="48">
        <f t="shared" si="442"/>
        <v>1584</v>
      </c>
      <c r="G2715" s="49">
        <f t="shared" si="443"/>
        <v>1584</v>
      </c>
      <c r="H2715" s="22" t="s">
        <v>3465</v>
      </c>
      <c r="I2715" s="22"/>
      <c r="J2715" s="22">
        <v>1</v>
      </c>
      <c r="K2715" s="22">
        <v>1</v>
      </c>
      <c r="L2715" s="22">
        <f t="shared" si="444"/>
        <v>0</v>
      </c>
      <c r="M2715" s="22" t="s">
        <v>3523</v>
      </c>
      <c r="N2715" s="31">
        <v>45913</v>
      </c>
      <c r="O2715" s="49">
        <v>3360</v>
      </c>
      <c r="P2715" s="22" t="s">
        <v>3466</v>
      </c>
      <c r="Q2715" s="22">
        <v>58155614370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PUNE</v>
      </c>
      <c r="W2715" s="39"/>
      <c r="X2715" s="31">
        <v>45915</v>
      </c>
      <c r="Y2715" s="22">
        <f t="shared" si="445"/>
        <v>2</v>
      </c>
      <c r="Z2715" s="22" t="str">
        <f t="shared" si="446"/>
        <v>Saturday</v>
      </c>
      <c r="AA2715" s="22" t="str">
        <f t="shared" si="447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48"/>
        <v>2714</v>
      </c>
      <c r="B2716" s="22" t="s">
        <v>3467</v>
      </c>
      <c r="C2716" s="31">
        <v>45910</v>
      </c>
      <c r="D2716" s="31">
        <v>45912</v>
      </c>
      <c r="E2716" s="48">
        <v>193.2</v>
      </c>
      <c r="F2716" s="48">
        <f t="shared" si="442"/>
        <v>17001.599999999999</v>
      </c>
      <c r="G2716" s="49">
        <f t="shared" si="443"/>
        <v>17001.599999999999</v>
      </c>
      <c r="H2716" s="22" t="s">
        <v>3468</v>
      </c>
      <c r="I2716" s="22"/>
      <c r="J2716" s="22">
        <v>1</v>
      </c>
      <c r="K2716" s="22">
        <v>1</v>
      </c>
      <c r="L2716" s="22">
        <f t="shared" si="444"/>
        <v>0</v>
      </c>
      <c r="M2716" s="22" t="s">
        <v>3521</v>
      </c>
      <c r="N2716" s="31">
        <v>45913</v>
      </c>
      <c r="O2716" s="49">
        <v>30348.5</v>
      </c>
      <c r="P2716" s="22" t="s">
        <v>629</v>
      </c>
      <c r="Q2716" s="22">
        <v>58155619712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Gujrat</v>
      </c>
      <c r="W2716" s="39"/>
      <c r="X2716" s="31">
        <v>45915</v>
      </c>
      <c r="Y2716" s="22">
        <f t="shared" si="445"/>
        <v>2</v>
      </c>
      <c r="Z2716" s="22" t="str">
        <f t="shared" si="446"/>
        <v>Saturday</v>
      </c>
      <c r="AA2716" s="22" t="str">
        <f t="shared" si="447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48"/>
        <v>2715</v>
      </c>
      <c r="B2717" s="22" t="s">
        <v>3469</v>
      </c>
      <c r="C2717" s="31">
        <v>45910</v>
      </c>
      <c r="D2717" s="31">
        <v>45912</v>
      </c>
      <c r="E2717" s="48">
        <v>21</v>
      </c>
      <c r="F2717" s="48">
        <f t="shared" si="442"/>
        <v>1848</v>
      </c>
      <c r="G2717" s="49">
        <f t="shared" si="443"/>
        <v>1848</v>
      </c>
      <c r="H2717" s="22" t="s">
        <v>3470</v>
      </c>
      <c r="I2717" s="22"/>
      <c r="J2717" s="22">
        <v>1</v>
      </c>
      <c r="K2717" s="22">
        <v>1</v>
      </c>
      <c r="L2717" s="22">
        <f t="shared" si="444"/>
        <v>0</v>
      </c>
      <c r="M2717" s="22" t="s">
        <v>3529</v>
      </c>
      <c r="N2717" s="31">
        <v>45913</v>
      </c>
      <c r="O2717" s="49">
        <v>3298.75</v>
      </c>
      <c r="P2717" s="22" t="s">
        <v>460</v>
      </c>
      <c r="Q2717" s="22">
        <v>58155620121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Hyderabad</v>
      </c>
      <c r="W2717" s="39"/>
      <c r="X2717" s="31">
        <v>45915</v>
      </c>
      <c r="Y2717" s="22">
        <f t="shared" si="445"/>
        <v>2</v>
      </c>
      <c r="Z2717" s="22" t="str">
        <f t="shared" si="446"/>
        <v>Saturday</v>
      </c>
      <c r="AA2717" s="22" t="str">
        <f t="shared" si="447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48"/>
        <v>2716</v>
      </c>
      <c r="B2718" s="22" t="s">
        <v>3469</v>
      </c>
      <c r="C2718" s="31">
        <v>45910</v>
      </c>
      <c r="D2718" s="31">
        <v>45912</v>
      </c>
      <c r="E2718" s="48">
        <v>88.2</v>
      </c>
      <c r="F2718" s="48">
        <f t="shared" si="442"/>
        <v>7761.6</v>
      </c>
      <c r="G2718" s="49">
        <f t="shared" si="443"/>
        <v>7761.6</v>
      </c>
      <c r="H2718" s="22" t="s">
        <v>3471</v>
      </c>
      <c r="I2718" s="22"/>
      <c r="J2718" s="22">
        <v>1</v>
      </c>
      <c r="K2718" s="22">
        <v>1</v>
      </c>
      <c r="L2718" s="22">
        <f t="shared" si="444"/>
        <v>0</v>
      </c>
      <c r="M2718" s="22" t="s">
        <v>3529</v>
      </c>
      <c r="N2718" s="31">
        <v>45913</v>
      </c>
      <c r="O2718" s="49">
        <v>13854.75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45"/>
        <v>2</v>
      </c>
      <c r="Z2718" s="22" t="str">
        <f t="shared" si="446"/>
        <v>Saturday</v>
      </c>
      <c r="AA2718" s="22" t="str">
        <f t="shared" si="447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48"/>
        <v>2717</v>
      </c>
      <c r="B2719" s="22">
        <v>178586</v>
      </c>
      <c r="C2719" s="31">
        <v>45909</v>
      </c>
      <c r="D2719" s="31">
        <v>45912</v>
      </c>
      <c r="E2719" s="48">
        <v>492</v>
      </c>
      <c r="F2719" s="48">
        <f t="shared" si="442"/>
        <v>43296</v>
      </c>
      <c r="G2719" s="49">
        <f t="shared" si="443"/>
        <v>43296</v>
      </c>
      <c r="H2719" s="22" t="s">
        <v>3477</v>
      </c>
      <c r="I2719" s="22" t="s">
        <v>4167</v>
      </c>
      <c r="J2719" s="22">
        <v>1</v>
      </c>
      <c r="K2719" s="22">
        <v>1</v>
      </c>
      <c r="L2719" s="22">
        <f t="shared" si="444"/>
        <v>0</v>
      </c>
      <c r="M2719" s="22" t="s">
        <v>3532</v>
      </c>
      <c r="N2719" s="31">
        <v>45913</v>
      </c>
      <c r="O2719" s="49">
        <v>12642</v>
      </c>
      <c r="P2719" s="22" t="s">
        <v>460</v>
      </c>
      <c r="Q2719" s="22">
        <v>58155620121</v>
      </c>
      <c r="R2719" s="22" t="s">
        <v>40</v>
      </c>
      <c r="S2719" s="3">
        <v>4</v>
      </c>
      <c r="T2719" s="38"/>
      <c r="U2719" s="22" t="s">
        <v>423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45"/>
        <v>2</v>
      </c>
      <c r="Z2719" s="22" t="str">
        <f t="shared" si="446"/>
        <v>Saturday</v>
      </c>
      <c r="AA2719" s="22" t="str">
        <f t="shared" si="447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48"/>
        <v>2718</v>
      </c>
      <c r="B2720" s="22">
        <v>178586</v>
      </c>
      <c r="C2720" s="31">
        <v>45909</v>
      </c>
      <c r="D2720" s="31">
        <v>45912</v>
      </c>
      <c r="E2720" s="48">
        <v>103.2</v>
      </c>
      <c r="F2720" s="48">
        <f t="shared" si="442"/>
        <v>9081.6</v>
      </c>
      <c r="G2720" s="49">
        <f t="shared" si="443"/>
        <v>9081.6</v>
      </c>
      <c r="H2720" s="22" t="s">
        <v>3478</v>
      </c>
      <c r="I2720" s="22" t="s">
        <v>4168</v>
      </c>
      <c r="J2720" s="22">
        <v>1</v>
      </c>
      <c r="K2720" s="22">
        <v>1</v>
      </c>
      <c r="L2720" s="22">
        <f t="shared" si="444"/>
        <v>0</v>
      </c>
      <c r="M2720" s="22" t="s">
        <v>3624</v>
      </c>
      <c r="N2720" s="31">
        <v>45917</v>
      </c>
      <c r="O2720" s="49">
        <v>68880.36</v>
      </c>
      <c r="P2720" s="22" t="s">
        <v>254</v>
      </c>
      <c r="Q2720" s="22" t="s">
        <v>636</v>
      </c>
      <c r="R2720" s="22" t="s">
        <v>723</v>
      </c>
      <c r="S2720" s="3">
        <v>4</v>
      </c>
      <c r="T2720" s="38"/>
      <c r="U2720" s="22" t="s">
        <v>423</v>
      </c>
      <c r="V2720" s="22" t="str">
        <f>VLOOKUP(P2720,'Customer List'!B:C,2,)</f>
        <v>Delhi</v>
      </c>
      <c r="W2720" s="39"/>
      <c r="X2720" s="31">
        <f>IF(OR(R2720 = "PRIYANKA MADAM", R2720 = "DEEPAK", R2720 = "PORTER"),N2720,"")</f>
        <v>45917</v>
      </c>
      <c r="Y2720" s="22">
        <f t="shared" si="445"/>
        <v>0</v>
      </c>
      <c r="Z2720" s="22" t="str">
        <f t="shared" si="446"/>
        <v>Wednesday</v>
      </c>
      <c r="AA2720" s="22" t="str">
        <f t="shared" si="447"/>
        <v>Wednesday</v>
      </c>
      <c r="AB2720" s="22" t="str">
        <f>VLOOKUP(U2720,'Currency Sheet'!A:C,3,)</f>
        <v>DOLLAR</v>
      </c>
      <c r="AC2720" s="43" t="str">
        <f>VLOOKUP(P2720,'Customer List'!B:D,3,)</f>
        <v>Local</v>
      </c>
    </row>
    <row r="2721" spans="1:29" x14ac:dyDescent="0.25">
      <c r="A2721" s="22">
        <f t="shared" si="448"/>
        <v>2719</v>
      </c>
      <c r="B2721" s="22" t="s">
        <v>3506</v>
      </c>
      <c r="C2721" s="31">
        <v>45911</v>
      </c>
      <c r="D2721" s="31">
        <v>45913</v>
      </c>
      <c r="E2721" s="48">
        <v>105.46</v>
      </c>
      <c r="F2721" s="48">
        <f t="shared" si="442"/>
        <v>9280.48</v>
      </c>
      <c r="G2721" s="49">
        <f t="shared" si="443"/>
        <v>9280.48</v>
      </c>
      <c r="H2721" s="22" t="s">
        <v>3479</v>
      </c>
      <c r="I2721" s="22" t="s">
        <v>4169</v>
      </c>
      <c r="J2721" s="22">
        <v>1</v>
      </c>
      <c r="K2721" s="22">
        <v>1</v>
      </c>
      <c r="L2721" s="22">
        <f t="shared" si="444"/>
        <v>0</v>
      </c>
      <c r="M2721" s="22" t="s">
        <v>3541</v>
      </c>
      <c r="N2721" s="31">
        <v>45915</v>
      </c>
      <c r="O2721" s="49">
        <v>15140.33</v>
      </c>
      <c r="P2721" s="22" t="s">
        <v>383</v>
      </c>
      <c r="Q2721" s="22">
        <v>58155668325</v>
      </c>
      <c r="R2721" s="22" t="s">
        <v>40</v>
      </c>
      <c r="S2721" s="3">
        <v>-20</v>
      </c>
      <c r="T2721" s="38"/>
      <c r="U2721" s="22" t="s">
        <v>320</v>
      </c>
      <c r="V2721" s="22" t="str">
        <f>VLOOKUP(P2721,'Customer List'!B:C,2,)</f>
        <v>Pune</v>
      </c>
      <c r="W2721" s="39"/>
      <c r="X2721" s="31">
        <v>45917</v>
      </c>
      <c r="Y2721" s="22">
        <f t="shared" si="445"/>
        <v>2</v>
      </c>
      <c r="Z2721" s="22" t="str">
        <f t="shared" si="446"/>
        <v>Monday</v>
      </c>
      <c r="AA2721" s="22" t="str">
        <f t="shared" si="447"/>
        <v>Wednesday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48"/>
        <v>2720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2"/>
        <v>9280.48</v>
      </c>
      <c r="G2722" s="49">
        <f t="shared" si="443"/>
        <v>9280.48</v>
      </c>
      <c r="H2722" s="22" t="s">
        <v>3480</v>
      </c>
      <c r="I2722" s="22" t="s">
        <v>4170</v>
      </c>
      <c r="J2722" s="22">
        <v>1</v>
      </c>
      <c r="K2722" s="22">
        <v>1</v>
      </c>
      <c r="L2722" s="22">
        <f t="shared" si="444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45"/>
        <v>2</v>
      </c>
      <c r="Z2722" s="22" t="str">
        <f t="shared" si="446"/>
        <v>Monday</v>
      </c>
      <c r="AA2722" s="22" t="str">
        <f t="shared" si="447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x14ac:dyDescent="0.25">
      <c r="A2723" s="22">
        <f t="shared" si="448"/>
        <v>2721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2"/>
        <v>9280.48</v>
      </c>
      <c r="G2723" s="49">
        <f t="shared" si="443"/>
        <v>9280.48</v>
      </c>
      <c r="H2723" s="22" t="s">
        <v>3481</v>
      </c>
      <c r="I2723" s="22" t="s">
        <v>4171</v>
      </c>
      <c r="J2723" s="22">
        <v>1</v>
      </c>
      <c r="K2723" s="22">
        <v>1</v>
      </c>
      <c r="L2723" s="22">
        <f t="shared" si="444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45"/>
        <v>2</v>
      </c>
      <c r="Z2723" s="22" t="str">
        <f t="shared" si="446"/>
        <v>Monday</v>
      </c>
      <c r="AA2723" s="22" t="str">
        <f t="shared" si="447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48"/>
        <v>2722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2"/>
        <v>9280.48</v>
      </c>
      <c r="G2724" s="49">
        <f t="shared" si="443"/>
        <v>9280.48</v>
      </c>
      <c r="H2724" s="22" t="s">
        <v>3482</v>
      </c>
      <c r="I2724" s="22" t="s">
        <v>4172</v>
      </c>
      <c r="J2724" s="22">
        <v>1</v>
      </c>
      <c r="K2724" s="22">
        <v>1</v>
      </c>
      <c r="L2724" s="22">
        <f t="shared" si="444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45"/>
        <v>2</v>
      </c>
      <c r="Z2724" s="22" t="str">
        <f t="shared" si="446"/>
        <v>Monday</v>
      </c>
      <c r="AA2724" s="22" t="str">
        <f t="shared" si="447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48"/>
        <v>2723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2"/>
        <v>9280.48</v>
      </c>
      <c r="G2725" s="49">
        <f t="shared" si="443"/>
        <v>9280.48</v>
      </c>
      <c r="H2725" s="22" t="s">
        <v>3483</v>
      </c>
      <c r="I2725" s="22" t="s">
        <v>4173</v>
      </c>
      <c r="J2725" s="22">
        <v>1</v>
      </c>
      <c r="K2725" s="22">
        <v>1</v>
      </c>
      <c r="L2725" s="22">
        <f t="shared" si="444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45"/>
        <v>2</v>
      </c>
      <c r="Z2725" s="22" t="str">
        <f t="shared" si="446"/>
        <v>Monday</v>
      </c>
      <c r="AA2725" s="22" t="str">
        <f t="shared" si="447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48"/>
        <v>2724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2"/>
        <v>9280.48</v>
      </c>
      <c r="G2726" s="49">
        <f t="shared" si="443"/>
        <v>9280.48</v>
      </c>
      <c r="H2726" s="22" t="s">
        <v>3484</v>
      </c>
      <c r="I2726" s="22" t="s">
        <v>4174</v>
      </c>
      <c r="J2726" s="22">
        <v>1</v>
      </c>
      <c r="K2726" s="22">
        <v>1</v>
      </c>
      <c r="L2726" s="22">
        <f t="shared" si="444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45"/>
        <v>2</v>
      </c>
      <c r="Z2726" s="22" t="str">
        <f t="shared" si="446"/>
        <v>Monday</v>
      </c>
      <c r="AA2726" s="22" t="str">
        <f t="shared" si="447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48"/>
        <v>2725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2"/>
        <v>9280.48</v>
      </c>
      <c r="G2727" s="49">
        <f t="shared" si="443"/>
        <v>9280.48</v>
      </c>
      <c r="H2727" s="22" t="s">
        <v>3485</v>
      </c>
      <c r="I2727" s="22" t="s">
        <v>4175</v>
      </c>
      <c r="J2727" s="22">
        <v>1</v>
      </c>
      <c r="K2727" s="22">
        <v>1</v>
      </c>
      <c r="L2727" s="22">
        <f t="shared" si="444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45"/>
        <v>2</v>
      </c>
      <c r="Z2727" s="22" t="str">
        <f t="shared" si="446"/>
        <v>Monday</v>
      </c>
      <c r="AA2727" s="22" t="str">
        <f t="shared" si="447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48"/>
        <v>2726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2"/>
        <v>9280.48</v>
      </c>
      <c r="G2728" s="49">
        <f t="shared" si="443"/>
        <v>9280.48</v>
      </c>
      <c r="H2728" s="22" t="s">
        <v>3486</v>
      </c>
      <c r="I2728" s="22" t="s">
        <v>4176</v>
      </c>
      <c r="J2728" s="22">
        <v>1</v>
      </c>
      <c r="K2728" s="22">
        <v>1</v>
      </c>
      <c r="L2728" s="22">
        <f t="shared" si="444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45"/>
        <v>2</v>
      </c>
      <c r="Z2728" s="22" t="str">
        <f t="shared" si="446"/>
        <v>Monday</v>
      </c>
      <c r="AA2728" s="22" t="str">
        <f t="shared" si="447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48"/>
        <v>2727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2"/>
        <v>9280.48</v>
      </c>
      <c r="G2729" s="49">
        <f t="shared" si="443"/>
        <v>9280.48</v>
      </c>
      <c r="H2729" s="22" t="s">
        <v>3487</v>
      </c>
      <c r="I2729" s="22" t="s">
        <v>4177</v>
      </c>
      <c r="J2729" s="22">
        <v>1</v>
      </c>
      <c r="K2729" s="22">
        <v>1</v>
      </c>
      <c r="L2729" s="22">
        <f t="shared" si="444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45"/>
        <v>2</v>
      </c>
      <c r="Z2729" s="22" t="str">
        <f t="shared" si="446"/>
        <v>Monday</v>
      </c>
      <c r="AA2729" s="22" t="str">
        <f t="shared" si="447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48"/>
        <v>2728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2"/>
        <v>9280.48</v>
      </c>
      <c r="G2730" s="49">
        <f t="shared" si="443"/>
        <v>9280.48</v>
      </c>
      <c r="H2730" s="22" t="s">
        <v>3488</v>
      </c>
      <c r="I2730" s="22" t="s">
        <v>4178</v>
      </c>
      <c r="J2730" s="22">
        <v>1</v>
      </c>
      <c r="K2730" s="22">
        <v>1</v>
      </c>
      <c r="L2730" s="22">
        <f t="shared" si="444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45"/>
        <v>2</v>
      </c>
      <c r="Z2730" s="22" t="str">
        <f t="shared" si="446"/>
        <v>Monday</v>
      </c>
      <c r="AA2730" s="22" t="str">
        <f t="shared" si="447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48"/>
        <v>2729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2"/>
        <v>9280.48</v>
      </c>
      <c r="G2731" s="49">
        <f t="shared" si="443"/>
        <v>9280.48</v>
      </c>
      <c r="H2731" s="22" t="s">
        <v>3489</v>
      </c>
      <c r="I2731" s="22" t="s">
        <v>4179</v>
      </c>
      <c r="J2731" s="22">
        <v>1</v>
      </c>
      <c r="K2731" s="22">
        <v>1</v>
      </c>
      <c r="L2731" s="22">
        <f t="shared" si="444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45"/>
        <v>2</v>
      </c>
      <c r="Z2731" s="22" t="str">
        <f t="shared" si="446"/>
        <v>Monday</v>
      </c>
      <c r="AA2731" s="22" t="str">
        <f t="shared" si="447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48"/>
        <v>2730</v>
      </c>
      <c r="B2732" s="22" t="s">
        <v>3506</v>
      </c>
      <c r="C2732" s="31">
        <v>45911</v>
      </c>
      <c r="D2732" s="31">
        <v>45913</v>
      </c>
      <c r="E2732" s="48">
        <v>126.88</v>
      </c>
      <c r="F2732" s="48">
        <f t="shared" si="442"/>
        <v>11165.439999999999</v>
      </c>
      <c r="G2732" s="49">
        <f t="shared" si="443"/>
        <v>11165.439999999999</v>
      </c>
      <c r="H2732" s="22" t="s">
        <v>3490</v>
      </c>
      <c r="I2732" s="22" t="s">
        <v>4180</v>
      </c>
      <c r="J2732" s="22">
        <v>1</v>
      </c>
      <c r="K2732" s="22">
        <v>1</v>
      </c>
      <c r="L2732" s="22">
        <f t="shared" si="444"/>
        <v>0</v>
      </c>
      <c r="M2732" s="22" t="s">
        <v>3623</v>
      </c>
      <c r="N2732" s="31">
        <v>45917</v>
      </c>
      <c r="O2732" s="49">
        <v>15496.88</v>
      </c>
      <c r="P2732" s="22" t="s">
        <v>254</v>
      </c>
      <c r="Q2732" s="22" t="s">
        <v>636</v>
      </c>
      <c r="R2732" s="22" t="s">
        <v>723</v>
      </c>
      <c r="S2732" s="3">
        <v>-20</v>
      </c>
      <c r="T2732" s="38"/>
      <c r="U2732" s="22" t="s">
        <v>320</v>
      </c>
      <c r="V2732" s="22" t="str">
        <f>VLOOKUP(P2732,'Customer List'!B:C,2,)</f>
        <v>Delhi</v>
      </c>
      <c r="W2732" s="39"/>
      <c r="X2732" s="31">
        <f t="shared" ref="X2732:X2743" si="450">IF(OR(R2732 = "PRIYANKA MADAM", R2732 = "DEEPAK", R2732 = "PORTER"),N2732,"")</f>
        <v>45917</v>
      </c>
      <c r="Y2732" s="22">
        <f t="shared" si="445"/>
        <v>0</v>
      </c>
      <c r="Z2732" s="22" t="str">
        <f t="shared" si="446"/>
        <v>Wednesday</v>
      </c>
      <c r="AA2732" s="22" t="str">
        <f t="shared" si="447"/>
        <v>Wednesday</v>
      </c>
      <c r="AB2732" s="22" t="str">
        <f>VLOOKUP(U2732,'Currency Sheet'!A:C,3,)</f>
        <v>DOLLAR</v>
      </c>
      <c r="AC2732" s="43" t="str">
        <f>VLOOKUP(P2732,'Customer List'!B:D,3,)</f>
        <v>Local</v>
      </c>
    </row>
    <row r="2733" spans="1:29" x14ac:dyDescent="0.25">
      <c r="A2733" s="22">
        <f t="shared" si="448"/>
        <v>2731</v>
      </c>
      <c r="B2733" s="22" t="s">
        <v>3506</v>
      </c>
      <c r="C2733" s="31">
        <v>45911</v>
      </c>
      <c r="D2733" s="31">
        <v>45913</v>
      </c>
      <c r="E2733" s="48">
        <v>137.58000000000001</v>
      </c>
      <c r="F2733" s="48">
        <f t="shared" si="442"/>
        <v>12107.04</v>
      </c>
      <c r="G2733" s="49">
        <f t="shared" si="443"/>
        <v>12107.04</v>
      </c>
      <c r="H2733" s="22" t="s">
        <v>3491</v>
      </c>
      <c r="I2733" s="22" t="s">
        <v>4181</v>
      </c>
      <c r="J2733" s="22">
        <v>1</v>
      </c>
      <c r="K2733" s="22">
        <v>1</v>
      </c>
      <c r="L2733" s="22">
        <f t="shared" si="444"/>
        <v>0</v>
      </c>
      <c r="M2733" s="22" t="s">
        <v>3623</v>
      </c>
      <c r="N2733" s="31">
        <v>45917</v>
      </c>
      <c r="O2733" s="49">
        <v>16805.03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si="450"/>
        <v>45917</v>
      </c>
      <c r="Y2733" s="22">
        <f t="shared" si="445"/>
        <v>0</v>
      </c>
      <c r="Z2733" s="22" t="str">
        <f t="shared" si="446"/>
        <v>Wednesday</v>
      </c>
      <c r="AA2733" s="22" t="str">
        <f t="shared" si="447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x14ac:dyDescent="0.25">
      <c r="A2734" s="22">
        <f t="shared" si="448"/>
        <v>2732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42"/>
        <v>11165.439999999999</v>
      </c>
      <c r="G2734" s="49">
        <f t="shared" si="443"/>
        <v>11165.439999999999</v>
      </c>
      <c r="H2734" s="22" t="s">
        <v>3492</v>
      </c>
      <c r="I2734" s="22" t="s">
        <v>4182</v>
      </c>
      <c r="J2734" s="22">
        <v>1</v>
      </c>
      <c r="K2734" s="22">
        <v>1</v>
      </c>
      <c r="L2734" s="22">
        <f t="shared" si="444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0"/>
        <v>45917</v>
      </c>
      <c r="Y2734" s="22">
        <f t="shared" si="445"/>
        <v>0</v>
      </c>
      <c r="Z2734" s="22" t="str">
        <f t="shared" si="446"/>
        <v>Wednesday</v>
      </c>
      <c r="AA2734" s="22" t="str">
        <f t="shared" si="447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48"/>
        <v>2733</v>
      </c>
      <c r="B2735" s="22" t="s">
        <v>3506</v>
      </c>
      <c r="C2735" s="31">
        <v>45911</v>
      </c>
      <c r="D2735" s="31">
        <v>45913</v>
      </c>
      <c r="E2735" s="48">
        <v>105.46</v>
      </c>
      <c r="F2735" s="48">
        <f t="shared" si="442"/>
        <v>9280.48</v>
      </c>
      <c r="G2735" s="49">
        <f t="shared" si="443"/>
        <v>9280.48</v>
      </c>
      <c r="H2735" s="22" t="s">
        <v>3493</v>
      </c>
      <c r="I2735" s="22" t="s">
        <v>4183</v>
      </c>
      <c r="J2735" s="22">
        <v>1</v>
      </c>
      <c r="K2735" s="22">
        <v>1</v>
      </c>
      <c r="L2735" s="22">
        <f t="shared" si="444"/>
        <v>0</v>
      </c>
      <c r="M2735" s="22" t="s">
        <v>3623</v>
      </c>
      <c r="N2735" s="31">
        <v>45917</v>
      </c>
      <c r="O2735" s="49">
        <v>12880.58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0"/>
        <v>45917</v>
      </c>
      <c r="Y2735" s="22">
        <f t="shared" si="445"/>
        <v>0</v>
      </c>
      <c r="Z2735" s="22" t="str">
        <f t="shared" si="446"/>
        <v>Wednesday</v>
      </c>
      <c r="AA2735" s="22" t="str">
        <f t="shared" si="447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48"/>
        <v>2734</v>
      </c>
      <c r="B2736" s="22" t="s">
        <v>3506</v>
      </c>
      <c r="C2736" s="31">
        <v>45911</v>
      </c>
      <c r="D2736" s="31">
        <v>45913</v>
      </c>
      <c r="E2736" s="48">
        <v>116.16</v>
      </c>
      <c r="F2736" s="48">
        <f t="shared" si="442"/>
        <v>10222.08</v>
      </c>
      <c r="G2736" s="49">
        <f t="shared" si="443"/>
        <v>10222.08</v>
      </c>
      <c r="H2736" s="22" t="s">
        <v>3494</v>
      </c>
      <c r="I2736" s="22" t="s">
        <v>4184</v>
      </c>
      <c r="J2736" s="22">
        <v>1</v>
      </c>
      <c r="K2736" s="22">
        <v>1</v>
      </c>
      <c r="L2736" s="22">
        <f t="shared" si="444"/>
        <v>0</v>
      </c>
      <c r="M2736" s="22" t="s">
        <v>3623</v>
      </c>
      <c r="N2736" s="31">
        <v>45917</v>
      </c>
      <c r="O2736" s="49">
        <v>14188.73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0"/>
        <v>45917</v>
      </c>
      <c r="Y2736" s="22">
        <f t="shared" si="445"/>
        <v>0</v>
      </c>
      <c r="Z2736" s="22" t="str">
        <f t="shared" si="446"/>
        <v>Wednesday</v>
      </c>
      <c r="AA2736" s="22" t="str">
        <f t="shared" si="447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48"/>
        <v>2735</v>
      </c>
      <c r="B2737" s="22" t="s">
        <v>3506</v>
      </c>
      <c r="C2737" s="31">
        <v>45911</v>
      </c>
      <c r="D2737" s="31">
        <v>45913</v>
      </c>
      <c r="E2737" s="48">
        <v>126.88</v>
      </c>
      <c r="F2737" s="48">
        <f t="shared" si="442"/>
        <v>11165.439999999999</v>
      </c>
      <c r="G2737" s="49">
        <f t="shared" si="443"/>
        <v>11165.439999999999</v>
      </c>
      <c r="H2737" s="22" t="s">
        <v>3495</v>
      </c>
      <c r="I2737" s="22" t="s">
        <v>4185</v>
      </c>
      <c r="J2737" s="22">
        <v>1</v>
      </c>
      <c r="K2737" s="22">
        <v>1</v>
      </c>
      <c r="L2737" s="22">
        <f t="shared" si="444"/>
        <v>0</v>
      </c>
      <c r="M2737" s="22" t="s">
        <v>3623</v>
      </c>
      <c r="N2737" s="31">
        <v>45917</v>
      </c>
      <c r="O2737" s="49">
        <v>15496.88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0"/>
        <v>45917</v>
      </c>
      <c r="Y2737" s="22">
        <f t="shared" si="445"/>
        <v>0</v>
      </c>
      <c r="Z2737" s="22" t="str">
        <f t="shared" si="446"/>
        <v>Wednesday</v>
      </c>
      <c r="AA2737" s="22" t="str">
        <f t="shared" si="447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48"/>
        <v>2736</v>
      </c>
      <c r="B2738" s="22" t="s">
        <v>3506</v>
      </c>
      <c r="C2738" s="31">
        <v>45911</v>
      </c>
      <c r="D2738" s="31">
        <v>45913</v>
      </c>
      <c r="E2738" s="48">
        <v>279.82</v>
      </c>
      <c r="F2738" s="48">
        <f t="shared" si="442"/>
        <v>24624.16</v>
      </c>
      <c r="G2738" s="49">
        <f t="shared" si="443"/>
        <v>24624.16</v>
      </c>
      <c r="H2738" s="22" t="s">
        <v>3496</v>
      </c>
      <c r="I2738" s="22" t="s">
        <v>4186</v>
      </c>
      <c r="J2738" s="22">
        <v>1</v>
      </c>
      <c r="K2738" s="22">
        <v>1</v>
      </c>
      <c r="L2738" s="22">
        <f t="shared" si="444"/>
        <v>0</v>
      </c>
      <c r="M2738" s="22" t="s">
        <v>3623</v>
      </c>
      <c r="N2738" s="31">
        <v>45917</v>
      </c>
      <c r="O2738" s="49">
        <v>34177.769999999997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0"/>
        <v>45917</v>
      </c>
      <c r="Y2738" s="22">
        <f t="shared" si="445"/>
        <v>0</v>
      </c>
      <c r="Z2738" s="22" t="str">
        <f t="shared" si="446"/>
        <v>Wednesday</v>
      </c>
      <c r="AA2738" s="22" t="str">
        <f t="shared" si="447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48"/>
        <v>2737</v>
      </c>
      <c r="B2739" s="22" t="s">
        <v>3506</v>
      </c>
      <c r="C2739" s="31">
        <v>45911</v>
      </c>
      <c r="D2739" s="31">
        <v>45913</v>
      </c>
      <c r="E2739" s="48">
        <v>269.11</v>
      </c>
      <c r="F2739" s="48">
        <f t="shared" si="442"/>
        <v>23681.68</v>
      </c>
      <c r="G2739" s="49">
        <f t="shared" si="443"/>
        <v>23681.68</v>
      </c>
      <c r="H2739" s="22" t="s">
        <v>3497</v>
      </c>
      <c r="I2739" s="22" t="s">
        <v>4187</v>
      </c>
      <c r="J2739" s="22">
        <v>1</v>
      </c>
      <c r="K2739" s="22">
        <v>1</v>
      </c>
      <c r="L2739" s="22">
        <f t="shared" si="444"/>
        <v>0</v>
      </c>
      <c r="M2739" s="22" t="s">
        <v>3623</v>
      </c>
      <c r="N2739" s="31">
        <v>45917</v>
      </c>
      <c r="O2739" s="49">
        <v>32869.620000000003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0"/>
        <v>45917</v>
      </c>
      <c r="Y2739" s="22">
        <f t="shared" si="445"/>
        <v>0</v>
      </c>
      <c r="Z2739" s="22" t="str">
        <f t="shared" si="446"/>
        <v>Wednesday</v>
      </c>
      <c r="AA2739" s="22" t="str">
        <f t="shared" si="447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48"/>
        <v>2738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2"/>
        <v>23681.68</v>
      </c>
      <c r="G2740" s="49">
        <f t="shared" si="443"/>
        <v>23681.68</v>
      </c>
      <c r="H2740" s="22" t="s">
        <v>3498</v>
      </c>
      <c r="I2740" s="22" t="s">
        <v>4188</v>
      </c>
      <c r="J2740" s="22">
        <v>1</v>
      </c>
      <c r="K2740" s="22">
        <v>1</v>
      </c>
      <c r="L2740" s="22">
        <f t="shared" si="444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0"/>
        <v>45917</v>
      </c>
      <c r="Y2740" s="22">
        <f t="shared" si="445"/>
        <v>0</v>
      </c>
      <c r="Z2740" s="22" t="str">
        <f t="shared" si="446"/>
        <v>Wednesday</v>
      </c>
      <c r="AA2740" s="22" t="str">
        <f t="shared" si="447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48"/>
        <v>2739</v>
      </c>
      <c r="B2741" s="22" t="s">
        <v>3506</v>
      </c>
      <c r="C2741" s="31">
        <v>45911</v>
      </c>
      <c r="D2741" s="31">
        <v>45913</v>
      </c>
      <c r="E2741" s="48">
        <v>105.46</v>
      </c>
      <c r="F2741" s="48">
        <f t="shared" si="442"/>
        <v>9280.48</v>
      </c>
      <c r="G2741" s="49">
        <f t="shared" si="443"/>
        <v>9280.48</v>
      </c>
      <c r="H2741" s="22" t="s">
        <v>3499</v>
      </c>
      <c r="I2741" s="22" t="s">
        <v>4189</v>
      </c>
      <c r="J2741" s="22">
        <v>1</v>
      </c>
      <c r="K2741" s="22">
        <v>1</v>
      </c>
      <c r="L2741" s="22">
        <f t="shared" si="444"/>
        <v>0</v>
      </c>
      <c r="M2741" s="22" t="s">
        <v>3623</v>
      </c>
      <c r="N2741" s="31">
        <v>45917</v>
      </c>
      <c r="O2741" s="49">
        <v>12880.58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0"/>
        <v>45917</v>
      </c>
      <c r="Y2741" s="22">
        <f t="shared" si="445"/>
        <v>0</v>
      </c>
      <c r="Z2741" s="22" t="str">
        <f t="shared" si="446"/>
        <v>Wednesday</v>
      </c>
      <c r="AA2741" s="22" t="str">
        <f t="shared" si="447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48"/>
        <v>2740</v>
      </c>
      <c r="B2742" s="22" t="s">
        <v>3506</v>
      </c>
      <c r="C2742" s="31">
        <v>45911</v>
      </c>
      <c r="D2742" s="31">
        <v>45913</v>
      </c>
      <c r="E2742" s="48">
        <v>148.30000000000001</v>
      </c>
      <c r="F2742" s="48">
        <f t="shared" si="442"/>
        <v>13050.400000000001</v>
      </c>
      <c r="G2742" s="49">
        <f t="shared" si="443"/>
        <v>13050.400000000001</v>
      </c>
      <c r="H2742" s="22" t="s">
        <v>3500</v>
      </c>
      <c r="I2742" s="22" t="s">
        <v>4190</v>
      </c>
      <c r="J2742" s="22">
        <v>1</v>
      </c>
      <c r="K2742" s="22">
        <v>1</v>
      </c>
      <c r="L2742" s="22">
        <f t="shared" si="444"/>
        <v>0</v>
      </c>
      <c r="M2742" s="22" t="s">
        <v>3623</v>
      </c>
      <c r="N2742" s="31">
        <v>45917</v>
      </c>
      <c r="O2742" s="49">
        <v>18113.18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0"/>
        <v>45917</v>
      </c>
      <c r="Y2742" s="22">
        <f t="shared" si="445"/>
        <v>0</v>
      </c>
      <c r="Z2742" s="22" t="str">
        <f t="shared" si="446"/>
        <v>Wednesday</v>
      </c>
      <c r="AA2742" s="22" t="str">
        <f t="shared" si="447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48"/>
        <v>2741</v>
      </c>
      <c r="B2743" s="22" t="s">
        <v>3506</v>
      </c>
      <c r="C2743" s="31">
        <v>45911</v>
      </c>
      <c r="D2743" s="31">
        <v>45913</v>
      </c>
      <c r="E2743" s="48">
        <v>126.88</v>
      </c>
      <c r="F2743" s="48">
        <f t="shared" si="442"/>
        <v>11165.439999999999</v>
      </c>
      <c r="G2743" s="49">
        <f t="shared" si="443"/>
        <v>11165.439999999999</v>
      </c>
      <c r="H2743" s="22" t="s">
        <v>3501</v>
      </c>
      <c r="I2743" s="22" t="s">
        <v>4191</v>
      </c>
      <c r="J2743" s="22">
        <v>1</v>
      </c>
      <c r="K2743" s="22">
        <v>1</v>
      </c>
      <c r="L2743" s="22">
        <f t="shared" si="444"/>
        <v>0</v>
      </c>
      <c r="M2743" s="22" t="s">
        <v>3623</v>
      </c>
      <c r="N2743" s="31">
        <v>45917</v>
      </c>
      <c r="O2743" s="49">
        <v>15496.88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0"/>
        <v>45917</v>
      </c>
      <c r="Y2743" s="22">
        <f t="shared" si="445"/>
        <v>0</v>
      </c>
      <c r="Z2743" s="22" t="str">
        <f t="shared" si="446"/>
        <v>Wednesday</v>
      </c>
      <c r="AA2743" s="22" t="str">
        <f t="shared" si="447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48"/>
        <v>2742</v>
      </c>
      <c r="B2744" s="22" t="s">
        <v>3506</v>
      </c>
      <c r="C2744" s="31">
        <v>45911</v>
      </c>
      <c r="D2744" s="31">
        <v>45913</v>
      </c>
      <c r="E2744" s="48">
        <v>374</v>
      </c>
      <c r="F2744" s="48">
        <f t="shared" si="442"/>
        <v>32912</v>
      </c>
      <c r="G2744" s="49">
        <f t="shared" si="443"/>
        <v>32912</v>
      </c>
      <c r="H2744" s="22" t="s">
        <v>3502</v>
      </c>
      <c r="I2744" s="22" t="s">
        <v>4192</v>
      </c>
      <c r="J2744" s="22">
        <v>1</v>
      </c>
      <c r="K2744" s="22">
        <v>1</v>
      </c>
      <c r="L2744" s="22">
        <f t="shared" si="444"/>
        <v>0</v>
      </c>
      <c r="M2744" s="22" t="s">
        <v>3537</v>
      </c>
      <c r="N2744" s="31">
        <v>45915</v>
      </c>
      <c r="O2744" s="49">
        <v>48060</v>
      </c>
      <c r="P2744" s="22" t="s">
        <v>2045</v>
      </c>
      <c r="Q2744" s="22">
        <v>58155667533</v>
      </c>
      <c r="R2744" s="22" t="s">
        <v>40</v>
      </c>
      <c r="S2744" s="3">
        <v>-20</v>
      </c>
      <c r="T2744" s="38"/>
      <c r="U2744" s="22" t="s">
        <v>320</v>
      </c>
      <c r="V2744" s="22" t="str">
        <f>VLOOKUP(P2744,'Customer List'!B:C,2,)</f>
        <v>Hyderabad</v>
      </c>
      <c r="W2744" s="39"/>
      <c r="X2744" s="31">
        <v>45916</v>
      </c>
      <c r="Y2744" s="22">
        <f t="shared" si="445"/>
        <v>1</v>
      </c>
      <c r="Z2744" s="22" t="str">
        <f t="shared" si="446"/>
        <v>Monday</v>
      </c>
      <c r="AA2744" s="22" t="str">
        <f t="shared" si="447"/>
        <v>Tuesday</v>
      </c>
      <c r="AB2744" s="22" t="str">
        <f>VLOOKUP(U2744,'Currency Sheet'!A:C,3,)</f>
        <v>DOLLAR</v>
      </c>
      <c r="AC2744" s="43" t="str">
        <f>VLOOKUP(P2744,'Customer List'!B:D,3,)</f>
        <v>OutStation</v>
      </c>
    </row>
    <row r="2745" spans="1:29" x14ac:dyDescent="0.25">
      <c r="A2745" s="22">
        <f t="shared" si="448"/>
        <v>2743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ref="F2745:F2808" si="451">IF(AB2745="DOLLAR",E2745*88,E2745)</f>
        <v>32912</v>
      </c>
      <c r="G2745" s="49">
        <f t="shared" ref="G2745:G2808" si="452">F2745*J2745</f>
        <v>32912</v>
      </c>
      <c r="H2745" s="22" t="s">
        <v>3503</v>
      </c>
      <c r="I2745" s="22" t="s">
        <v>4193</v>
      </c>
      <c r="J2745" s="22">
        <v>1</v>
      </c>
      <c r="K2745" s="22">
        <v>1</v>
      </c>
      <c r="L2745" s="22">
        <f t="shared" ref="L2745:L2808" si="453">J2745-K2745</f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45"/>
        <v>1</v>
      </c>
      <c r="Z2745" s="22" t="str">
        <f t="shared" si="446"/>
        <v>Monday</v>
      </c>
      <c r="AA2745" s="22" t="str">
        <f t="shared" si="447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x14ac:dyDescent="0.25">
      <c r="A2746" s="22">
        <f t="shared" si="448"/>
        <v>2744</v>
      </c>
      <c r="B2746" s="22" t="s">
        <v>3506</v>
      </c>
      <c r="C2746" s="31">
        <v>45911</v>
      </c>
      <c r="D2746" s="31">
        <v>45913</v>
      </c>
      <c r="E2746" s="48">
        <v>587</v>
      </c>
      <c r="F2746" s="48">
        <f t="shared" si="451"/>
        <v>51656</v>
      </c>
      <c r="G2746" s="49">
        <f t="shared" si="452"/>
        <v>51656</v>
      </c>
      <c r="H2746" s="22" t="s">
        <v>3504</v>
      </c>
      <c r="I2746" s="22" t="s">
        <v>4194</v>
      </c>
      <c r="J2746" s="22">
        <v>1</v>
      </c>
      <c r="K2746" s="22">
        <v>1</v>
      </c>
      <c r="L2746" s="22">
        <f t="shared" si="453"/>
        <v>0</v>
      </c>
      <c r="M2746" s="22" t="s">
        <v>3535</v>
      </c>
      <c r="N2746" s="31">
        <v>45915</v>
      </c>
      <c r="O2746" s="49">
        <v>84088.77</v>
      </c>
      <c r="P2746" s="22" t="s">
        <v>628</v>
      </c>
      <c r="Q2746" s="22">
        <v>58155667113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Banglore</v>
      </c>
      <c r="W2746" s="39"/>
      <c r="X2746" s="31">
        <v>45917</v>
      </c>
      <c r="Y2746" s="22">
        <f t="shared" ref="Y2746:Y2809" si="454">IF(X2746="", "", X2746-N2746)</f>
        <v>2</v>
      </c>
      <c r="Z2746" s="22" t="str">
        <f t="shared" ref="Z2746:Z2809" si="455">IF(N2746="", "", TEXT(N2746, "dddd"))</f>
        <v>Monday</v>
      </c>
      <c r="AA2746" s="22" t="str">
        <f t="shared" ref="AA2746:AA2809" si="456">IF(X2746="", "", TEXT(X2746, "dddd"))</f>
        <v>Wednesday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48"/>
        <v>2745</v>
      </c>
      <c r="B2747" s="22" t="s">
        <v>3506</v>
      </c>
      <c r="C2747" s="31">
        <v>45911</v>
      </c>
      <c r="D2747" s="31">
        <v>45913</v>
      </c>
      <c r="E2747" s="48">
        <v>185</v>
      </c>
      <c r="F2747" s="48">
        <f t="shared" si="451"/>
        <v>16280</v>
      </c>
      <c r="G2747" s="49">
        <f t="shared" si="452"/>
        <v>16280</v>
      </c>
      <c r="H2747" s="22" t="s">
        <v>372</v>
      </c>
      <c r="I2747" s="22" t="s">
        <v>4130</v>
      </c>
      <c r="J2747" s="22">
        <v>1</v>
      </c>
      <c r="K2747" s="22">
        <v>1</v>
      </c>
      <c r="L2747" s="22">
        <f t="shared" si="453"/>
        <v>0</v>
      </c>
      <c r="M2747" s="22" t="s">
        <v>3535</v>
      </c>
      <c r="N2747" s="31">
        <v>45915</v>
      </c>
      <c r="O2747" s="49">
        <v>26960.53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si="454"/>
        <v>2</v>
      </c>
      <c r="Z2747" s="22" t="str">
        <f t="shared" si="455"/>
        <v>Monday</v>
      </c>
      <c r="AA2747" s="22" t="str">
        <f t="shared" si="456"/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48"/>
        <v>2746</v>
      </c>
      <c r="B2748" s="22" t="s">
        <v>3506</v>
      </c>
      <c r="C2748" s="31">
        <v>45911</v>
      </c>
      <c r="D2748" s="31">
        <v>45913</v>
      </c>
      <c r="E2748" s="48">
        <v>393</v>
      </c>
      <c r="F2748" s="48">
        <f t="shared" si="451"/>
        <v>34584</v>
      </c>
      <c r="G2748" s="49">
        <f t="shared" si="452"/>
        <v>69168</v>
      </c>
      <c r="H2748" s="22" t="s">
        <v>364</v>
      </c>
      <c r="I2748" s="22" t="s">
        <v>4138</v>
      </c>
      <c r="J2748" s="22">
        <v>2</v>
      </c>
      <c r="K2748" s="22">
        <v>2</v>
      </c>
      <c r="L2748" s="22">
        <f t="shared" si="453"/>
        <v>0</v>
      </c>
      <c r="M2748" s="22" t="s">
        <v>3623</v>
      </c>
      <c r="N2748" s="31">
        <v>45917</v>
      </c>
      <c r="O2748" s="49">
        <v>96102</v>
      </c>
      <c r="P2748" s="22" t="s">
        <v>254</v>
      </c>
      <c r="Q2748" s="22" t="s">
        <v>636</v>
      </c>
      <c r="R2748" s="22" t="s">
        <v>723</v>
      </c>
      <c r="S2748" s="3">
        <v>4</v>
      </c>
      <c r="T2748" s="38"/>
      <c r="U2748" s="22" t="s">
        <v>320</v>
      </c>
      <c r="V2748" s="22" t="str">
        <f>VLOOKUP(P2748,'Customer List'!B:C,2,)</f>
        <v>Delhi</v>
      </c>
      <c r="W2748" s="39"/>
      <c r="X2748" s="31">
        <f>IF(OR(R2748 = "PRIYANKA MADAM", R2748 = "DEEPAK", R2748 = "PORTER"),N2748,"")</f>
        <v>45917</v>
      </c>
      <c r="Y2748" s="22">
        <f t="shared" si="454"/>
        <v>0</v>
      </c>
      <c r="Z2748" s="22" t="str">
        <f t="shared" si="455"/>
        <v>Wednesday</v>
      </c>
      <c r="AA2748" s="22" t="str">
        <f t="shared" si="456"/>
        <v>Wednesday</v>
      </c>
      <c r="AB2748" s="22" t="str">
        <f>VLOOKUP(U2748,'Currency Sheet'!A:C,3,)</f>
        <v>DOLLAR</v>
      </c>
      <c r="AC2748" s="43" t="str">
        <f>VLOOKUP(P2748,'Customer List'!B:D,3,)</f>
        <v>Local</v>
      </c>
    </row>
    <row r="2749" spans="1:29" x14ac:dyDescent="0.25">
      <c r="A2749" s="22">
        <f t="shared" si="448"/>
        <v>2747</v>
      </c>
      <c r="B2749" s="22" t="s">
        <v>3506</v>
      </c>
      <c r="C2749" s="31">
        <v>45911</v>
      </c>
      <c r="D2749" s="31">
        <v>45913</v>
      </c>
      <c r="E2749" s="48">
        <v>3</v>
      </c>
      <c r="F2749" s="48">
        <f t="shared" si="451"/>
        <v>264</v>
      </c>
      <c r="G2749" s="49">
        <f t="shared" si="452"/>
        <v>264</v>
      </c>
      <c r="H2749" s="22" t="s">
        <v>3505</v>
      </c>
      <c r="I2749" s="22" t="s">
        <v>4428</v>
      </c>
      <c r="J2749" s="22">
        <v>1</v>
      </c>
      <c r="K2749" s="22">
        <v>1</v>
      </c>
      <c r="L2749" s="22">
        <f t="shared" si="453"/>
        <v>0</v>
      </c>
      <c r="M2749" s="22" t="s">
        <v>3669</v>
      </c>
      <c r="N2749" s="31">
        <v>45920</v>
      </c>
      <c r="O2749" s="49">
        <v>0</v>
      </c>
      <c r="P2749" s="22" t="s">
        <v>839</v>
      </c>
      <c r="Q2749" s="22">
        <v>58155927664</v>
      </c>
      <c r="R2749" s="22" t="s">
        <v>40</v>
      </c>
      <c r="S2749" s="3">
        <v>-20</v>
      </c>
      <c r="T2749" s="38" t="s">
        <v>609</v>
      </c>
      <c r="U2749" s="22" t="s">
        <v>320</v>
      </c>
      <c r="V2749" s="22" t="str">
        <f>VLOOKUP(P2749,'Customer List'!B:C,2,)</f>
        <v>Hyderabad</v>
      </c>
      <c r="W2749" s="39"/>
      <c r="X2749" s="31">
        <v>45922</v>
      </c>
      <c r="Y2749" s="22">
        <f t="shared" si="454"/>
        <v>2</v>
      </c>
      <c r="Z2749" s="22" t="str">
        <f t="shared" si="455"/>
        <v>Saturday</v>
      </c>
      <c r="AA2749" s="22" t="str">
        <f t="shared" si="456"/>
        <v>Monday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48"/>
        <v>2748</v>
      </c>
      <c r="B2750" s="22" t="s">
        <v>3507</v>
      </c>
      <c r="C2750" s="31">
        <v>45912</v>
      </c>
      <c r="D2750" s="31">
        <v>45915</v>
      </c>
      <c r="E2750" s="48">
        <v>104.8</v>
      </c>
      <c r="F2750" s="48">
        <f t="shared" si="451"/>
        <v>9222.4</v>
      </c>
      <c r="G2750" s="49">
        <f t="shared" si="452"/>
        <v>9222.4</v>
      </c>
      <c r="H2750" s="22" t="s">
        <v>665</v>
      </c>
      <c r="I2750" s="22" t="s">
        <v>4127</v>
      </c>
      <c r="J2750" s="22">
        <v>1</v>
      </c>
      <c r="K2750" s="22">
        <v>1</v>
      </c>
      <c r="L2750" s="22">
        <f t="shared" si="453"/>
        <v>0</v>
      </c>
      <c r="M2750" s="22" t="s">
        <v>3540</v>
      </c>
      <c r="N2750" s="31">
        <v>45915</v>
      </c>
      <c r="O2750" s="49">
        <v>16244</v>
      </c>
      <c r="P2750" s="22" t="s">
        <v>3508</v>
      </c>
      <c r="Q2750" s="22">
        <v>58155667743</v>
      </c>
      <c r="R2750" s="22" t="s">
        <v>40</v>
      </c>
      <c r="S2750" s="3">
        <v>4</v>
      </c>
      <c r="T2750" s="38"/>
      <c r="U2750" s="22" t="s">
        <v>507</v>
      </c>
      <c r="V2750" s="22" t="str">
        <f>VLOOKUP(P2750,'Customer List'!B:C,2,)</f>
        <v>Mumbai</v>
      </c>
      <c r="W2750" s="39"/>
      <c r="X2750" s="31">
        <v>45916</v>
      </c>
      <c r="Y2750" s="22">
        <f t="shared" si="454"/>
        <v>1</v>
      </c>
      <c r="Z2750" s="22" t="str">
        <f t="shared" si="455"/>
        <v>Monday</v>
      </c>
      <c r="AA2750" s="22" t="str">
        <f t="shared" si="456"/>
        <v>Tuesday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x14ac:dyDescent="0.25">
      <c r="A2751" s="22">
        <f t="shared" si="448"/>
        <v>2749</v>
      </c>
      <c r="B2751" s="22" t="s">
        <v>3507</v>
      </c>
      <c r="C2751" s="31">
        <v>45912</v>
      </c>
      <c r="D2751" s="31">
        <v>45915</v>
      </c>
      <c r="E2751" s="48">
        <v>112.8</v>
      </c>
      <c r="F2751" s="48">
        <f t="shared" si="451"/>
        <v>9926.4</v>
      </c>
      <c r="G2751" s="49">
        <f t="shared" si="452"/>
        <v>39705.599999999999</v>
      </c>
      <c r="H2751" s="22">
        <v>41003</v>
      </c>
      <c r="I2751" s="22" t="s">
        <v>4136</v>
      </c>
      <c r="J2751" s="22">
        <v>4</v>
      </c>
      <c r="K2751" s="22"/>
      <c r="L2751" s="22">
        <f t="shared" si="453"/>
        <v>4</v>
      </c>
      <c r="M2751" s="22"/>
      <c r="N2751" s="31"/>
      <c r="O2751" s="49"/>
      <c r="P2751" s="22" t="s">
        <v>1145</v>
      </c>
      <c r="Q2751" s="22"/>
      <c r="R2751" s="22"/>
      <c r="S2751" s="3" t="s">
        <v>299</v>
      </c>
      <c r="T2751" s="38"/>
      <c r="U2751" s="22" t="s">
        <v>507</v>
      </c>
      <c r="V2751" s="22" t="str">
        <f>VLOOKUP(P2751,'Customer List'!B:C,2,)</f>
        <v>STOCK</v>
      </c>
      <c r="W2751" s="39" t="s">
        <v>1145</v>
      </c>
      <c r="X2751" s="31" t="str">
        <f t="shared" ref="X2751:X2760" si="457">IF(OR(R2751 = "PRIYANKA MADAM", R2751 = "DEEPAK", R2751 = "PORTER"),N2751,"")</f>
        <v/>
      </c>
      <c r="Y2751" s="22" t="str">
        <f t="shared" si="454"/>
        <v/>
      </c>
      <c r="Z2751" s="22" t="str">
        <f t="shared" si="455"/>
        <v/>
      </c>
      <c r="AA2751" s="22" t="str">
        <f t="shared" si="456"/>
        <v/>
      </c>
      <c r="AB2751" s="22" t="str">
        <f>VLOOKUP(U2751,'Currency Sheet'!A:C,3,)</f>
        <v>DOLLAR</v>
      </c>
      <c r="AC2751" s="43" t="str">
        <f>VLOOKUP(P2751,'Customer List'!B:D,3,)</f>
        <v>STOCK</v>
      </c>
    </row>
    <row r="2752" spans="1:29" x14ac:dyDescent="0.25">
      <c r="A2752" s="22">
        <f t="shared" si="448"/>
        <v>2750</v>
      </c>
      <c r="B2752" s="22" t="s">
        <v>2656</v>
      </c>
      <c r="C2752" s="31">
        <v>45912</v>
      </c>
      <c r="D2752" s="31">
        <v>45916</v>
      </c>
      <c r="E2752" s="48">
        <v>0</v>
      </c>
      <c r="F2752" s="48">
        <f t="shared" si="451"/>
        <v>0</v>
      </c>
      <c r="G2752" s="49">
        <f t="shared" si="452"/>
        <v>0</v>
      </c>
      <c r="H2752" s="22" t="s">
        <v>3560</v>
      </c>
      <c r="I2752" s="22"/>
      <c r="J2752" s="22">
        <v>1</v>
      </c>
      <c r="K2752" s="22"/>
      <c r="L2752" s="22">
        <f t="shared" si="453"/>
        <v>1</v>
      </c>
      <c r="M2752" s="22"/>
      <c r="N2752" s="31"/>
      <c r="O2752" s="49"/>
      <c r="P2752" s="22" t="s">
        <v>622</v>
      </c>
      <c r="Q2752" s="22"/>
      <c r="R2752" s="22"/>
      <c r="S2752" s="3" t="s">
        <v>299</v>
      </c>
      <c r="T2752" s="38"/>
      <c r="U2752" s="22" t="s">
        <v>2296</v>
      </c>
      <c r="V2752" s="22" t="str">
        <f>VLOOKUP(P2752,'Customer List'!B:C,2,)</f>
        <v>Delhi</v>
      </c>
      <c r="W2752" s="39" t="s">
        <v>2656</v>
      </c>
      <c r="X2752" s="31" t="str">
        <f t="shared" si="457"/>
        <v/>
      </c>
      <c r="Y2752" s="22" t="str">
        <f t="shared" si="454"/>
        <v/>
      </c>
      <c r="Z2752" s="22" t="str">
        <f t="shared" si="455"/>
        <v/>
      </c>
      <c r="AA2752" s="22" t="str">
        <f t="shared" si="456"/>
        <v/>
      </c>
      <c r="AB2752" s="22" t="str">
        <f>VLOOKUP(U2752,'Currency Sheet'!A:C,3,)</f>
        <v>DOLLAR</v>
      </c>
      <c r="AC2752" s="43" t="str">
        <f>VLOOKUP(P2752,'Customer List'!B:D,3,)</f>
        <v>Local</v>
      </c>
    </row>
    <row r="2753" spans="1:29" x14ac:dyDescent="0.25">
      <c r="A2753" s="22">
        <f t="shared" si="448"/>
        <v>2751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1"/>
        <v>0</v>
      </c>
      <c r="G2753" s="49">
        <f t="shared" si="452"/>
        <v>0</v>
      </c>
      <c r="H2753" s="22" t="s">
        <v>3561</v>
      </c>
      <c r="I2753" s="22"/>
      <c r="J2753" s="22">
        <v>1</v>
      </c>
      <c r="K2753" s="22"/>
      <c r="L2753" s="22">
        <f t="shared" si="453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57"/>
        <v/>
      </c>
      <c r="Y2753" s="22" t="str">
        <f t="shared" si="454"/>
        <v/>
      </c>
      <c r="Z2753" s="22" t="str">
        <f t="shared" si="455"/>
        <v/>
      </c>
      <c r="AA2753" s="22" t="str">
        <f t="shared" si="456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48"/>
        <v>2752</v>
      </c>
      <c r="B2754" s="22" t="s">
        <v>3568</v>
      </c>
      <c r="C2754" s="31">
        <v>45912</v>
      </c>
      <c r="D2754" s="31">
        <v>45916</v>
      </c>
      <c r="E2754" s="48">
        <v>5747.5</v>
      </c>
      <c r="F2754" s="48">
        <f t="shared" si="451"/>
        <v>505780</v>
      </c>
      <c r="G2754" s="49">
        <f t="shared" si="452"/>
        <v>505780</v>
      </c>
      <c r="H2754" s="22">
        <v>78176</v>
      </c>
      <c r="I2754" s="22" t="s">
        <v>4195</v>
      </c>
      <c r="J2754" s="22">
        <v>1</v>
      </c>
      <c r="K2754" s="22">
        <v>1</v>
      </c>
      <c r="L2754" s="22">
        <f t="shared" si="453"/>
        <v>0</v>
      </c>
      <c r="M2754" s="22" t="s">
        <v>3626</v>
      </c>
      <c r="N2754" s="31">
        <v>45918</v>
      </c>
      <c r="O2754" s="49">
        <v>1005812.5</v>
      </c>
      <c r="P2754" s="22" t="s">
        <v>3570</v>
      </c>
      <c r="Q2754" s="22" t="s">
        <v>636</v>
      </c>
      <c r="R2754" s="22" t="s">
        <v>3627</v>
      </c>
      <c r="S2754" s="3">
        <v>-80</v>
      </c>
      <c r="T2754" s="38"/>
      <c r="U2754" s="22" t="s">
        <v>492</v>
      </c>
      <c r="V2754" s="22" t="str">
        <f>VLOOKUP(P2754,'Customer List'!B:C,2,)</f>
        <v>DELHI</v>
      </c>
      <c r="W2754" s="39"/>
      <c r="X2754" s="31" t="str">
        <f t="shared" si="457"/>
        <v/>
      </c>
      <c r="Y2754" s="22" t="str">
        <f t="shared" si="454"/>
        <v/>
      </c>
      <c r="Z2754" s="22" t="str">
        <f t="shared" si="455"/>
        <v>Thursday</v>
      </c>
      <c r="AA2754" s="22" t="str">
        <f t="shared" si="456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48"/>
        <v>2753</v>
      </c>
      <c r="B2755" s="22" t="s">
        <v>3568</v>
      </c>
      <c r="C2755" s="31">
        <v>45912</v>
      </c>
      <c r="D2755" s="31">
        <v>45916</v>
      </c>
      <c r="E2755" s="48">
        <v>6112.5</v>
      </c>
      <c r="F2755" s="48">
        <f t="shared" si="451"/>
        <v>537900</v>
      </c>
      <c r="G2755" s="49">
        <f t="shared" si="452"/>
        <v>537900</v>
      </c>
      <c r="H2755" s="22">
        <v>78589</v>
      </c>
      <c r="I2755" s="22" t="s">
        <v>4196</v>
      </c>
      <c r="J2755" s="22">
        <v>1</v>
      </c>
      <c r="K2755" s="22">
        <v>1</v>
      </c>
      <c r="L2755" s="22">
        <f t="shared" si="453"/>
        <v>0</v>
      </c>
      <c r="M2755" s="22" t="s">
        <v>3626</v>
      </c>
      <c r="N2755" s="31">
        <v>45918</v>
      </c>
      <c r="O2755" s="49">
        <v>1069687.5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57"/>
        <v/>
      </c>
      <c r="Y2755" s="22" t="str">
        <f t="shared" si="454"/>
        <v/>
      </c>
      <c r="Z2755" s="22" t="str">
        <f t="shared" si="455"/>
        <v>Thursday</v>
      </c>
      <c r="AA2755" s="22" t="str">
        <f t="shared" si="456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48"/>
        <v>2754</v>
      </c>
      <c r="B2756" s="22" t="s">
        <v>3568</v>
      </c>
      <c r="C2756" s="31">
        <v>45912</v>
      </c>
      <c r="D2756" s="31">
        <v>45916</v>
      </c>
      <c r="E2756" s="48">
        <v>5</v>
      </c>
      <c r="F2756" s="48">
        <f t="shared" si="451"/>
        <v>440</v>
      </c>
      <c r="G2756" s="49">
        <f t="shared" si="452"/>
        <v>1320</v>
      </c>
      <c r="H2756" s="22" t="s">
        <v>3562</v>
      </c>
      <c r="I2756" s="22" t="s">
        <v>4197</v>
      </c>
      <c r="J2756" s="22">
        <v>3</v>
      </c>
      <c r="K2756" s="22">
        <v>3</v>
      </c>
      <c r="L2756" s="22">
        <f t="shared" si="453"/>
        <v>0</v>
      </c>
      <c r="M2756" s="22" t="s">
        <v>3626</v>
      </c>
      <c r="N2756" s="31">
        <v>45918</v>
      </c>
      <c r="O2756" s="49">
        <v>44625</v>
      </c>
      <c r="P2756" s="22" t="s">
        <v>3570</v>
      </c>
      <c r="Q2756" s="22" t="s">
        <v>636</v>
      </c>
      <c r="R2756" s="22" t="s">
        <v>3627</v>
      </c>
      <c r="S2756" s="3">
        <v>-20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57"/>
        <v/>
      </c>
      <c r="Y2756" s="22" t="str">
        <f t="shared" si="454"/>
        <v/>
      </c>
      <c r="Z2756" s="22" t="str">
        <f t="shared" si="455"/>
        <v>Thursday</v>
      </c>
      <c r="AA2756" s="22" t="str">
        <f t="shared" si="456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48"/>
        <v>2755</v>
      </c>
      <c r="B2757" s="22" t="s">
        <v>3568</v>
      </c>
      <c r="C2757" s="31">
        <v>45912</v>
      </c>
      <c r="D2757" s="31">
        <v>45916</v>
      </c>
      <c r="E2757" s="48">
        <v>392.5</v>
      </c>
      <c r="F2757" s="48">
        <f t="shared" si="451"/>
        <v>34540</v>
      </c>
      <c r="G2757" s="49">
        <f t="shared" si="452"/>
        <v>103620</v>
      </c>
      <c r="H2757" s="22" t="s">
        <v>3563</v>
      </c>
      <c r="I2757" s="22" t="s">
        <v>4198</v>
      </c>
      <c r="J2757" s="22">
        <v>3</v>
      </c>
      <c r="K2757" s="22">
        <v>3</v>
      </c>
      <c r="L2757" s="22">
        <f t="shared" si="453"/>
        <v>0</v>
      </c>
      <c r="M2757" s="22" t="s">
        <v>3626</v>
      </c>
      <c r="N2757" s="31">
        <v>45918</v>
      </c>
      <c r="O2757" s="49">
        <v>206062.5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57"/>
        <v/>
      </c>
      <c r="Y2757" s="22" t="str">
        <f t="shared" si="454"/>
        <v/>
      </c>
      <c r="Z2757" s="22" t="str">
        <f t="shared" si="455"/>
        <v>Thursday</v>
      </c>
      <c r="AA2757" s="22" t="str">
        <f t="shared" si="456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48"/>
        <v>2756</v>
      </c>
      <c r="B2758" s="22" t="s">
        <v>3568</v>
      </c>
      <c r="C2758" s="31">
        <v>45912</v>
      </c>
      <c r="D2758" s="31">
        <v>45916</v>
      </c>
      <c r="E2758" s="48">
        <v>415</v>
      </c>
      <c r="F2758" s="48">
        <f t="shared" si="451"/>
        <v>36520</v>
      </c>
      <c r="G2758" s="49">
        <f t="shared" si="452"/>
        <v>109560</v>
      </c>
      <c r="H2758" s="22" t="s">
        <v>3564</v>
      </c>
      <c r="I2758" s="22" t="s">
        <v>4199</v>
      </c>
      <c r="J2758" s="22">
        <v>3</v>
      </c>
      <c r="K2758" s="22">
        <v>3</v>
      </c>
      <c r="L2758" s="22">
        <f t="shared" si="453"/>
        <v>0</v>
      </c>
      <c r="M2758" s="22" t="s">
        <v>3626</v>
      </c>
      <c r="N2758" s="31">
        <v>45918</v>
      </c>
      <c r="O2758" s="49">
        <v>217875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57"/>
        <v/>
      </c>
      <c r="Y2758" s="22" t="str">
        <f t="shared" si="454"/>
        <v/>
      </c>
      <c r="Z2758" s="22" t="str">
        <f t="shared" si="455"/>
        <v>Thursday</v>
      </c>
      <c r="AA2758" s="22" t="str">
        <f t="shared" si="456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48"/>
        <v>2757</v>
      </c>
      <c r="B2759" s="22" t="s">
        <v>3568</v>
      </c>
      <c r="C2759" s="31">
        <v>45912</v>
      </c>
      <c r="D2759" s="31">
        <v>45916</v>
      </c>
      <c r="E2759" s="48">
        <v>165</v>
      </c>
      <c r="F2759" s="48">
        <f t="shared" si="451"/>
        <v>14520</v>
      </c>
      <c r="G2759" s="49">
        <f t="shared" si="452"/>
        <v>43560</v>
      </c>
      <c r="H2759" s="22" t="s">
        <v>3565</v>
      </c>
      <c r="I2759" s="22" t="s">
        <v>4200</v>
      </c>
      <c r="J2759" s="22">
        <v>3</v>
      </c>
      <c r="K2759" s="22">
        <v>3</v>
      </c>
      <c r="L2759" s="22">
        <f t="shared" si="453"/>
        <v>0</v>
      </c>
      <c r="M2759" s="22" t="s">
        <v>3626</v>
      </c>
      <c r="N2759" s="31">
        <v>45918</v>
      </c>
      <c r="O2759" s="49">
        <v>86625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57"/>
        <v/>
      </c>
      <c r="Y2759" s="22" t="str">
        <f t="shared" si="454"/>
        <v/>
      </c>
      <c r="Z2759" s="22" t="str">
        <f t="shared" si="455"/>
        <v>Thursday</v>
      </c>
      <c r="AA2759" s="22" t="str">
        <f t="shared" si="456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48"/>
        <v>2758</v>
      </c>
      <c r="B2760" s="22" t="s">
        <v>3568</v>
      </c>
      <c r="C2760" s="31">
        <v>45912</v>
      </c>
      <c r="D2760" s="31">
        <v>45916</v>
      </c>
      <c r="E2760" s="48">
        <v>522.5</v>
      </c>
      <c r="F2760" s="48">
        <f t="shared" si="451"/>
        <v>45980</v>
      </c>
      <c r="G2760" s="49">
        <f t="shared" si="452"/>
        <v>229900</v>
      </c>
      <c r="H2760" s="22" t="s">
        <v>3566</v>
      </c>
      <c r="I2760" s="22" t="s">
        <v>4201</v>
      </c>
      <c r="J2760" s="22">
        <v>5</v>
      </c>
      <c r="K2760" s="22">
        <v>5</v>
      </c>
      <c r="L2760" s="22">
        <f t="shared" si="453"/>
        <v>0</v>
      </c>
      <c r="M2760" s="22" t="s">
        <v>3626</v>
      </c>
      <c r="N2760" s="31">
        <v>45918</v>
      </c>
      <c r="O2760" s="49">
        <v>457187.5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57"/>
        <v/>
      </c>
      <c r="Y2760" s="22" t="str">
        <f t="shared" si="454"/>
        <v/>
      </c>
      <c r="Z2760" s="22" t="str">
        <f t="shared" si="455"/>
        <v>Thursday</v>
      </c>
      <c r="AA2760" s="22" t="str">
        <f t="shared" si="456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ref="A2761:A2824" si="458">A2760+1</f>
        <v>2759</v>
      </c>
      <c r="B2761" s="22" t="s">
        <v>3568</v>
      </c>
      <c r="C2761" s="31">
        <v>45912</v>
      </c>
      <c r="D2761" s="31">
        <v>45916</v>
      </c>
      <c r="E2761" s="48">
        <v>310</v>
      </c>
      <c r="F2761" s="48">
        <f t="shared" si="451"/>
        <v>27280</v>
      </c>
      <c r="G2761" s="49">
        <f t="shared" si="452"/>
        <v>27280</v>
      </c>
      <c r="H2761" s="22">
        <v>79700</v>
      </c>
      <c r="I2761" s="22" t="s">
        <v>4202</v>
      </c>
      <c r="J2761" s="22">
        <v>1</v>
      </c>
      <c r="K2761" s="22">
        <v>1</v>
      </c>
      <c r="L2761" s="22">
        <f t="shared" si="453"/>
        <v>0</v>
      </c>
      <c r="M2761" s="22" t="s">
        <v>3658</v>
      </c>
      <c r="N2761" s="31">
        <v>45920</v>
      </c>
      <c r="O2761" s="49">
        <v>75950</v>
      </c>
      <c r="P2761" s="22" t="s">
        <v>3569</v>
      </c>
      <c r="Q2761" s="22">
        <v>58155923000</v>
      </c>
      <c r="R2761" s="22" t="s">
        <v>40</v>
      </c>
      <c r="S2761" s="3">
        <v>-80</v>
      </c>
      <c r="T2761" s="38"/>
      <c r="U2761" s="22" t="s">
        <v>492</v>
      </c>
      <c r="V2761" s="22" t="str">
        <f>VLOOKUP(P2761,'Customer List'!B:C,2,)</f>
        <v>JAIPUR</v>
      </c>
      <c r="W2761" s="39"/>
      <c r="X2761" s="31">
        <v>45922</v>
      </c>
      <c r="Y2761" s="22">
        <f t="shared" si="454"/>
        <v>2</v>
      </c>
      <c r="Z2761" s="22" t="str">
        <f t="shared" si="455"/>
        <v>Saturday</v>
      </c>
      <c r="AA2761" s="22" t="str">
        <f t="shared" si="456"/>
        <v>Monday</v>
      </c>
      <c r="AB2761" s="22" t="str">
        <f>VLOOKUP(U2761,'Currency Sheet'!A:C,3,)</f>
        <v>DOLLAR</v>
      </c>
      <c r="AC2761" s="43" t="str">
        <f>VLOOKUP(P2761,'Customer List'!B:D,3,)</f>
        <v>OutStation</v>
      </c>
    </row>
    <row r="2762" spans="1:29" x14ac:dyDescent="0.25">
      <c r="A2762" s="22">
        <f t="shared" si="458"/>
        <v>2760</v>
      </c>
      <c r="B2762" s="22" t="s">
        <v>3568</v>
      </c>
      <c r="C2762" s="31">
        <v>45912</v>
      </c>
      <c r="D2762" s="31">
        <v>45916</v>
      </c>
      <c r="E2762" s="48">
        <v>152.5</v>
      </c>
      <c r="F2762" s="48">
        <f t="shared" si="451"/>
        <v>13420</v>
      </c>
      <c r="G2762" s="49">
        <f t="shared" si="452"/>
        <v>13420</v>
      </c>
      <c r="H2762" s="22" t="s">
        <v>3567</v>
      </c>
      <c r="I2762" s="22" t="s">
        <v>4203</v>
      </c>
      <c r="J2762" s="22">
        <v>1</v>
      </c>
      <c r="K2762" s="22">
        <v>1</v>
      </c>
      <c r="L2762" s="22">
        <f t="shared" si="453"/>
        <v>0</v>
      </c>
      <c r="M2762" s="22" t="s">
        <v>3673</v>
      </c>
      <c r="N2762" s="31">
        <v>45918</v>
      </c>
      <c r="O2762" s="49">
        <v>0</v>
      </c>
      <c r="P2762" s="22" t="s">
        <v>3570</v>
      </c>
      <c r="Q2762" s="22" t="s">
        <v>636</v>
      </c>
      <c r="R2762" s="22" t="s">
        <v>3627</v>
      </c>
      <c r="S2762" s="3">
        <v>-80</v>
      </c>
      <c r="T2762" s="38" t="s">
        <v>609</v>
      </c>
      <c r="U2762" s="22" t="s">
        <v>492</v>
      </c>
      <c r="V2762" s="22" t="str">
        <f>VLOOKUP(P2762,'Customer List'!B:C,2,)</f>
        <v>DELHI</v>
      </c>
      <c r="W2762" s="39"/>
      <c r="X2762" s="31" t="str">
        <f>IF(OR(R2762 = "PRIYANKA MADAM", R2762 = "DEEPAK", R2762 = "PORTER"),N2762,"")</f>
        <v/>
      </c>
      <c r="Y2762" s="22" t="str">
        <f t="shared" si="454"/>
        <v/>
      </c>
      <c r="Z2762" s="22" t="str">
        <f t="shared" si="455"/>
        <v>Thursday</v>
      </c>
      <c r="AA2762" s="22" t="str">
        <f t="shared" si="456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si="458"/>
        <v>2761</v>
      </c>
      <c r="B2763" s="22">
        <v>44825</v>
      </c>
      <c r="C2763" s="31">
        <v>45911</v>
      </c>
      <c r="D2763" s="31">
        <v>45916</v>
      </c>
      <c r="E2763" s="48">
        <v>136.80000000000001</v>
      </c>
      <c r="F2763" s="48">
        <f t="shared" si="451"/>
        <v>12038.400000000001</v>
      </c>
      <c r="G2763" s="49">
        <f t="shared" si="452"/>
        <v>48153.600000000006</v>
      </c>
      <c r="H2763" s="22" t="s">
        <v>564</v>
      </c>
      <c r="I2763" s="22" t="s">
        <v>565</v>
      </c>
      <c r="J2763" s="22">
        <v>4</v>
      </c>
      <c r="K2763" s="22">
        <v>4</v>
      </c>
      <c r="L2763" s="22">
        <f t="shared" si="453"/>
        <v>0</v>
      </c>
      <c r="M2763" s="22" t="s">
        <v>3617</v>
      </c>
      <c r="N2763" s="31">
        <v>45920</v>
      </c>
      <c r="O2763" s="49">
        <v>60000</v>
      </c>
      <c r="P2763" s="22" t="s">
        <v>944</v>
      </c>
      <c r="Q2763" s="22">
        <v>58155928950</v>
      </c>
      <c r="R2763" s="22" t="s">
        <v>40</v>
      </c>
      <c r="S2763" s="3">
        <v>-20</v>
      </c>
      <c r="T2763" s="38"/>
      <c r="U2763" s="22" t="s">
        <v>3353</v>
      </c>
      <c r="V2763" s="22" t="str">
        <f>VLOOKUP(P2763,'Customer List'!B:C,2,)</f>
        <v>Banglore</v>
      </c>
      <c r="W2763" s="39"/>
      <c r="X2763" s="31">
        <v>45922</v>
      </c>
      <c r="Y2763" s="22">
        <f t="shared" si="454"/>
        <v>2</v>
      </c>
      <c r="Z2763" s="22" t="str">
        <f t="shared" si="455"/>
        <v>Saturday</v>
      </c>
      <c r="AA2763" s="22" t="str">
        <f t="shared" si="456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58"/>
        <v>2762</v>
      </c>
      <c r="B2764" s="22">
        <v>44825</v>
      </c>
      <c r="C2764" s="31">
        <v>45911</v>
      </c>
      <c r="D2764" s="31">
        <v>45916</v>
      </c>
      <c r="E2764" s="48">
        <v>160</v>
      </c>
      <c r="F2764" s="48">
        <f t="shared" si="451"/>
        <v>14080</v>
      </c>
      <c r="G2764" s="49">
        <f t="shared" si="452"/>
        <v>56320</v>
      </c>
      <c r="H2764" s="22" t="s">
        <v>2786</v>
      </c>
      <c r="I2764" s="22" t="s">
        <v>4141</v>
      </c>
      <c r="J2764" s="22">
        <v>4</v>
      </c>
      <c r="K2764" s="22">
        <v>4</v>
      </c>
      <c r="L2764" s="22">
        <f t="shared" si="453"/>
        <v>0</v>
      </c>
      <c r="M2764" s="22" t="s">
        <v>3619</v>
      </c>
      <c r="N2764" s="31">
        <v>45916</v>
      </c>
      <c r="O2764" s="49">
        <v>84000</v>
      </c>
      <c r="P2764" s="22" t="s">
        <v>16</v>
      </c>
      <c r="Q2764" s="22" t="s">
        <v>636</v>
      </c>
      <c r="R2764" s="22" t="s">
        <v>637</v>
      </c>
      <c r="S2764" s="3">
        <v>-20</v>
      </c>
      <c r="T2764" s="38"/>
      <c r="U2764" s="22" t="s">
        <v>3353</v>
      </c>
      <c r="V2764" s="22" t="str">
        <f>VLOOKUP(P2764,'Customer List'!B:C,2,)</f>
        <v>Delhi</v>
      </c>
      <c r="W2764" s="39"/>
      <c r="X2764" s="31">
        <f t="shared" ref="X2764:X2765" si="459">IF(OR(R2764 = "PRIYANKA MADAM", R2764 = "DEEPAK", R2764 = "PORTER"),N2764,"")</f>
        <v>45916</v>
      </c>
      <c r="Y2764" s="22">
        <f t="shared" si="454"/>
        <v>0</v>
      </c>
      <c r="Z2764" s="22" t="str">
        <f t="shared" si="455"/>
        <v>Tuesday</v>
      </c>
      <c r="AA2764" s="22" t="str">
        <f t="shared" si="456"/>
        <v>Tuesday</v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58"/>
        <v>2763</v>
      </c>
      <c r="B2765" s="22">
        <v>44825</v>
      </c>
      <c r="C2765" s="31">
        <v>45911</v>
      </c>
      <c r="D2765" s="31">
        <v>45916</v>
      </c>
      <c r="E2765" s="48">
        <v>682.5</v>
      </c>
      <c r="F2765" s="48">
        <f t="shared" si="451"/>
        <v>60060</v>
      </c>
      <c r="G2765" s="49">
        <f t="shared" si="452"/>
        <v>60060</v>
      </c>
      <c r="H2765" s="22" t="s">
        <v>3574</v>
      </c>
      <c r="I2765" s="22" t="s">
        <v>4204</v>
      </c>
      <c r="J2765" s="22">
        <v>1</v>
      </c>
      <c r="K2765" s="22">
        <v>1</v>
      </c>
      <c r="L2765" s="22">
        <f t="shared" si="453"/>
        <v>0</v>
      </c>
      <c r="M2765" s="22" t="s">
        <v>4683</v>
      </c>
      <c r="N2765" s="31">
        <v>45933</v>
      </c>
      <c r="O2765" s="49">
        <v>140562</v>
      </c>
      <c r="P2765" s="22" t="s">
        <v>1144</v>
      </c>
      <c r="Q2765" s="22" t="s">
        <v>636</v>
      </c>
      <c r="R2765" s="22" t="s">
        <v>637</v>
      </c>
      <c r="S2765" s="3">
        <v>4</v>
      </c>
      <c r="T2765" s="38" t="s">
        <v>4684</v>
      </c>
      <c r="U2765" s="22" t="s">
        <v>3353</v>
      </c>
      <c r="V2765" s="22" t="str">
        <f>VLOOKUP(P2765,'Customer List'!B:C,2,)</f>
        <v>DELHI</v>
      </c>
      <c r="W2765" s="39"/>
      <c r="X2765" s="31">
        <f t="shared" si="459"/>
        <v>45933</v>
      </c>
      <c r="Y2765" s="22">
        <f t="shared" si="454"/>
        <v>0</v>
      </c>
      <c r="Z2765" s="22" t="str">
        <f t="shared" si="455"/>
        <v>Friday</v>
      </c>
      <c r="AA2765" s="22" t="str">
        <f t="shared" si="456"/>
        <v>Friday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x14ac:dyDescent="0.25">
      <c r="A2766" s="22">
        <f t="shared" si="458"/>
        <v>2764</v>
      </c>
      <c r="B2766" s="22">
        <v>922048</v>
      </c>
      <c r="C2766" s="31">
        <v>45915</v>
      </c>
      <c r="D2766" s="31">
        <v>45918</v>
      </c>
      <c r="E2766" s="48">
        <v>548.25</v>
      </c>
      <c r="F2766" s="48">
        <f t="shared" si="451"/>
        <v>48246</v>
      </c>
      <c r="G2766" s="49">
        <f t="shared" si="452"/>
        <v>48246</v>
      </c>
      <c r="H2766" s="22" t="s">
        <v>3595</v>
      </c>
      <c r="I2766" s="22" t="s">
        <v>4205</v>
      </c>
      <c r="J2766" s="22">
        <v>1</v>
      </c>
      <c r="K2766" s="22">
        <v>1</v>
      </c>
      <c r="L2766" s="22">
        <f t="shared" si="453"/>
        <v>0</v>
      </c>
      <c r="M2766" s="22" t="s">
        <v>3661</v>
      </c>
      <c r="N2766" s="31">
        <v>45920</v>
      </c>
      <c r="O2766" s="49">
        <v>60952.5</v>
      </c>
      <c r="P2766" s="22" t="s">
        <v>620</v>
      </c>
      <c r="Q2766" s="22">
        <v>58155921924</v>
      </c>
      <c r="R2766" s="22" t="s">
        <v>40</v>
      </c>
      <c r="S2766" s="3">
        <v>4</v>
      </c>
      <c r="T2766" s="38"/>
      <c r="U2766" s="22" t="s">
        <v>3596</v>
      </c>
      <c r="V2766" s="22" t="str">
        <f>VLOOKUP(P2766,'Customer List'!B:C,2,)</f>
        <v>Mumbai</v>
      </c>
      <c r="W2766" s="39"/>
      <c r="X2766" s="31">
        <v>45922</v>
      </c>
      <c r="Y2766" s="22">
        <f t="shared" si="454"/>
        <v>2</v>
      </c>
      <c r="Z2766" s="22" t="str">
        <f t="shared" si="455"/>
        <v>Saturday</v>
      </c>
      <c r="AA2766" s="22" t="str">
        <f t="shared" si="456"/>
        <v>Monday</v>
      </c>
      <c r="AB2766" s="22" t="str">
        <f>VLOOKUP(U2766,'Currency Sheet'!A:C,3,)</f>
        <v>DOLLAR</v>
      </c>
      <c r="AC2766" s="43" t="str">
        <f>VLOOKUP(P2766,'Customer List'!B:D,3,)</f>
        <v>OutStation</v>
      </c>
    </row>
    <row r="2767" spans="1:29" x14ac:dyDescent="0.25">
      <c r="A2767" s="22">
        <f t="shared" si="458"/>
        <v>2765</v>
      </c>
      <c r="B2767" s="22" t="s">
        <v>3575</v>
      </c>
      <c r="C2767" s="31">
        <v>45913</v>
      </c>
      <c r="D2767" s="31">
        <v>45918</v>
      </c>
      <c r="E2767" s="48">
        <v>3348.95</v>
      </c>
      <c r="F2767" s="48">
        <f t="shared" si="451"/>
        <v>294707.59999999998</v>
      </c>
      <c r="G2767" s="49">
        <f t="shared" si="452"/>
        <v>294707.59999999998</v>
      </c>
      <c r="H2767" s="22" t="s">
        <v>3578</v>
      </c>
      <c r="I2767" s="22" t="s">
        <v>4206</v>
      </c>
      <c r="J2767" s="22">
        <v>1</v>
      </c>
      <c r="K2767" s="22">
        <v>1</v>
      </c>
      <c r="L2767" s="22">
        <f t="shared" si="453"/>
        <v>0</v>
      </c>
      <c r="M2767" s="22" t="s">
        <v>3615</v>
      </c>
      <c r="N2767" s="31">
        <v>45920</v>
      </c>
      <c r="O2767" s="49">
        <v>502342.05</v>
      </c>
      <c r="P2767" s="22" t="s">
        <v>370</v>
      </c>
      <c r="Q2767" s="22">
        <v>58155927841</v>
      </c>
      <c r="R2767" s="22" t="s">
        <v>40</v>
      </c>
      <c r="S2767" s="3">
        <v>-20</v>
      </c>
      <c r="T2767" s="38"/>
      <c r="U2767" s="22" t="s">
        <v>3587</v>
      </c>
      <c r="V2767" s="22" t="str">
        <f>VLOOKUP(P2767,'Customer List'!B:C,2,)</f>
        <v>Gujrat</v>
      </c>
      <c r="W2767" s="39"/>
      <c r="X2767" s="31">
        <v>45923</v>
      </c>
      <c r="Y2767" s="22">
        <f t="shared" si="454"/>
        <v>3</v>
      </c>
      <c r="Z2767" s="22" t="str">
        <f t="shared" si="455"/>
        <v>Saturday</v>
      </c>
      <c r="AA2767" s="22" t="str">
        <f t="shared" si="456"/>
        <v>Tuesday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x14ac:dyDescent="0.25">
      <c r="A2768" s="22">
        <f t="shared" si="458"/>
        <v>2766</v>
      </c>
      <c r="B2768" s="22" t="s">
        <v>3575</v>
      </c>
      <c r="C2768" s="31">
        <v>45913</v>
      </c>
      <c r="D2768" s="31">
        <v>45918</v>
      </c>
      <c r="E2768" s="48">
        <v>1679</v>
      </c>
      <c r="F2768" s="48">
        <f t="shared" si="451"/>
        <v>147752</v>
      </c>
      <c r="G2768" s="49">
        <f t="shared" si="452"/>
        <v>147752</v>
      </c>
      <c r="H2768" s="22" t="s">
        <v>3579</v>
      </c>
      <c r="I2768" s="22" t="s">
        <v>4207</v>
      </c>
      <c r="J2768" s="22">
        <v>1</v>
      </c>
      <c r="K2768" s="22">
        <v>1</v>
      </c>
      <c r="L2768" s="22">
        <f t="shared" si="453"/>
        <v>0</v>
      </c>
      <c r="M2768" s="22" t="s">
        <v>3628</v>
      </c>
      <c r="N2768" s="31">
        <v>45919</v>
      </c>
      <c r="O2768" s="49">
        <v>169150</v>
      </c>
      <c r="P2768" s="22" t="s">
        <v>254</v>
      </c>
      <c r="Q2768" s="22" t="s">
        <v>2071</v>
      </c>
      <c r="R2768" s="22" t="s">
        <v>847</v>
      </c>
      <c r="S2768" s="3">
        <v>-20</v>
      </c>
      <c r="T2768" s="38"/>
      <c r="U2768" s="22" t="s">
        <v>3587</v>
      </c>
      <c r="V2768" s="22" t="str">
        <f>VLOOKUP(P2768,'Customer List'!B:C,2,)</f>
        <v>Delhi</v>
      </c>
      <c r="W2768" s="39"/>
      <c r="X2768" s="31">
        <f>IF(OR(R2768 = "PRIYANKA MADAM", R2768 = "DEEPAK", R2768 = "PORTER"),N2768,"")</f>
        <v>45919</v>
      </c>
      <c r="Y2768" s="22">
        <f t="shared" si="454"/>
        <v>0</v>
      </c>
      <c r="Z2768" s="22" t="str">
        <f t="shared" si="455"/>
        <v>Friday</v>
      </c>
      <c r="AA2768" s="22" t="str">
        <f t="shared" si="456"/>
        <v>Friday</v>
      </c>
      <c r="AB2768" s="22" t="str">
        <f>VLOOKUP(U2768,'Currency Sheet'!A:C,3,)</f>
        <v>DOLLAR</v>
      </c>
      <c r="AC2768" s="43" t="str">
        <f>VLOOKUP(P2768,'Customer List'!B:D,3,)</f>
        <v>Local</v>
      </c>
    </row>
    <row r="2769" spans="1:29" x14ac:dyDescent="0.25">
      <c r="A2769" s="22">
        <f t="shared" si="458"/>
        <v>2767</v>
      </c>
      <c r="B2769" s="22" t="s">
        <v>3575</v>
      </c>
      <c r="C2769" s="31">
        <v>45913</v>
      </c>
      <c r="D2769" s="31">
        <v>45918</v>
      </c>
      <c r="E2769" s="48">
        <v>1144</v>
      </c>
      <c r="F2769" s="48">
        <f t="shared" si="451"/>
        <v>100672</v>
      </c>
      <c r="G2769" s="49">
        <f t="shared" si="452"/>
        <v>100672</v>
      </c>
      <c r="H2769" s="22" t="s">
        <v>3580</v>
      </c>
      <c r="I2769" s="22" t="s">
        <v>4208</v>
      </c>
      <c r="J2769" s="22">
        <v>1</v>
      </c>
      <c r="K2769" s="22">
        <v>1</v>
      </c>
      <c r="L2769" s="22">
        <f t="shared" si="453"/>
        <v>0</v>
      </c>
      <c r="M2769" s="22" t="s">
        <v>3663</v>
      </c>
      <c r="N2769" s="31">
        <v>45920</v>
      </c>
      <c r="O2769" s="49">
        <v>162800</v>
      </c>
      <c r="P2769" s="22" t="s">
        <v>839</v>
      </c>
      <c r="Q2769" s="22">
        <v>58155927664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Hyderabad</v>
      </c>
      <c r="W2769" s="39"/>
      <c r="X2769" s="31">
        <v>45922</v>
      </c>
      <c r="Y2769" s="22">
        <f t="shared" si="454"/>
        <v>2</v>
      </c>
      <c r="Z2769" s="22" t="str">
        <f t="shared" si="455"/>
        <v>Saturday</v>
      </c>
      <c r="AA2769" s="22" t="str">
        <f t="shared" si="456"/>
        <v>Monday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58"/>
        <v>2768</v>
      </c>
      <c r="B2770" s="22" t="s">
        <v>3575</v>
      </c>
      <c r="C2770" s="31">
        <v>45913</v>
      </c>
      <c r="D2770" s="31">
        <v>45918</v>
      </c>
      <c r="E2770" s="48">
        <v>1040</v>
      </c>
      <c r="F2770" s="48">
        <f t="shared" si="451"/>
        <v>91520</v>
      </c>
      <c r="G2770" s="49">
        <f t="shared" si="452"/>
        <v>91520</v>
      </c>
      <c r="H2770" s="22" t="s">
        <v>3581</v>
      </c>
      <c r="I2770" s="22" t="s">
        <v>4209</v>
      </c>
      <c r="J2770" s="22">
        <v>1</v>
      </c>
      <c r="K2770" s="22">
        <v>1</v>
      </c>
      <c r="L2770" s="22">
        <f t="shared" si="453"/>
        <v>0</v>
      </c>
      <c r="M2770" s="22" t="s">
        <v>3664</v>
      </c>
      <c r="N2770" s="31">
        <v>45920</v>
      </c>
      <c r="O2770" s="49">
        <v>148000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54"/>
        <v>2</v>
      </c>
      <c r="Z2770" s="22" t="str">
        <f t="shared" si="455"/>
        <v>Saturday</v>
      </c>
      <c r="AA2770" s="22" t="str">
        <f t="shared" si="456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x14ac:dyDescent="0.25">
      <c r="A2771" s="22">
        <f t="shared" si="458"/>
        <v>2769</v>
      </c>
      <c r="B2771" s="22" t="s">
        <v>3575</v>
      </c>
      <c r="C2771" s="31">
        <v>45913</v>
      </c>
      <c r="D2771" s="31">
        <v>45918</v>
      </c>
      <c r="E2771" s="48">
        <v>188</v>
      </c>
      <c r="F2771" s="48">
        <f t="shared" si="451"/>
        <v>16544</v>
      </c>
      <c r="G2771" s="49">
        <f t="shared" si="452"/>
        <v>33088</v>
      </c>
      <c r="H2771" s="22" t="s">
        <v>372</v>
      </c>
      <c r="I2771" s="22" t="s">
        <v>4130</v>
      </c>
      <c r="J2771" s="22">
        <v>2</v>
      </c>
      <c r="K2771" s="22">
        <v>2</v>
      </c>
      <c r="L2771" s="22">
        <f t="shared" si="453"/>
        <v>0</v>
      </c>
      <c r="M2771" s="22" t="s">
        <v>3665</v>
      </c>
      <c r="N2771" s="31">
        <v>45920</v>
      </c>
      <c r="O2771" s="49">
        <v>53800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54"/>
        <v>2</v>
      </c>
      <c r="Z2771" s="22" t="str">
        <f t="shared" si="455"/>
        <v>Saturday</v>
      </c>
      <c r="AA2771" s="22" t="str">
        <f t="shared" si="456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58"/>
        <v>2770</v>
      </c>
      <c r="B2772" s="22" t="s">
        <v>3575</v>
      </c>
      <c r="C2772" s="31">
        <v>45913</v>
      </c>
      <c r="D2772" s="31">
        <v>45918</v>
      </c>
      <c r="E2772" s="48">
        <v>132</v>
      </c>
      <c r="F2772" s="48">
        <f t="shared" si="451"/>
        <v>11616</v>
      </c>
      <c r="G2772" s="49">
        <f t="shared" si="452"/>
        <v>11616</v>
      </c>
      <c r="H2772" s="22" t="s">
        <v>3582</v>
      </c>
      <c r="I2772" s="22" t="s">
        <v>4210</v>
      </c>
      <c r="J2772" s="22">
        <v>1</v>
      </c>
      <c r="K2772" s="22">
        <v>1</v>
      </c>
      <c r="L2772" s="22">
        <f t="shared" si="453"/>
        <v>0</v>
      </c>
      <c r="M2772" s="22" t="s">
        <v>3656</v>
      </c>
      <c r="N2772" s="31">
        <v>45920</v>
      </c>
      <c r="O2772" s="49">
        <v>19740</v>
      </c>
      <c r="P2772" s="22" t="s">
        <v>165</v>
      </c>
      <c r="Q2772" s="22">
        <v>58155920130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Lucknow</v>
      </c>
      <c r="W2772" s="39"/>
      <c r="X2772" s="31">
        <v>45922</v>
      </c>
      <c r="Y2772" s="22">
        <f t="shared" si="454"/>
        <v>2</v>
      </c>
      <c r="Z2772" s="22" t="str">
        <f t="shared" si="455"/>
        <v>Saturday</v>
      </c>
      <c r="AA2772" s="22" t="str">
        <f t="shared" si="456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58"/>
        <v>2771</v>
      </c>
      <c r="B2773" s="22" t="s">
        <v>3575</v>
      </c>
      <c r="C2773" s="31">
        <v>45913</v>
      </c>
      <c r="D2773" s="31">
        <v>45918</v>
      </c>
      <c r="E2773" s="48">
        <v>603</v>
      </c>
      <c r="F2773" s="48">
        <f t="shared" si="451"/>
        <v>53064</v>
      </c>
      <c r="G2773" s="49">
        <f t="shared" si="452"/>
        <v>53064</v>
      </c>
      <c r="H2773" s="22" t="s">
        <v>3583</v>
      </c>
      <c r="I2773" s="22" t="s">
        <v>4211</v>
      </c>
      <c r="J2773" s="22">
        <v>1</v>
      </c>
      <c r="K2773" s="22">
        <v>1</v>
      </c>
      <c r="L2773" s="22">
        <f t="shared" si="453"/>
        <v>0</v>
      </c>
      <c r="M2773" s="22" t="s">
        <v>3618</v>
      </c>
      <c r="N2773" s="31">
        <v>45920</v>
      </c>
      <c r="O2773" s="49">
        <v>90510</v>
      </c>
      <c r="P2773" s="22" t="s">
        <v>302</v>
      </c>
      <c r="Q2773" s="22">
        <v>58155928736</v>
      </c>
      <c r="R2773" s="22" t="s">
        <v>40</v>
      </c>
      <c r="S2773" s="3">
        <v>-80</v>
      </c>
      <c r="T2773" s="38"/>
      <c r="U2773" s="22" t="s">
        <v>3587</v>
      </c>
      <c r="V2773" s="22" t="str">
        <f>VLOOKUP(P2773,'Customer List'!B:C,2,)</f>
        <v>Banglore</v>
      </c>
      <c r="W2773" s="39"/>
      <c r="X2773" s="31">
        <v>45922</v>
      </c>
      <c r="Y2773" s="22">
        <f t="shared" si="454"/>
        <v>2</v>
      </c>
      <c r="Z2773" s="22" t="str">
        <f t="shared" si="455"/>
        <v>Saturday</v>
      </c>
      <c r="AA2773" s="22" t="str">
        <f t="shared" si="456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58"/>
        <v>2772</v>
      </c>
      <c r="B2774" s="22" t="s">
        <v>3575</v>
      </c>
      <c r="C2774" s="31">
        <v>45913</v>
      </c>
      <c r="D2774" s="31">
        <v>45918</v>
      </c>
      <c r="E2774" s="48">
        <v>909</v>
      </c>
      <c r="F2774" s="48">
        <f t="shared" si="451"/>
        <v>79992</v>
      </c>
      <c r="G2774" s="49">
        <f t="shared" si="452"/>
        <v>79992</v>
      </c>
      <c r="H2774" s="22" t="s">
        <v>3584</v>
      </c>
      <c r="I2774" s="22" t="s">
        <v>4212</v>
      </c>
      <c r="J2774" s="22">
        <v>1</v>
      </c>
      <c r="K2774" s="22">
        <v>1</v>
      </c>
      <c r="L2774" s="22">
        <f t="shared" si="453"/>
        <v>0</v>
      </c>
      <c r="M2774" s="22" t="s">
        <v>3612</v>
      </c>
      <c r="N2774" s="31">
        <v>45920</v>
      </c>
      <c r="O2774" s="49">
        <v>146137.5</v>
      </c>
      <c r="P2774" s="22" t="s">
        <v>370</v>
      </c>
      <c r="Q2774" s="22">
        <v>58155927432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Gujrat</v>
      </c>
      <c r="W2774" s="39"/>
      <c r="X2774" s="31">
        <v>45922</v>
      </c>
      <c r="Y2774" s="22">
        <f t="shared" si="454"/>
        <v>2</v>
      </c>
      <c r="Z2774" s="22" t="str">
        <f t="shared" si="455"/>
        <v>Saturday</v>
      </c>
      <c r="AA2774" s="22" t="str">
        <f t="shared" si="456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58"/>
        <v>2773</v>
      </c>
      <c r="B2775" s="22" t="s">
        <v>3575</v>
      </c>
      <c r="C2775" s="31">
        <v>45913</v>
      </c>
      <c r="D2775" s="31">
        <v>45918</v>
      </c>
      <c r="E2775" s="48">
        <v>69</v>
      </c>
      <c r="F2775" s="48">
        <f t="shared" si="451"/>
        <v>6072</v>
      </c>
      <c r="G2775" s="49">
        <f t="shared" si="452"/>
        <v>6072</v>
      </c>
      <c r="H2775" s="22" t="s">
        <v>355</v>
      </c>
      <c r="I2775" s="22" t="s">
        <v>4131</v>
      </c>
      <c r="J2775" s="22">
        <v>1</v>
      </c>
      <c r="K2775" s="22">
        <v>1</v>
      </c>
      <c r="L2775" s="22">
        <f t="shared" si="453"/>
        <v>0</v>
      </c>
      <c r="M2775" s="22" t="s">
        <v>3664</v>
      </c>
      <c r="N2775" s="31">
        <v>45920</v>
      </c>
      <c r="O2775" s="49">
        <v>9900</v>
      </c>
      <c r="P2775" s="22" t="s">
        <v>839</v>
      </c>
      <c r="Q2775" s="22">
        <v>58155927664</v>
      </c>
      <c r="R2775" s="22" t="s">
        <v>40</v>
      </c>
      <c r="S2775" s="3">
        <v>4</v>
      </c>
      <c r="T2775" s="38"/>
      <c r="U2775" s="22" t="s">
        <v>3587</v>
      </c>
      <c r="V2775" s="22" t="str">
        <f>VLOOKUP(P2775,'Customer List'!B:C,2,)</f>
        <v>Hyderabad</v>
      </c>
      <c r="W2775" s="39"/>
      <c r="X2775" s="31">
        <v>45922</v>
      </c>
      <c r="Y2775" s="22">
        <f t="shared" si="454"/>
        <v>2</v>
      </c>
      <c r="Z2775" s="22" t="str">
        <f t="shared" si="455"/>
        <v>Saturday</v>
      </c>
      <c r="AA2775" s="22" t="str">
        <f t="shared" si="456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58"/>
        <v>2774</v>
      </c>
      <c r="B2776" s="22" t="s">
        <v>3575</v>
      </c>
      <c r="C2776" s="31">
        <v>45913</v>
      </c>
      <c r="D2776" s="31">
        <v>45918</v>
      </c>
      <c r="E2776" s="48">
        <v>237</v>
      </c>
      <c r="F2776" s="48">
        <f t="shared" si="451"/>
        <v>20856</v>
      </c>
      <c r="G2776" s="49">
        <f t="shared" si="452"/>
        <v>62568</v>
      </c>
      <c r="H2776" s="22" t="s">
        <v>3585</v>
      </c>
      <c r="I2776" s="22" t="s">
        <v>4213</v>
      </c>
      <c r="J2776" s="22">
        <v>3</v>
      </c>
      <c r="K2776" s="22">
        <v>3</v>
      </c>
      <c r="L2776" s="22">
        <f t="shared" si="453"/>
        <v>0</v>
      </c>
      <c r="M2776" s="22" t="s">
        <v>3666</v>
      </c>
      <c r="N2776" s="31">
        <v>45920</v>
      </c>
      <c r="O2776" s="49">
        <v>101400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54"/>
        <v>2</v>
      </c>
      <c r="Z2776" s="22" t="str">
        <f t="shared" si="455"/>
        <v>Saturday</v>
      </c>
      <c r="AA2776" s="22" t="str">
        <f t="shared" si="456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58"/>
        <v>2775</v>
      </c>
      <c r="B2777" s="22" t="s">
        <v>3575</v>
      </c>
      <c r="C2777" s="31">
        <v>45913</v>
      </c>
      <c r="D2777" s="31">
        <v>45918</v>
      </c>
      <c r="E2777" s="48">
        <v>393</v>
      </c>
      <c r="F2777" s="48">
        <f t="shared" si="451"/>
        <v>34584</v>
      </c>
      <c r="G2777" s="49">
        <f t="shared" si="452"/>
        <v>34584</v>
      </c>
      <c r="H2777" s="22" t="s">
        <v>364</v>
      </c>
      <c r="I2777" s="22" t="s">
        <v>4138</v>
      </c>
      <c r="J2777" s="22">
        <v>1</v>
      </c>
      <c r="K2777" s="22">
        <v>1</v>
      </c>
      <c r="L2777" s="22">
        <f t="shared" si="453"/>
        <v>0</v>
      </c>
      <c r="M2777" s="22" t="s">
        <v>3629</v>
      </c>
      <c r="N2777" s="31">
        <v>45919</v>
      </c>
      <c r="O2777" s="49">
        <v>50580</v>
      </c>
      <c r="P2777" s="22" t="s">
        <v>254</v>
      </c>
      <c r="Q2777" s="22" t="s">
        <v>2071</v>
      </c>
      <c r="R2777" s="22" t="s">
        <v>847</v>
      </c>
      <c r="S2777" s="3">
        <v>4</v>
      </c>
      <c r="T2777" s="38"/>
      <c r="U2777" s="22" t="s">
        <v>3587</v>
      </c>
      <c r="V2777" s="22" t="str">
        <f>VLOOKUP(P2777,'Customer List'!B:C,2,)</f>
        <v>Delhi</v>
      </c>
      <c r="W2777" s="39"/>
      <c r="X2777" s="31">
        <f t="shared" ref="X2777:X2807" si="460">IF(OR(R2777 = "PRIYANKA MADAM", R2777 = "DEEPAK", R2777 = "PORTER"),N2777,"")</f>
        <v>45919</v>
      </c>
      <c r="Y2777" s="22">
        <f t="shared" si="454"/>
        <v>0</v>
      </c>
      <c r="Z2777" s="22" t="str">
        <f t="shared" si="455"/>
        <v>Friday</v>
      </c>
      <c r="AA2777" s="22" t="str">
        <f t="shared" si="456"/>
        <v>Friday</v>
      </c>
      <c r="AB2777" s="22" t="str">
        <f>VLOOKUP(U2777,'Currency Sheet'!A:C,3,)</f>
        <v>DOLLAR</v>
      </c>
      <c r="AC2777" s="43" t="str">
        <f>VLOOKUP(P2777,'Customer List'!B:D,3,)</f>
        <v>Local</v>
      </c>
    </row>
    <row r="2778" spans="1:29" x14ac:dyDescent="0.25">
      <c r="A2778" s="22">
        <f t="shared" si="458"/>
        <v>2776</v>
      </c>
      <c r="B2778" s="22" t="s">
        <v>3576</v>
      </c>
      <c r="C2778" s="31">
        <v>45912</v>
      </c>
      <c r="D2778" s="31">
        <v>45918</v>
      </c>
      <c r="E2778" s="48">
        <v>169.4</v>
      </c>
      <c r="F2778" s="48">
        <f t="shared" si="451"/>
        <v>14907.2</v>
      </c>
      <c r="G2778" s="49">
        <f t="shared" si="452"/>
        <v>14907.2</v>
      </c>
      <c r="H2778" s="22">
        <v>100222</v>
      </c>
      <c r="I2778" s="22" t="s">
        <v>4044</v>
      </c>
      <c r="J2778" s="22">
        <v>1</v>
      </c>
      <c r="K2778" s="22">
        <v>1</v>
      </c>
      <c r="L2778" s="22">
        <f t="shared" si="453"/>
        <v>0</v>
      </c>
      <c r="M2778" s="22" t="s">
        <v>3633</v>
      </c>
      <c r="N2778" s="31">
        <v>45919</v>
      </c>
      <c r="O2778" s="49">
        <v>18190.84</v>
      </c>
      <c r="P2778" s="22" t="s">
        <v>49</v>
      </c>
      <c r="Q2778" s="22" t="s">
        <v>2071</v>
      </c>
      <c r="R2778" s="22" t="s">
        <v>637</v>
      </c>
      <c r="S2778" s="3">
        <v>4</v>
      </c>
      <c r="T2778" s="38"/>
      <c r="U2778" s="22" t="s">
        <v>18</v>
      </c>
      <c r="V2778" s="22" t="str">
        <f>VLOOKUP(P2778,'Customer List'!B:C,2,)</f>
        <v>Delhi</v>
      </c>
      <c r="W2778" s="39"/>
      <c r="X2778" s="31">
        <f t="shared" si="460"/>
        <v>45919</v>
      </c>
      <c r="Y2778" s="22">
        <f t="shared" si="454"/>
        <v>0</v>
      </c>
      <c r="Z2778" s="22" t="str">
        <f t="shared" si="455"/>
        <v>Friday</v>
      </c>
      <c r="AA2778" s="22" t="str">
        <f t="shared" si="456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x14ac:dyDescent="0.25">
      <c r="A2779" s="22">
        <f t="shared" si="458"/>
        <v>2777</v>
      </c>
      <c r="B2779" s="22" t="s">
        <v>3576</v>
      </c>
      <c r="C2779" s="31">
        <v>45912</v>
      </c>
      <c r="D2779" s="31">
        <v>45918</v>
      </c>
      <c r="E2779" s="48">
        <v>231.75</v>
      </c>
      <c r="F2779" s="48">
        <f t="shared" si="451"/>
        <v>20394</v>
      </c>
      <c r="G2779" s="49">
        <f t="shared" si="452"/>
        <v>20394</v>
      </c>
      <c r="H2779" s="22">
        <v>101243</v>
      </c>
      <c r="I2779" s="22" t="s">
        <v>4045</v>
      </c>
      <c r="J2779" s="22">
        <v>1</v>
      </c>
      <c r="K2779" s="22">
        <v>1</v>
      </c>
      <c r="L2779" s="22">
        <f t="shared" si="453"/>
        <v>0</v>
      </c>
      <c r="M2779" s="22" t="s">
        <v>3633</v>
      </c>
      <c r="N2779" s="31">
        <v>45919</v>
      </c>
      <c r="O2779" s="49">
        <v>23227.14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0"/>
        <v>45919</v>
      </c>
      <c r="Y2779" s="22">
        <f t="shared" si="454"/>
        <v>0</v>
      </c>
      <c r="Z2779" s="22" t="str">
        <f t="shared" si="455"/>
        <v>Friday</v>
      </c>
      <c r="AA2779" s="22" t="str">
        <f t="shared" si="456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58"/>
        <v>2778</v>
      </c>
      <c r="B2780" s="22" t="s">
        <v>3576</v>
      </c>
      <c r="C2780" s="31">
        <v>45912</v>
      </c>
      <c r="D2780" s="31">
        <v>45918</v>
      </c>
      <c r="E2780" s="48">
        <v>226.8</v>
      </c>
      <c r="F2780" s="48">
        <f t="shared" si="451"/>
        <v>19958.400000000001</v>
      </c>
      <c r="G2780" s="49">
        <f t="shared" si="452"/>
        <v>19958.400000000001</v>
      </c>
      <c r="H2780" s="22">
        <v>103056</v>
      </c>
      <c r="I2780" s="22" t="s">
        <v>4046</v>
      </c>
      <c r="J2780" s="22">
        <v>1</v>
      </c>
      <c r="K2780" s="22">
        <v>1</v>
      </c>
      <c r="L2780" s="22">
        <f t="shared" si="453"/>
        <v>0</v>
      </c>
      <c r="M2780" s="22" t="s">
        <v>3633</v>
      </c>
      <c r="N2780" s="31">
        <v>45919</v>
      </c>
      <c r="O2780" s="49">
        <v>24354.68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0"/>
        <v>45919</v>
      </c>
      <c r="Y2780" s="22">
        <f t="shared" si="454"/>
        <v>0</v>
      </c>
      <c r="Z2780" s="22" t="str">
        <f t="shared" si="455"/>
        <v>Friday</v>
      </c>
      <c r="AA2780" s="22" t="str">
        <f t="shared" si="456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58"/>
        <v>2779</v>
      </c>
      <c r="B2781" s="22" t="s">
        <v>3576</v>
      </c>
      <c r="C2781" s="31">
        <v>45912</v>
      </c>
      <c r="D2781" s="31">
        <v>45918</v>
      </c>
      <c r="E2781" s="48">
        <v>215.6</v>
      </c>
      <c r="F2781" s="48">
        <f t="shared" si="451"/>
        <v>18972.8</v>
      </c>
      <c r="G2781" s="49">
        <f t="shared" si="452"/>
        <v>18972.8</v>
      </c>
      <c r="H2781" s="22">
        <v>106310</v>
      </c>
      <c r="I2781" s="22" t="s">
        <v>4047</v>
      </c>
      <c r="J2781" s="22">
        <v>1</v>
      </c>
      <c r="K2781" s="22">
        <v>1</v>
      </c>
      <c r="L2781" s="22">
        <f t="shared" si="453"/>
        <v>0</v>
      </c>
      <c r="M2781" s="22" t="s">
        <v>3633</v>
      </c>
      <c r="N2781" s="31">
        <v>45919</v>
      </c>
      <c r="O2781" s="49">
        <v>23151.98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0"/>
        <v>45919</v>
      </c>
      <c r="Y2781" s="22">
        <f t="shared" si="454"/>
        <v>0</v>
      </c>
      <c r="Z2781" s="22" t="str">
        <f t="shared" si="455"/>
        <v>Friday</v>
      </c>
      <c r="AA2781" s="22" t="str">
        <f t="shared" si="456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58"/>
        <v>2780</v>
      </c>
      <c r="B2782" s="22" t="s">
        <v>3576</v>
      </c>
      <c r="C2782" s="31">
        <v>45912</v>
      </c>
      <c r="D2782" s="31">
        <v>45918</v>
      </c>
      <c r="E2782" s="48">
        <v>177.75</v>
      </c>
      <c r="F2782" s="48">
        <f t="shared" si="451"/>
        <v>15642</v>
      </c>
      <c r="G2782" s="49">
        <f t="shared" si="452"/>
        <v>15642</v>
      </c>
      <c r="H2782" s="22">
        <v>107632</v>
      </c>
      <c r="I2782" s="22" t="s">
        <v>4048</v>
      </c>
      <c r="J2782" s="22">
        <v>1</v>
      </c>
      <c r="K2782" s="22">
        <v>1</v>
      </c>
      <c r="L2782" s="22">
        <f t="shared" si="453"/>
        <v>0</v>
      </c>
      <c r="M2782" s="22" t="s">
        <v>3633</v>
      </c>
      <c r="N2782" s="31">
        <v>45919</v>
      </c>
      <c r="O2782" s="49">
        <v>17814.990000000002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0"/>
        <v>45919</v>
      </c>
      <c r="Y2782" s="22">
        <f t="shared" si="454"/>
        <v>0</v>
      </c>
      <c r="Z2782" s="22" t="str">
        <f t="shared" si="455"/>
        <v>Friday</v>
      </c>
      <c r="AA2782" s="22" t="str">
        <f t="shared" si="456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58"/>
        <v>2781</v>
      </c>
      <c r="B2783" s="22" t="s">
        <v>3576</v>
      </c>
      <c r="C2783" s="31">
        <v>45912</v>
      </c>
      <c r="D2783" s="31">
        <v>45918</v>
      </c>
      <c r="E2783" s="48">
        <v>37.799999999999997</v>
      </c>
      <c r="F2783" s="48">
        <f t="shared" si="451"/>
        <v>3326.3999999999996</v>
      </c>
      <c r="G2783" s="49">
        <f t="shared" si="452"/>
        <v>3326.3999999999996</v>
      </c>
      <c r="H2783" s="22">
        <v>115505</v>
      </c>
      <c r="I2783" s="22" t="s">
        <v>4049</v>
      </c>
      <c r="J2783" s="22">
        <v>1</v>
      </c>
      <c r="K2783" s="22">
        <v>1</v>
      </c>
      <c r="L2783" s="22">
        <f t="shared" si="453"/>
        <v>0</v>
      </c>
      <c r="M2783" s="22" t="s">
        <v>3633</v>
      </c>
      <c r="N2783" s="31">
        <v>45919</v>
      </c>
      <c r="O2783" s="49">
        <v>4059.11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0"/>
        <v>45919</v>
      </c>
      <c r="Y2783" s="22">
        <f t="shared" si="454"/>
        <v>0</v>
      </c>
      <c r="Z2783" s="22" t="str">
        <f t="shared" si="455"/>
        <v>Friday</v>
      </c>
      <c r="AA2783" s="22" t="str">
        <f t="shared" si="456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58"/>
        <v>2782</v>
      </c>
      <c r="B2784" s="22" t="s">
        <v>3576</v>
      </c>
      <c r="C2784" s="31">
        <v>45912</v>
      </c>
      <c r="D2784" s="31">
        <v>45918</v>
      </c>
      <c r="E2784" s="48">
        <v>161.69999999999999</v>
      </c>
      <c r="F2784" s="48">
        <f t="shared" si="451"/>
        <v>14229.599999999999</v>
      </c>
      <c r="G2784" s="49">
        <f t="shared" si="452"/>
        <v>14229.599999999999</v>
      </c>
      <c r="H2784" s="22">
        <v>117318</v>
      </c>
      <c r="I2784" s="22" t="s">
        <v>4050</v>
      </c>
      <c r="J2784" s="22">
        <v>1</v>
      </c>
      <c r="K2784" s="22">
        <v>1</v>
      </c>
      <c r="L2784" s="22">
        <f t="shared" si="453"/>
        <v>0</v>
      </c>
      <c r="M2784" s="22" t="s">
        <v>3633</v>
      </c>
      <c r="N2784" s="31">
        <v>45919</v>
      </c>
      <c r="O2784" s="49">
        <v>17363.98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0"/>
        <v>45919</v>
      </c>
      <c r="Y2784" s="22">
        <f t="shared" si="454"/>
        <v>0</v>
      </c>
      <c r="Z2784" s="22" t="str">
        <f t="shared" si="455"/>
        <v>Friday</v>
      </c>
      <c r="AA2784" s="22" t="str">
        <f t="shared" si="456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58"/>
        <v>2783</v>
      </c>
      <c r="B2785" s="22" t="s">
        <v>3576</v>
      </c>
      <c r="C2785" s="31">
        <v>45912</v>
      </c>
      <c r="D2785" s="31">
        <v>45918</v>
      </c>
      <c r="E2785" s="48">
        <v>227.25</v>
      </c>
      <c r="F2785" s="48">
        <f t="shared" si="451"/>
        <v>19998</v>
      </c>
      <c r="G2785" s="49">
        <f t="shared" si="452"/>
        <v>19998</v>
      </c>
      <c r="H2785" s="22">
        <v>119721</v>
      </c>
      <c r="I2785" s="22" t="s">
        <v>4051</v>
      </c>
      <c r="J2785" s="22">
        <v>1</v>
      </c>
      <c r="K2785" s="22">
        <v>1</v>
      </c>
      <c r="L2785" s="22">
        <f t="shared" si="453"/>
        <v>0</v>
      </c>
      <c r="M2785" s="22" t="s">
        <v>3633</v>
      </c>
      <c r="N2785" s="31">
        <v>45919</v>
      </c>
      <c r="O2785" s="49">
        <v>22776.13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0"/>
        <v>45919</v>
      </c>
      <c r="Y2785" s="22">
        <f t="shared" si="454"/>
        <v>0</v>
      </c>
      <c r="Z2785" s="22" t="str">
        <f t="shared" si="455"/>
        <v>Friday</v>
      </c>
      <c r="AA2785" s="22" t="str">
        <f t="shared" si="456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58"/>
        <v>2784</v>
      </c>
      <c r="B2786" s="22" t="s">
        <v>3576</v>
      </c>
      <c r="C2786" s="31">
        <v>45912</v>
      </c>
      <c r="D2786" s="31">
        <v>45918</v>
      </c>
      <c r="E2786" s="48">
        <v>160.30000000000001</v>
      </c>
      <c r="F2786" s="48">
        <f t="shared" si="451"/>
        <v>14106.400000000001</v>
      </c>
      <c r="G2786" s="49">
        <f t="shared" si="452"/>
        <v>14106.400000000001</v>
      </c>
      <c r="H2786" s="22">
        <v>121610</v>
      </c>
      <c r="I2786" s="22" t="s">
        <v>4052</v>
      </c>
      <c r="J2786" s="22">
        <v>1</v>
      </c>
      <c r="K2786" s="22">
        <v>1</v>
      </c>
      <c r="L2786" s="22">
        <f t="shared" si="453"/>
        <v>0</v>
      </c>
      <c r="M2786" s="22" t="s">
        <v>3633</v>
      </c>
      <c r="N2786" s="31">
        <v>45919</v>
      </c>
      <c r="O2786" s="49">
        <v>17213.64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0"/>
        <v>45919</v>
      </c>
      <c r="Y2786" s="22">
        <f t="shared" si="454"/>
        <v>0</v>
      </c>
      <c r="Z2786" s="22" t="str">
        <f t="shared" si="455"/>
        <v>Friday</v>
      </c>
      <c r="AA2786" s="22" t="str">
        <f t="shared" si="456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58"/>
        <v>2785</v>
      </c>
      <c r="B2787" s="22" t="s">
        <v>3576</v>
      </c>
      <c r="C2787" s="31">
        <v>45912</v>
      </c>
      <c r="D2787" s="31">
        <v>45918</v>
      </c>
      <c r="E2787" s="48">
        <v>30.1</v>
      </c>
      <c r="F2787" s="48">
        <f t="shared" si="451"/>
        <v>2648.8</v>
      </c>
      <c r="G2787" s="49">
        <f t="shared" si="452"/>
        <v>2648.8</v>
      </c>
      <c r="H2787" s="22">
        <v>123109</v>
      </c>
      <c r="I2787" s="22" t="s">
        <v>4053</v>
      </c>
      <c r="J2787" s="22">
        <v>1</v>
      </c>
      <c r="K2787" s="22">
        <v>1</v>
      </c>
      <c r="L2787" s="22">
        <f t="shared" si="453"/>
        <v>0</v>
      </c>
      <c r="M2787" s="22" t="s">
        <v>3633</v>
      </c>
      <c r="N2787" s="31">
        <v>45919</v>
      </c>
      <c r="O2787" s="49">
        <v>3232.36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0"/>
        <v>45919</v>
      </c>
      <c r="Y2787" s="22">
        <f t="shared" si="454"/>
        <v>0</v>
      </c>
      <c r="Z2787" s="22" t="str">
        <f t="shared" si="455"/>
        <v>Friday</v>
      </c>
      <c r="AA2787" s="22" t="str">
        <f t="shared" si="456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58"/>
        <v>2786</v>
      </c>
      <c r="B2788" s="22" t="s">
        <v>3576</v>
      </c>
      <c r="C2788" s="31">
        <v>45912</v>
      </c>
      <c r="D2788" s="31">
        <v>45918</v>
      </c>
      <c r="E2788" s="48">
        <v>222.75</v>
      </c>
      <c r="F2788" s="48">
        <f t="shared" si="451"/>
        <v>19602</v>
      </c>
      <c r="G2788" s="49">
        <f t="shared" si="452"/>
        <v>39204</v>
      </c>
      <c r="H2788" s="22">
        <v>125219</v>
      </c>
      <c r="I2788" s="22" t="s">
        <v>4054</v>
      </c>
      <c r="J2788" s="22">
        <v>2</v>
      </c>
      <c r="K2788" s="22">
        <v>2</v>
      </c>
      <c r="L2788" s="22">
        <f t="shared" si="453"/>
        <v>0</v>
      </c>
      <c r="M2788" s="22" t="s">
        <v>3633</v>
      </c>
      <c r="N2788" s="31">
        <v>45919</v>
      </c>
      <c r="O2788" s="49">
        <f>22325.12*2</f>
        <v>44650.239999999998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0"/>
        <v>45919</v>
      </c>
      <c r="Y2788" s="22">
        <f t="shared" si="454"/>
        <v>0</v>
      </c>
      <c r="Z2788" s="22" t="str">
        <f t="shared" si="455"/>
        <v>Friday</v>
      </c>
      <c r="AA2788" s="22" t="str">
        <f t="shared" si="456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58"/>
        <v>2787</v>
      </c>
      <c r="B2789" s="22" t="s">
        <v>3576</v>
      </c>
      <c r="C2789" s="31">
        <v>45912</v>
      </c>
      <c r="D2789" s="31">
        <v>45918</v>
      </c>
      <c r="E2789" s="48">
        <v>95.2</v>
      </c>
      <c r="F2789" s="48">
        <f t="shared" si="451"/>
        <v>8377.6</v>
      </c>
      <c r="G2789" s="49">
        <f t="shared" si="452"/>
        <v>8377.6</v>
      </c>
      <c r="H2789" s="22">
        <v>127647</v>
      </c>
      <c r="I2789" s="22" t="s">
        <v>4055</v>
      </c>
      <c r="J2789" s="22">
        <v>1</v>
      </c>
      <c r="K2789" s="22">
        <v>1</v>
      </c>
      <c r="L2789" s="22">
        <f t="shared" si="453"/>
        <v>0</v>
      </c>
      <c r="M2789" s="22" t="s">
        <v>3633</v>
      </c>
      <c r="N2789" s="31">
        <v>45919</v>
      </c>
      <c r="O2789" s="49">
        <v>10222.950000000001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0"/>
        <v>45919</v>
      </c>
      <c r="Y2789" s="22">
        <f t="shared" si="454"/>
        <v>0</v>
      </c>
      <c r="Z2789" s="22" t="str">
        <f t="shared" si="455"/>
        <v>Friday</v>
      </c>
      <c r="AA2789" s="22" t="str">
        <f t="shared" si="456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58"/>
        <v>2788</v>
      </c>
      <c r="B2790" s="22" t="s">
        <v>3576</v>
      </c>
      <c r="C2790" s="31">
        <v>45912</v>
      </c>
      <c r="D2790" s="31">
        <v>45918</v>
      </c>
      <c r="E2790" s="48">
        <v>200.2</v>
      </c>
      <c r="F2790" s="48">
        <f t="shared" si="451"/>
        <v>17617.599999999999</v>
      </c>
      <c r="G2790" s="49">
        <f t="shared" si="452"/>
        <v>17617.599999999999</v>
      </c>
      <c r="H2790" s="22">
        <v>128016</v>
      </c>
      <c r="I2790" s="22" t="s">
        <v>4056</v>
      </c>
      <c r="J2790" s="22">
        <v>1</v>
      </c>
      <c r="K2790" s="22">
        <v>1</v>
      </c>
      <c r="L2790" s="22">
        <f t="shared" si="453"/>
        <v>0</v>
      </c>
      <c r="M2790" s="22" t="s">
        <v>3633</v>
      </c>
      <c r="N2790" s="31">
        <v>45919</v>
      </c>
      <c r="O2790" s="49">
        <v>21498.26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0"/>
        <v>45919</v>
      </c>
      <c r="Y2790" s="22">
        <f t="shared" si="454"/>
        <v>0</v>
      </c>
      <c r="Z2790" s="22" t="str">
        <f t="shared" si="455"/>
        <v>Friday</v>
      </c>
      <c r="AA2790" s="22" t="str">
        <f t="shared" si="456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58"/>
        <v>2789</v>
      </c>
      <c r="B2791" s="22" t="s">
        <v>3576</v>
      </c>
      <c r="C2791" s="31">
        <v>45912</v>
      </c>
      <c r="D2791" s="31">
        <v>45918</v>
      </c>
      <c r="E2791" s="48">
        <v>212.1</v>
      </c>
      <c r="F2791" s="48">
        <f t="shared" si="451"/>
        <v>18664.8</v>
      </c>
      <c r="G2791" s="49">
        <f t="shared" si="452"/>
        <v>18664.8</v>
      </c>
      <c r="H2791" s="22">
        <v>133518</v>
      </c>
      <c r="I2791" s="22" t="s">
        <v>4057</v>
      </c>
      <c r="J2791" s="22">
        <v>1</v>
      </c>
      <c r="K2791" s="22">
        <v>1</v>
      </c>
      <c r="L2791" s="22">
        <f t="shared" si="453"/>
        <v>0</v>
      </c>
      <c r="M2791" s="22" t="s">
        <v>3633</v>
      </c>
      <c r="N2791" s="31">
        <v>45919</v>
      </c>
      <c r="O2791" s="49">
        <v>22776.13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0"/>
        <v>45919</v>
      </c>
      <c r="Y2791" s="22">
        <f t="shared" si="454"/>
        <v>0</v>
      </c>
      <c r="Z2791" s="22" t="str">
        <f t="shared" si="455"/>
        <v>Friday</v>
      </c>
      <c r="AA2791" s="22" t="str">
        <f t="shared" si="456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58"/>
        <v>2790</v>
      </c>
      <c r="B2792" s="22" t="s">
        <v>3576</v>
      </c>
      <c r="C2792" s="31">
        <v>45912</v>
      </c>
      <c r="D2792" s="31">
        <v>45918</v>
      </c>
      <c r="E2792" s="48">
        <v>194.25</v>
      </c>
      <c r="F2792" s="48">
        <f t="shared" si="451"/>
        <v>17094</v>
      </c>
      <c r="G2792" s="49">
        <f t="shared" si="452"/>
        <v>17094</v>
      </c>
      <c r="H2792" s="22">
        <v>135221</v>
      </c>
      <c r="I2792" s="22" t="s">
        <v>4058</v>
      </c>
      <c r="J2792" s="22">
        <v>1</v>
      </c>
      <c r="K2792" s="22">
        <v>1</v>
      </c>
      <c r="L2792" s="22">
        <f t="shared" si="453"/>
        <v>0</v>
      </c>
      <c r="M2792" s="22" t="s">
        <v>3633</v>
      </c>
      <c r="N2792" s="31">
        <v>45919</v>
      </c>
      <c r="O2792" s="49">
        <v>19468.71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0"/>
        <v>45919</v>
      </c>
      <c r="Y2792" s="22">
        <f t="shared" si="454"/>
        <v>0</v>
      </c>
      <c r="Z2792" s="22" t="str">
        <f t="shared" si="455"/>
        <v>Friday</v>
      </c>
      <c r="AA2792" s="22" t="str">
        <f t="shared" si="456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58"/>
        <v>2791</v>
      </c>
      <c r="B2793" s="22" t="s">
        <v>3576</v>
      </c>
      <c r="C2793" s="31">
        <v>45912</v>
      </c>
      <c r="D2793" s="31">
        <v>45918</v>
      </c>
      <c r="E2793" s="48">
        <v>259</v>
      </c>
      <c r="F2793" s="48">
        <f t="shared" si="451"/>
        <v>22792</v>
      </c>
      <c r="G2793" s="49">
        <f t="shared" si="452"/>
        <v>22792</v>
      </c>
      <c r="H2793" s="22">
        <v>149014</v>
      </c>
      <c r="I2793" s="22" t="s">
        <v>4059</v>
      </c>
      <c r="J2793" s="22">
        <v>1</v>
      </c>
      <c r="K2793" s="22">
        <v>1</v>
      </c>
      <c r="L2793" s="22">
        <f t="shared" si="453"/>
        <v>0</v>
      </c>
      <c r="M2793" s="22" t="s">
        <v>3633</v>
      </c>
      <c r="N2793" s="31">
        <v>45919</v>
      </c>
      <c r="O2793" s="49">
        <v>27812.44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0"/>
        <v>45919</v>
      </c>
      <c r="Y2793" s="22">
        <f t="shared" si="454"/>
        <v>0</v>
      </c>
      <c r="Z2793" s="22" t="str">
        <f t="shared" si="455"/>
        <v>Friday</v>
      </c>
      <c r="AA2793" s="22" t="str">
        <f t="shared" si="456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58"/>
        <v>2792</v>
      </c>
      <c r="B2794" s="22" t="s">
        <v>3576</v>
      </c>
      <c r="C2794" s="31">
        <v>45912</v>
      </c>
      <c r="D2794" s="31">
        <v>45918</v>
      </c>
      <c r="E2794" s="48">
        <v>202.5</v>
      </c>
      <c r="F2794" s="48">
        <f t="shared" si="451"/>
        <v>17820</v>
      </c>
      <c r="G2794" s="49">
        <f t="shared" si="452"/>
        <v>17820</v>
      </c>
      <c r="H2794" s="22">
        <v>154319</v>
      </c>
      <c r="I2794" s="22" t="s">
        <v>4060</v>
      </c>
      <c r="J2794" s="22">
        <v>1</v>
      </c>
      <c r="K2794" s="22">
        <v>1</v>
      </c>
      <c r="L2794" s="22">
        <f t="shared" si="453"/>
        <v>0</v>
      </c>
      <c r="M2794" s="22" t="s">
        <v>3633</v>
      </c>
      <c r="N2794" s="31">
        <v>45919</v>
      </c>
      <c r="O2794" s="49">
        <v>20295.560000000001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0"/>
        <v>45919</v>
      </c>
      <c r="Y2794" s="22">
        <f t="shared" si="454"/>
        <v>0</v>
      </c>
      <c r="Z2794" s="22" t="str">
        <f t="shared" si="455"/>
        <v>Friday</v>
      </c>
      <c r="AA2794" s="22" t="str">
        <f t="shared" si="456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58"/>
        <v>2793</v>
      </c>
      <c r="B2795" s="22" t="s">
        <v>3576</v>
      </c>
      <c r="C2795" s="31">
        <v>45912</v>
      </c>
      <c r="D2795" s="31">
        <v>45918</v>
      </c>
      <c r="E2795" s="48">
        <v>234.5</v>
      </c>
      <c r="F2795" s="48">
        <f t="shared" si="451"/>
        <v>20636</v>
      </c>
      <c r="G2795" s="49">
        <f t="shared" si="452"/>
        <v>20636</v>
      </c>
      <c r="H2795" s="22">
        <v>156104</v>
      </c>
      <c r="I2795" s="22" t="s">
        <v>4061</v>
      </c>
      <c r="J2795" s="22">
        <v>1</v>
      </c>
      <c r="K2795" s="22">
        <v>1</v>
      </c>
      <c r="L2795" s="22">
        <f t="shared" si="453"/>
        <v>0</v>
      </c>
      <c r="M2795" s="22" t="s">
        <v>3633</v>
      </c>
      <c r="N2795" s="31">
        <v>45919</v>
      </c>
      <c r="O2795" s="49">
        <v>25181.53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0"/>
        <v>45919</v>
      </c>
      <c r="Y2795" s="22">
        <f t="shared" si="454"/>
        <v>0</v>
      </c>
      <c r="Z2795" s="22" t="str">
        <f t="shared" si="455"/>
        <v>Friday</v>
      </c>
      <c r="AA2795" s="22" t="str">
        <f t="shared" si="456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58"/>
        <v>2794</v>
      </c>
      <c r="B2796" s="22" t="s">
        <v>3576</v>
      </c>
      <c r="C2796" s="31">
        <v>45912</v>
      </c>
      <c r="D2796" s="31">
        <v>45918</v>
      </c>
      <c r="E2796" s="48">
        <v>210</v>
      </c>
      <c r="F2796" s="48">
        <f t="shared" si="451"/>
        <v>18480</v>
      </c>
      <c r="G2796" s="49">
        <f t="shared" si="452"/>
        <v>18480</v>
      </c>
      <c r="H2796" s="22">
        <v>156543</v>
      </c>
      <c r="I2796" s="22" t="s">
        <v>4062</v>
      </c>
      <c r="J2796" s="22">
        <v>1</v>
      </c>
      <c r="K2796" s="22">
        <v>1</v>
      </c>
      <c r="L2796" s="22">
        <f t="shared" si="453"/>
        <v>0</v>
      </c>
      <c r="M2796" s="22" t="s">
        <v>3633</v>
      </c>
      <c r="N2796" s="31">
        <v>45919</v>
      </c>
      <c r="O2796" s="49">
        <v>21047.25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0"/>
        <v>45919</v>
      </c>
      <c r="Y2796" s="22">
        <f t="shared" si="454"/>
        <v>0</v>
      </c>
      <c r="Z2796" s="22" t="str">
        <f t="shared" si="455"/>
        <v>Friday</v>
      </c>
      <c r="AA2796" s="22" t="str">
        <f t="shared" si="456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58"/>
        <v>2795</v>
      </c>
      <c r="B2797" s="22" t="s">
        <v>3576</v>
      </c>
      <c r="C2797" s="31">
        <v>45912</v>
      </c>
      <c r="D2797" s="31">
        <v>45918</v>
      </c>
      <c r="E2797" s="48">
        <v>147</v>
      </c>
      <c r="F2797" s="48">
        <f t="shared" si="451"/>
        <v>12936</v>
      </c>
      <c r="G2797" s="49">
        <f t="shared" si="452"/>
        <v>12936</v>
      </c>
      <c r="H2797" s="22">
        <v>161214</v>
      </c>
      <c r="I2797" s="22" t="s">
        <v>4063</v>
      </c>
      <c r="J2797" s="22">
        <v>1</v>
      </c>
      <c r="K2797" s="22">
        <v>1</v>
      </c>
      <c r="L2797" s="22">
        <f t="shared" si="453"/>
        <v>0</v>
      </c>
      <c r="M2797" s="22" t="s">
        <v>3633</v>
      </c>
      <c r="N2797" s="31">
        <v>45919</v>
      </c>
      <c r="O2797" s="49">
        <v>15785.44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0"/>
        <v>45919</v>
      </c>
      <c r="Y2797" s="22">
        <f t="shared" si="454"/>
        <v>0</v>
      </c>
      <c r="Z2797" s="22" t="str">
        <f t="shared" si="455"/>
        <v>Friday</v>
      </c>
      <c r="AA2797" s="22" t="str">
        <f t="shared" si="456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58"/>
        <v>2796</v>
      </c>
      <c r="B2798" s="22" t="s">
        <v>3576</v>
      </c>
      <c r="C2798" s="31">
        <v>45912</v>
      </c>
      <c r="D2798" s="31">
        <v>45918</v>
      </c>
      <c r="E2798" s="48">
        <v>90.3</v>
      </c>
      <c r="F2798" s="48">
        <f t="shared" si="451"/>
        <v>7946.4</v>
      </c>
      <c r="G2798" s="49">
        <f t="shared" si="452"/>
        <v>7946.4</v>
      </c>
      <c r="H2798" s="22">
        <v>302645</v>
      </c>
      <c r="I2798" s="22" t="s">
        <v>4064</v>
      </c>
      <c r="J2798" s="22">
        <v>1</v>
      </c>
      <c r="K2798" s="22">
        <v>1</v>
      </c>
      <c r="L2798" s="22">
        <f t="shared" si="453"/>
        <v>0</v>
      </c>
      <c r="M2798" s="22" t="s">
        <v>3632</v>
      </c>
      <c r="N2798" s="31">
        <v>45919</v>
      </c>
      <c r="O2798" s="49">
        <v>11636.12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0"/>
        <v>45919</v>
      </c>
      <c r="Y2798" s="22">
        <f t="shared" si="454"/>
        <v>0</v>
      </c>
      <c r="Z2798" s="22" t="str">
        <f t="shared" si="455"/>
        <v>Friday</v>
      </c>
      <c r="AA2798" s="22" t="str">
        <f t="shared" si="456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58"/>
        <v>2797</v>
      </c>
      <c r="B2799" s="22" t="s">
        <v>3576</v>
      </c>
      <c r="C2799" s="31">
        <v>45912</v>
      </c>
      <c r="D2799" s="31">
        <v>45918</v>
      </c>
      <c r="E2799" s="48">
        <v>148.5</v>
      </c>
      <c r="F2799" s="48">
        <f t="shared" si="451"/>
        <v>13068</v>
      </c>
      <c r="G2799" s="49">
        <f t="shared" si="452"/>
        <v>13068</v>
      </c>
      <c r="H2799" s="22">
        <v>304035</v>
      </c>
      <c r="I2799" s="22" t="s">
        <v>4065</v>
      </c>
      <c r="J2799" s="22">
        <v>1</v>
      </c>
      <c r="K2799" s="22">
        <v>1</v>
      </c>
      <c r="L2799" s="22">
        <f t="shared" si="453"/>
        <v>0</v>
      </c>
      <c r="M2799" s="22" t="s">
        <v>3632</v>
      </c>
      <c r="N2799" s="31">
        <v>45919</v>
      </c>
      <c r="O2799" s="49">
        <v>17860.099999999999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0"/>
        <v>45919</v>
      </c>
      <c r="Y2799" s="22">
        <f t="shared" si="454"/>
        <v>0</v>
      </c>
      <c r="Z2799" s="22" t="str">
        <f t="shared" si="455"/>
        <v>Friday</v>
      </c>
      <c r="AA2799" s="22" t="str">
        <f t="shared" si="456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58"/>
        <v>2798</v>
      </c>
      <c r="B2800" s="22" t="s">
        <v>3576</v>
      </c>
      <c r="C2800" s="31">
        <v>45912</v>
      </c>
      <c r="D2800" s="31">
        <v>45918</v>
      </c>
      <c r="E2800" s="48">
        <v>165</v>
      </c>
      <c r="F2800" s="48">
        <f t="shared" si="451"/>
        <v>14520</v>
      </c>
      <c r="G2800" s="49">
        <f t="shared" si="452"/>
        <v>14520</v>
      </c>
      <c r="H2800" s="22">
        <v>310933</v>
      </c>
      <c r="I2800" s="22" t="s">
        <v>4066</v>
      </c>
      <c r="J2800" s="22">
        <v>1</v>
      </c>
      <c r="K2800" s="22">
        <v>1</v>
      </c>
      <c r="L2800" s="22">
        <f t="shared" si="453"/>
        <v>0</v>
      </c>
      <c r="M2800" s="22" t="s">
        <v>3632</v>
      </c>
      <c r="N2800" s="31">
        <v>45919</v>
      </c>
      <c r="O2800" s="49">
        <v>19844.55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0"/>
        <v>45919</v>
      </c>
      <c r="Y2800" s="22">
        <f t="shared" si="454"/>
        <v>0</v>
      </c>
      <c r="Z2800" s="22" t="str">
        <f t="shared" si="455"/>
        <v>Friday</v>
      </c>
      <c r="AA2800" s="22" t="str">
        <f t="shared" si="456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58"/>
        <v>2799</v>
      </c>
      <c r="B2801" s="22" t="s">
        <v>3576</v>
      </c>
      <c r="C2801" s="31">
        <v>45912</v>
      </c>
      <c r="D2801" s="31">
        <v>45918</v>
      </c>
      <c r="E2801" s="48">
        <v>86.8</v>
      </c>
      <c r="F2801" s="48">
        <f t="shared" si="451"/>
        <v>7638.4</v>
      </c>
      <c r="G2801" s="49">
        <f t="shared" si="452"/>
        <v>7638.4</v>
      </c>
      <c r="H2801" s="22">
        <v>317417</v>
      </c>
      <c r="I2801" s="22" t="s">
        <v>4067</v>
      </c>
      <c r="J2801" s="22">
        <v>1</v>
      </c>
      <c r="K2801" s="22">
        <v>1</v>
      </c>
      <c r="L2801" s="22">
        <f t="shared" si="453"/>
        <v>0</v>
      </c>
      <c r="M2801" s="22" t="s">
        <v>3632</v>
      </c>
      <c r="N2801" s="31">
        <v>45919</v>
      </c>
      <c r="O2801" s="49">
        <v>11185.11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0"/>
        <v>45919</v>
      </c>
      <c r="Y2801" s="22">
        <f t="shared" si="454"/>
        <v>0</v>
      </c>
      <c r="Z2801" s="22" t="str">
        <f t="shared" si="455"/>
        <v>Friday</v>
      </c>
      <c r="AA2801" s="22" t="str">
        <f t="shared" si="456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58"/>
        <v>2800</v>
      </c>
      <c r="B2802" s="22" t="s">
        <v>3576</v>
      </c>
      <c r="C2802" s="31">
        <v>45912</v>
      </c>
      <c r="D2802" s="31">
        <v>45918</v>
      </c>
      <c r="E2802" s="48">
        <v>83.3</v>
      </c>
      <c r="F2802" s="48">
        <f t="shared" si="451"/>
        <v>7330.4</v>
      </c>
      <c r="G2802" s="49">
        <f t="shared" si="452"/>
        <v>7330.4</v>
      </c>
      <c r="H2802" s="22">
        <v>364102</v>
      </c>
      <c r="I2802" s="22" t="s">
        <v>4068</v>
      </c>
      <c r="J2802" s="22">
        <v>1</v>
      </c>
      <c r="K2802" s="22">
        <v>1</v>
      </c>
      <c r="L2802" s="22">
        <f t="shared" si="453"/>
        <v>0</v>
      </c>
      <c r="M2802" s="22" t="s">
        <v>3630</v>
      </c>
      <c r="N2802" s="31">
        <v>45919</v>
      </c>
      <c r="O2802" s="49">
        <v>10734.1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0"/>
        <v>45919</v>
      </c>
      <c r="Y2802" s="22">
        <f t="shared" si="454"/>
        <v>0</v>
      </c>
      <c r="Z2802" s="22" t="str">
        <f t="shared" si="455"/>
        <v>Friday</v>
      </c>
      <c r="AA2802" s="22" t="str">
        <f t="shared" si="456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58"/>
        <v>2801</v>
      </c>
      <c r="B2803" s="22" t="s">
        <v>3576</v>
      </c>
      <c r="C2803" s="31">
        <v>45912</v>
      </c>
      <c r="D2803" s="31">
        <v>45918</v>
      </c>
      <c r="E2803" s="48">
        <v>430.5</v>
      </c>
      <c r="F2803" s="48">
        <f t="shared" si="451"/>
        <v>37884</v>
      </c>
      <c r="G2803" s="49">
        <f t="shared" si="452"/>
        <v>37884</v>
      </c>
      <c r="H2803" s="22">
        <v>422604</v>
      </c>
      <c r="I2803" s="22" t="s">
        <v>4009</v>
      </c>
      <c r="J2803" s="22">
        <v>1</v>
      </c>
      <c r="K2803" s="22">
        <v>1</v>
      </c>
      <c r="L2803" s="22">
        <f t="shared" si="453"/>
        <v>0</v>
      </c>
      <c r="M2803" s="22" t="s">
        <v>3630</v>
      </c>
      <c r="N2803" s="31">
        <v>45919</v>
      </c>
      <c r="O2803" s="49">
        <v>55474.54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0"/>
        <v>45919</v>
      </c>
      <c r="Y2803" s="22">
        <f t="shared" si="454"/>
        <v>0</v>
      </c>
      <c r="Z2803" s="22" t="str">
        <f t="shared" si="455"/>
        <v>Friday</v>
      </c>
      <c r="AA2803" s="22" t="str">
        <f t="shared" si="456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58"/>
        <v>2802</v>
      </c>
      <c r="B2804" s="22" t="s">
        <v>3576</v>
      </c>
      <c r="C2804" s="31">
        <v>45912</v>
      </c>
      <c r="D2804" s="31">
        <v>45918</v>
      </c>
      <c r="E2804" s="48">
        <v>193.20000000000002</v>
      </c>
      <c r="F2804" s="48">
        <f t="shared" si="451"/>
        <v>17001.600000000002</v>
      </c>
      <c r="G2804" s="49">
        <f t="shared" si="452"/>
        <v>51004.800000000003</v>
      </c>
      <c r="H2804" s="22">
        <v>426803</v>
      </c>
      <c r="I2804" s="22" t="s">
        <v>4069</v>
      </c>
      <c r="J2804" s="22">
        <v>3</v>
      </c>
      <c r="K2804" s="22">
        <v>3</v>
      </c>
      <c r="L2804" s="22">
        <f t="shared" si="453"/>
        <v>0</v>
      </c>
      <c r="M2804" s="22" t="s">
        <v>3633</v>
      </c>
      <c r="N2804" s="31">
        <v>45919</v>
      </c>
      <c r="O2804" s="49">
        <v>62239.74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0"/>
        <v>45919</v>
      </c>
      <c r="Y2804" s="22">
        <f t="shared" si="454"/>
        <v>0</v>
      </c>
      <c r="Z2804" s="22" t="str">
        <f t="shared" si="455"/>
        <v>Friday</v>
      </c>
      <c r="AA2804" s="22" t="str">
        <f t="shared" si="456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58"/>
        <v>2803</v>
      </c>
      <c r="B2805" s="22" t="s">
        <v>3576</v>
      </c>
      <c r="C2805" s="31">
        <v>45912</v>
      </c>
      <c r="D2805" s="31">
        <v>45918</v>
      </c>
      <c r="E2805" s="48">
        <v>212.25</v>
      </c>
      <c r="F2805" s="48">
        <f t="shared" si="451"/>
        <v>18678</v>
      </c>
      <c r="G2805" s="49">
        <f t="shared" si="452"/>
        <v>18678</v>
      </c>
      <c r="H2805" s="22">
        <v>505836</v>
      </c>
      <c r="I2805" s="22" t="s">
        <v>4070</v>
      </c>
      <c r="J2805" s="22">
        <v>1</v>
      </c>
      <c r="K2805" s="22">
        <v>1</v>
      </c>
      <c r="L2805" s="22">
        <f t="shared" si="453"/>
        <v>0</v>
      </c>
      <c r="M2805" s="22" t="s">
        <v>3633</v>
      </c>
      <c r="N2805" s="31">
        <v>45919</v>
      </c>
      <c r="O2805" s="49">
        <v>21272.76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0"/>
        <v>45919</v>
      </c>
      <c r="Y2805" s="22">
        <f t="shared" si="454"/>
        <v>0</v>
      </c>
      <c r="Z2805" s="22" t="str">
        <f t="shared" si="455"/>
        <v>Friday</v>
      </c>
      <c r="AA2805" s="22" t="str">
        <f t="shared" si="456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58"/>
        <v>2804</v>
      </c>
      <c r="B2806" s="22" t="s">
        <v>3576</v>
      </c>
      <c r="C2806" s="31">
        <v>45912</v>
      </c>
      <c r="D2806" s="31">
        <v>45918</v>
      </c>
      <c r="E2806" s="48">
        <v>137.9</v>
      </c>
      <c r="F2806" s="48">
        <f t="shared" si="451"/>
        <v>12135.2</v>
      </c>
      <c r="G2806" s="49">
        <f t="shared" si="452"/>
        <v>12135.2</v>
      </c>
      <c r="H2806" s="22">
        <v>506304</v>
      </c>
      <c r="I2806" s="22" t="s">
        <v>4071</v>
      </c>
      <c r="J2806" s="22">
        <v>1</v>
      </c>
      <c r="K2806" s="22">
        <v>1</v>
      </c>
      <c r="L2806" s="22">
        <f t="shared" si="453"/>
        <v>0</v>
      </c>
      <c r="M2806" s="22" t="s">
        <v>3633</v>
      </c>
      <c r="N2806" s="31">
        <v>45919</v>
      </c>
      <c r="O2806" s="49">
        <v>14808.24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0"/>
        <v>45919</v>
      </c>
      <c r="Y2806" s="22">
        <f t="shared" si="454"/>
        <v>0</v>
      </c>
      <c r="Z2806" s="22" t="str">
        <f t="shared" si="455"/>
        <v>Friday</v>
      </c>
      <c r="AA2806" s="22" t="str">
        <f t="shared" si="456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58"/>
        <v>2805</v>
      </c>
      <c r="B2807" s="22" t="s">
        <v>3576</v>
      </c>
      <c r="C2807" s="31">
        <v>45912</v>
      </c>
      <c r="D2807" s="31">
        <v>45918</v>
      </c>
      <c r="E2807" s="48">
        <v>349.3</v>
      </c>
      <c r="F2807" s="48">
        <f t="shared" si="451"/>
        <v>30738.400000000001</v>
      </c>
      <c r="G2807" s="49">
        <f t="shared" si="452"/>
        <v>30738.400000000001</v>
      </c>
      <c r="H2807" s="22">
        <v>576406</v>
      </c>
      <c r="I2807" s="22" t="s">
        <v>4072</v>
      </c>
      <c r="J2807" s="22">
        <v>1</v>
      </c>
      <c r="K2807" s="22">
        <v>1</v>
      </c>
      <c r="L2807" s="22">
        <f t="shared" si="453"/>
        <v>0</v>
      </c>
      <c r="M2807" s="22" t="s">
        <v>3631</v>
      </c>
      <c r="N2807" s="31">
        <v>45919</v>
      </c>
      <c r="O2807" s="49">
        <v>45011.05</v>
      </c>
      <c r="P2807" s="22" t="s">
        <v>49</v>
      </c>
      <c r="Q2807" s="22" t="s">
        <v>2071</v>
      </c>
      <c r="R2807" s="22" t="s">
        <v>637</v>
      </c>
      <c r="S2807" s="3">
        <v>-20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0"/>
        <v>45919</v>
      </c>
      <c r="Y2807" s="22">
        <f t="shared" si="454"/>
        <v>0</v>
      </c>
      <c r="Z2807" s="22" t="str">
        <f t="shared" si="455"/>
        <v>Friday</v>
      </c>
      <c r="AA2807" s="22" t="str">
        <f t="shared" si="456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58"/>
        <v>2806</v>
      </c>
      <c r="B2808" s="22" t="s">
        <v>3577</v>
      </c>
      <c r="C2808" s="31">
        <v>45912</v>
      </c>
      <c r="D2808" s="31">
        <v>45918</v>
      </c>
      <c r="E2808" s="48">
        <v>121.1</v>
      </c>
      <c r="F2808" s="48">
        <f t="shared" si="451"/>
        <v>10656.8</v>
      </c>
      <c r="G2808" s="49">
        <f t="shared" si="452"/>
        <v>10656.8</v>
      </c>
      <c r="H2808" s="22">
        <v>101208</v>
      </c>
      <c r="I2808" s="22" t="s">
        <v>4073</v>
      </c>
      <c r="J2808" s="22">
        <v>1</v>
      </c>
      <c r="K2808" s="22">
        <v>1</v>
      </c>
      <c r="L2808" s="22">
        <f t="shared" si="453"/>
        <v>0</v>
      </c>
      <c r="M2808" s="22" t="s">
        <v>3640</v>
      </c>
      <c r="N2808" s="31">
        <v>45920</v>
      </c>
      <c r="O2808" s="49">
        <v>17429.75</v>
      </c>
      <c r="P2808" s="22" t="s">
        <v>2048</v>
      </c>
      <c r="Q2808" s="22">
        <v>58155928261</v>
      </c>
      <c r="R2808" s="22" t="s">
        <v>40</v>
      </c>
      <c r="S2808" s="3">
        <v>4</v>
      </c>
      <c r="T2808" s="38"/>
      <c r="U2808" s="22" t="s">
        <v>18</v>
      </c>
      <c r="V2808" s="22" t="str">
        <f>VLOOKUP(P2808,'Customer List'!B:C,2,)</f>
        <v>Hyderabad</v>
      </c>
      <c r="W2808" s="39"/>
      <c r="X2808" s="31">
        <v>45922</v>
      </c>
      <c r="Y2808" s="22">
        <f t="shared" si="454"/>
        <v>2</v>
      </c>
      <c r="Z2808" s="22" t="str">
        <f t="shared" si="455"/>
        <v>Saturday</v>
      </c>
      <c r="AA2808" s="22" t="str">
        <f t="shared" si="456"/>
        <v>Monday</v>
      </c>
      <c r="AB2808" s="22" t="str">
        <f>VLOOKUP(U2808,'Currency Sheet'!A:C,3,)</f>
        <v>DOLLAR</v>
      </c>
      <c r="AC2808" s="43" t="str">
        <f>VLOOKUP(P2808,'Customer List'!B:D,3,)</f>
        <v>OutStation</v>
      </c>
    </row>
    <row r="2809" spans="1:29" x14ac:dyDescent="0.25">
      <c r="A2809" s="22">
        <f t="shared" si="458"/>
        <v>2807</v>
      </c>
      <c r="B2809" s="22" t="s">
        <v>3577</v>
      </c>
      <c r="C2809" s="31">
        <v>45912</v>
      </c>
      <c r="D2809" s="31">
        <v>45918</v>
      </c>
      <c r="E2809" s="48">
        <v>160.30000000000001</v>
      </c>
      <c r="F2809" s="48">
        <f t="shared" ref="F2809:F2872" si="461">IF(AB2809="DOLLAR",E2809*88,E2809)</f>
        <v>14106.400000000001</v>
      </c>
      <c r="G2809" s="49">
        <f t="shared" ref="G2809:G2872" si="462">F2809*J2809</f>
        <v>28212.800000000003</v>
      </c>
      <c r="H2809" s="22">
        <v>101320</v>
      </c>
      <c r="I2809" s="22" t="s">
        <v>4074</v>
      </c>
      <c r="J2809" s="22">
        <v>2</v>
      </c>
      <c r="K2809" s="22">
        <v>2</v>
      </c>
      <c r="L2809" s="22">
        <f t="shared" ref="L2809:L2872" si="463">J2809-K2809</f>
        <v>0</v>
      </c>
      <c r="M2809" s="22" t="s">
        <v>3657</v>
      </c>
      <c r="N2809" s="31">
        <v>45920</v>
      </c>
      <c r="O2809" s="49">
        <v>42594</v>
      </c>
      <c r="P2809" s="22" t="s">
        <v>2045</v>
      </c>
      <c r="Q2809" s="22">
        <v>58155920056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54"/>
        <v>2</v>
      </c>
      <c r="Z2809" s="22" t="str">
        <f t="shared" si="455"/>
        <v>Saturday</v>
      </c>
      <c r="AA2809" s="22" t="str">
        <f t="shared" si="456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x14ac:dyDescent="0.25">
      <c r="A2810" s="22">
        <f t="shared" si="458"/>
        <v>2808</v>
      </c>
      <c r="B2810" s="22" t="s">
        <v>3577</v>
      </c>
      <c r="C2810" s="31">
        <v>45912</v>
      </c>
      <c r="D2810" s="31">
        <v>45918</v>
      </c>
      <c r="E2810" s="48">
        <v>65.8</v>
      </c>
      <c r="F2810" s="48">
        <f t="shared" si="461"/>
        <v>5790.4</v>
      </c>
      <c r="G2810" s="49">
        <f t="shared" si="462"/>
        <v>5790.4</v>
      </c>
      <c r="H2810" s="22">
        <v>103112</v>
      </c>
      <c r="I2810" s="22" t="s">
        <v>3929</v>
      </c>
      <c r="J2810" s="22">
        <v>1</v>
      </c>
      <c r="K2810" s="22">
        <v>1</v>
      </c>
      <c r="L2810" s="22">
        <f t="shared" si="463"/>
        <v>0</v>
      </c>
      <c r="M2810" s="22" t="s">
        <v>3640</v>
      </c>
      <c r="N2810" s="31">
        <v>45920</v>
      </c>
      <c r="O2810" s="49">
        <v>9470.5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ref="Y2810:Y2873" si="464">IF(X2810="", "", X2810-N2810)</f>
        <v>2</v>
      </c>
      <c r="Z2810" s="22" t="str">
        <f t="shared" ref="Z2810:Z2873" si="465">IF(N2810="", "", TEXT(N2810, "dddd"))</f>
        <v>Saturday</v>
      </c>
      <c r="AA2810" s="22" t="str">
        <f t="shared" ref="AA2810:AA2873" si="466">IF(X2810="", "", TEXT(X2810, "dddd"))</f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58"/>
        <v>2809</v>
      </c>
      <c r="B2811" s="22" t="s">
        <v>3577</v>
      </c>
      <c r="C2811" s="31">
        <v>45912</v>
      </c>
      <c r="D2811" s="31">
        <v>45918</v>
      </c>
      <c r="E2811" s="48">
        <v>137.19999999999999</v>
      </c>
      <c r="F2811" s="48">
        <f t="shared" si="461"/>
        <v>12073.599999999999</v>
      </c>
      <c r="G2811" s="49">
        <f t="shared" si="462"/>
        <v>12073.599999999999</v>
      </c>
      <c r="H2811" s="22">
        <v>103116</v>
      </c>
      <c r="I2811" s="22" t="s">
        <v>3930</v>
      </c>
      <c r="J2811" s="22">
        <v>1</v>
      </c>
      <c r="K2811" s="22">
        <v>1</v>
      </c>
      <c r="L2811" s="22">
        <f t="shared" si="463"/>
        <v>0</v>
      </c>
      <c r="M2811" s="22" t="s">
        <v>3657</v>
      </c>
      <c r="N2811" s="31">
        <v>45920</v>
      </c>
      <c r="O2811" s="49">
        <v>18228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4"/>
        <v>2</v>
      </c>
      <c r="Z2811" s="22" t="str">
        <f t="shared" si="465"/>
        <v>Saturday</v>
      </c>
      <c r="AA2811" s="22" t="str">
        <f t="shared" si="466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58"/>
        <v>2810</v>
      </c>
      <c r="B2812" s="22" t="s">
        <v>3577</v>
      </c>
      <c r="C2812" s="31">
        <v>45912</v>
      </c>
      <c r="D2812" s="31">
        <v>45918</v>
      </c>
      <c r="E2812" s="48">
        <v>150.5</v>
      </c>
      <c r="F2812" s="48">
        <f t="shared" si="461"/>
        <v>13244</v>
      </c>
      <c r="G2812" s="49">
        <f t="shared" si="462"/>
        <v>39732</v>
      </c>
      <c r="H2812" s="22">
        <v>103227</v>
      </c>
      <c r="I2812" s="22" t="s">
        <v>4075</v>
      </c>
      <c r="J2812" s="22">
        <v>3</v>
      </c>
      <c r="K2812" s="22">
        <v>3</v>
      </c>
      <c r="L2812" s="22">
        <f t="shared" si="463"/>
        <v>0</v>
      </c>
      <c r="M2812" s="22" t="s">
        <v>3657</v>
      </c>
      <c r="N2812" s="31">
        <v>45920</v>
      </c>
      <c r="O2812" s="49">
        <v>59985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64"/>
        <v>2</v>
      </c>
      <c r="Z2812" s="22" t="str">
        <f t="shared" si="465"/>
        <v>Saturday</v>
      </c>
      <c r="AA2812" s="22" t="str">
        <f t="shared" si="466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58"/>
        <v>2811</v>
      </c>
      <c r="B2813" s="22" t="s">
        <v>3577</v>
      </c>
      <c r="C2813" s="31">
        <v>45912</v>
      </c>
      <c r="D2813" s="31">
        <v>45918</v>
      </c>
      <c r="E2813" s="48">
        <v>226.1</v>
      </c>
      <c r="F2813" s="48">
        <f t="shared" si="461"/>
        <v>19896.8</v>
      </c>
      <c r="G2813" s="49">
        <f t="shared" si="462"/>
        <v>19896.8</v>
      </c>
      <c r="H2813" s="22">
        <v>116420</v>
      </c>
      <c r="I2813" s="22" t="s">
        <v>4076</v>
      </c>
      <c r="J2813" s="22">
        <v>1</v>
      </c>
      <c r="K2813" s="22">
        <v>1</v>
      </c>
      <c r="L2813" s="22">
        <f t="shared" si="463"/>
        <v>0</v>
      </c>
      <c r="M2813" s="22" t="s">
        <v>3640</v>
      </c>
      <c r="N2813" s="31">
        <v>45920</v>
      </c>
      <c r="O2813" s="49">
        <v>32542.25</v>
      </c>
      <c r="P2813" s="22" t="s">
        <v>2048</v>
      </c>
      <c r="Q2813" s="22">
        <v>58155928261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64"/>
        <v>2</v>
      </c>
      <c r="Z2813" s="22" t="str">
        <f t="shared" si="465"/>
        <v>Saturday</v>
      </c>
      <c r="AA2813" s="22" t="str">
        <f t="shared" si="466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58"/>
        <v>2812</v>
      </c>
      <c r="B2814" s="22" t="s">
        <v>3577</v>
      </c>
      <c r="C2814" s="31">
        <v>45912</v>
      </c>
      <c r="D2814" s="31">
        <v>45918</v>
      </c>
      <c r="E2814" s="48">
        <v>231.75</v>
      </c>
      <c r="F2814" s="48">
        <f t="shared" si="461"/>
        <v>20394</v>
      </c>
      <c r="G2814" s="49">
        <f t="shared" si="462"/>
        <v>20394</v>
      </c>
      <c r="H2814" s="22">
        <v>117334</v>
      </c>
      <c r="I2814" s="22" t="s">
        <v>4077</v>
      </c>
      <c r="J2814" s="22">
        <v>1</v>
      </c>
      <c r="K2814" s="22">
        <v>1</v>
      </c>
      <c r="L2814" s="22">
        <f t="shared" si="463"/>
        <v>0</v>
      </c>
      <c r="M2814" s="22" t="s">
        <v>3640</v>
      </c>
      <c r="N2814" s="31">
        <v>45920</v>
      </c>
      <c r="O2814" s="49">
        <v>31131.75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64"/>
        <v>2</v>
      </c>
      <c r="Z2814" s="22" t="str">
        <f t="shared" si="465"/>
        <v>Saturday</v>
      </c>
      <c r="AA2814" s="22" t="str">
        <f t="shared" si="466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58"/>
        <v>2813</v>
      </c>
      <c r="B2815" s="22" t="s">
        <v>3577</v>
      </c>
      <c r="C2815" s="31">
        <v>45912</v>
      </c>
      <c r="D2815" s="31">
        <v>45918</v>
      </c>
      <c r="E2815" s="48">
        <v>129.5</v>
      </c>
      <c r="F2815" s="48">
        <f t="shared" si="461"/>
        <v>11396</v>
      </c>
      <c r="G2815" s="49">
        <f t="shared" si="462"/>
        <v>11396</v>
      </c>
      <c r="H2815" s="22">
        <v>123108</v>
      </c>
      <c r="I2815" s="22" t="s">
        <v>4078</v>
      </c>
      <c r="J2815" s="22">
        <v>1</v>
      </c>
      <c r="K2815" s="22">
        <v>1</v>
      </c>
      <c r="L2815" s="22">
        <f t="shared" si="463"/>
        <v>0</v>
      </c>
      <c r="M2815" s="22" t="s">
        <v>3640</v>
      </c>
      <c r="N2815" s="31">
        <v>45920</v>
      </c>
      <c r="O2815" s="49">
        <v>18638.75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64"/>
        <v>2</v>
      </c>
      <c r="Z2815" s="22" t="str">
        <f t="shared" si="465"/>
        <v>Saturday</v>
      </c>
      <c r="AA2815" s="22" t="str">
        <f t="shared" si="466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58"/>
        <v>2814</v>
      </c>
      <c r="B2816" s="22" t="s">
        <v>3577</v>
      </c>
      <c r="C2816" s="31">
        <v>45912</v>
      </c>
      <c r="D2816" s="31">
        <v>45918</v>
      </c>
      <c r="E2816" s="48">
        <v>212.1</v>
      </c>
      <c r="F2816" s="48">
        <f t="shared" si="461"/>
        <v>18664.8</v>
      </c>
      <c r="G2816" s="49">
        <f t="shared" si="462"/>
        <v>18664.8</v>
      </c>
      <c r="H2816" s="22">
        <v>127624</v>
      </c>
      <c r="I2816" s="22" t="s">
        <v>4079</v>
      </c>
      <c r="J2816" s="22">
        <v>1</v>
      </c>
      <c r="K2816" s="22">
        <v>1</v>
      </c>
      <c r="L2816" s="22">
        <f t="shared" si="463"/>
        <v>0</v>
      </c>
      <c r="M2816" s="22" t="s">
        <v>3640</v>
      </c>
      <c r="N2816" s="31">
        <v>45920</v>
      </c>
      <c r="O2816" s="49">
        <v>30527.25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64"/>
        <v>2</v>
      </c>
      <c r="Z2816" s="22" t="str">
        <f t="shared" si="465"/>
        <v>Saturday</v>
      </c>
      <c r="AA2816" s="22" t="str">
        <f t="shared" si="466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58"/>
        <v>2815</v>
      </c>
      <c r="B2817" s="22" t="s">
        <v>3577</v>
      </c>
      <c r="C2817" s="31">
        <v>45912</v>
      </c>
      <c r="D2817" s="31">
        <v>45918</v>
      </c>
      <c r="E2817" s="48">
        <v>234.5</v>
      </c>
      <c r="F2817" s="48">
        <f t="shared" si="461"/>
        <v>20636</v>
      </c>
      <c r="G2817" s="49">
        <f t="shared" si="462"/>
        <v>20636</v>
      </c>
      <c r="H2817" s="22">
        <v>128012</v>
      </c>
      <c r="I2817" s="22" t="s">
        <v>4080</v>
      </c>
      <c r="J2817" s="22">
        <v>1</v>
      </c>
      <c r="K2817" s="22">
        <v>1</v>
      </c>
      <c r="L2817" s="22">
        <f t="shared" si="463"/>
        <v>0</v>
      </c>
      <c r="M2817" s="22" t="s">
        <v>3640</v>
      </c>
      <c r="N2817" s="31">
        <v>45920</v>
      </c>
      <c r="O2817" s="49">
        <v>33751.25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64"/>
        <v>2</v>
      </c>
      <c r="Z2817" s="22" t="str">
        <f t="shared" si="465"/>
        <v>Saturday</v>
      </c>
      <c r="AA2817" s="22" t="str">
        <f t="shared" si="466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58"/>
        <v>2816</v>
      </c>
      <c r="B2818" s="22" t="s">
        <v>3577</v>
      </c>
      <c r="C2818" s="31">
        <v>45912</v>
      </c>
      <c r="D2818" s="31">
        <v>45918</v>
      </c>
      <c r="E2818" s="48">
        <v>227.25</v>
      </c>
      <c r="F2818" s="48">
        <f t="shared" si="461"/>
        <v>19998</v>
      </c>
      <c r="G2818" s="49">
        <f t="shared" si="462"/>
        <v>19998</v>
      </c>
      <c r="H2818" s="22">
        <v>141727</v>
      </c>
      <c r="I2818" s="22" t="s">
        <v>4081</v>
      </c>
      <c r="J2818" s="22">
        <v>1</v>
      </c>
      <c r="K2818" s="22">
        <v>1</v>
      </c>
      <c r="L2818" s="22">
        <f t="shared" si="463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64"/>
        <v>2</v>
      </c>
      <c r="Z2818" s="22" t="str">
        <f t="shared" si="465"/>
        <v>Saturday</v>
      </c>
      <c r="AA2818" s="22" t="str">
        <f t="shared" si="466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58"/>
        <v>2817</v>
      </c>
      <c r="B2819" s="22" t="s">
        <v>3577</v>
      </c>
      <c r="C2819" s="31">
        <v>45912</v>
      </c>
      <c r="D2819" s="31">
        <v>45918</v>
      </c>
      <c r="E2819" s="48">
        <v>193.2</v>
      </c>
      <c r="F2819" s="48">
        <f t="shared" si="461"/>
        <v>17001.599999999999</v>
      </c>
      <c r="G2819" s="49">
        <f t="shared" si="462"/>
        <v>17001.599999999999</v>
      </c>
      <c r="H2819" s="22">
        <v>156604</v>
      </c>
      <c r="I2819" s="22" t="s">
        <v>3947</v>
      </c>
      <c r="J2819" s="22">
        <v>1</v>
      </c>
      <c r="K2819" s="22">
        <v>1</v>
      </c>
      <c r="L2819" s="22">
        <f t="shared" si="463"/>
        <v>0</v>
      </c>
      <c r="M2819" s="22" t="s">
        <v>3653</v>
      </c>
      <c r="N2819" s="31">
        <v>45920</v>
      </c>
      <c r="O2819" s="49">
        <v>20964.96</v>
      </c>
      <c r="P2819" s="22" t="s">
        <v>276</v>
      </c>
      <c r="Q2819" s="22">
        <v>58155927303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Pune</v>
      </c>
      <c r="W2819" s="39"/>
      <c r="X2819" s="31">
        <v>45923</v>
      </c>
      <c r="Y2819" s="22">
        <f t="shared" si="464"/>
        <v>3</v>
      </c>
      <c r="Z2819" s="22" t="str">
        <f t="shared" si="465"/>
        <v>Saturday</v>
      </c>
      <c r="AA2819" s="22" t="str">
        <f t="shared" si="466"/>
        <v>Tuesday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58"/>
        <v>2818</v>
      </c>
      <c r="B2820" s="22" t="s">
        <v>3577</v>
      </c>
      <c r="C2820" s="31">
        <v>45912</v>
      </c>
      <c r="D2820" s="31">
        <v>45918</v>
      </c>
      <c r="E2820" s="48">
        <v>157.5</v>
      </c>
      <c r="F2820" s="48">
        <f t="shared" si="461"/>
        <v>13860</v>
      </c>
      <c r="G2820" s="49">
        <f t="shared" si="462"/>
        <v>27720</v>
      </c>
      <c r="H2820" s="22">
        <v>159214</v>
      </c>
      <c r="I2820" s="22" t="s">
        <v>4082</v>
      </c>
      <c r="J2820" s="22">
        <v>2</v>
      </c>
      <c r="K2820" s="22">
        <v>2</v>
      </c>
      <c r="L2820" s="22">
        <f t="shared" si="463"/>
        <v>0</v>
      </c>
      <c r="M2820" s="22" t="s">
        <v>3640</v>
      </c>
      <c r="N2820" s="31">
        <v>45920</v>
      </c>
      <c r="O2820" s="49">
        <v>45337.5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64"/>
        <v>2</v>
      </c>
      <c r="Z2820" s="22" t="str">
        <f t="shared" si="465"/>
        <v>Saturday</v>
      </c>
      <c r="AA2820" s="22" t="str">
        <f t="shared" si="466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58"/>
        <v>2819</v>
      </c>
      <c r="B2821" s="22" t="s">
        <v>3577</v>
      </c>
      <c r="C2821" s="31">
        <v>45912</v>
      </c>
      <c r="D2821" s="31">
        <v>45918</v>
      </c>
      <c r="E2821" s="48">
        <v>68.599999999999994</v>
      </c>
      <c r="F2821" s="48">
        <f t="shared" si="461"/>
        <v>6036.7999999999993</v>
      </c>
      <c r="G2821" s="49">
        <f t="shared" si="462"/>
        <v>30183.999999999996</v>
      </c>
      <c r="H2821" s="22">
        <v>300602</v>
      </c>
      <c r="I2821" s="22" t="s">
        <v>4083</v>
      </c>
      <c r="J2821" s="22">
        <v>5</v>
      </c>
      <c r="K2821" s="22">
        <v>5</v>
      </c>
      <c r="L2821" s="22">
        <f t="shared" si="463"/>
        <v>0</v>
      </c>
      <c r="M2821" s="22" t="s">
        <v>3655</v>
      </c>
      <c r="N2821" s="31">
        <v>45920</v>
      </c>
      <c r="O2821" s="49">
        <v>53165</v>
      </c>
      <c r="P2821" s="22" t="s">
        <v>630</v>
      </c>
      <c r="Q2821" s="22">
        <v>58155919651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Telangana</v>
      </c>
      <c r="W2821" s="39"/>
      <c r="X2821" s="31">
        <v>45922</v>
      </c>
      <c r="Y2821" s="22">
        <f t="shared" si="464"/>
        <v>2</v>
      </c>
      <c r="Z2821" s="22" t="str">
        <f t="shared" si="465"/>
        <v>Saturday</v>
      </c>
      <c r="AA2821" s="22" t="str">
        <f t="shared" si="466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58"/>
        <v>2820</v>
      </c>
      <c r="B2822" s="22" t="s">
        <v>3577</v>
      </c>
      <c r="C2822" s="31">
        <v>45912</v>
      </c>
      <c r="D2822" s="31">
        <v>45918</v>
      </c>
      <c r="E2822" s="48">
        <v>297</v>
      </c>
      <c r="F2822" s="48">
        <f t="shared" si="461"/>
        <v>26136</v>
      </c>
      <c r="G2822" s="49">
        <f t="shared" si="462"/>
        <v>78408</v>
      </c>
      <c r="H2822" s="22">
        <v>301044</v>
      </c>
      <c r="I2822" s="22" t="s">
        <v>4084</v>
      </c>
      <c r="J2822" s="22">
        <v>3</v>
      </c>
      <c r="K2822" s="22">
        <v>3</v>
      </c>
      <c r="L2822" s="22">
        <f t="shared" si="463"/>
        <v>0</v>
      </c>
      <c r="M2822" s="22" t="s">
        <v>3640</v>
      </c>
      <c r="N2822" s="31">
        <v>45920</v>
      </c>
      <c r="O2822" s="49">
        <v>119691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64"/>
        <v>2</v>
      </c>
      <c r="Z2822" s="22" t="str">
        <f t="shared" si="465"/>
        <v>Saturday</v>
      </c>
      <c r="AA2822" s="22" t="str">
        <f t="shared" si="466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58"/>
        <v>2821</v>
      </c>
      <c r="B2823" s="22" t="s">
        <v>3577</v>
      </c>
      <c r="C2823" s="31">
        <v>45912</v>
      </c>
      <c r="D2823" s="31">
        <v>45918</v>
      </c>
      <c r="E2823" s="48">
        <v>207.9</v>
      </c>
      <c r="F2823" s="48">
        <f t="shared" si="461"/>
        <v>18295.2</v>
      </c>
      <c r="G2823" s="49">
        <f t="shared" si="462"/>
        <v>54885.600000000006</v>
      </c>
      <c r="H2823" s="22">
        <v>302910</v>
      </c>
      <c r="I2823" s="22" t="s">
        <v>4085</v>
      </c>
      <c r="J2823" s="22">
        <v>3</v>
      </c>
      <c r="K2823" s="22">
        <v>3</v>
      </c>
      <c r="L2823" s="22">
        <f t="shared" si="463"/>
        <v>0</v>
      </c>
      <c r="M2823" s="22" t="s">
        <v>3640</v>
      </c>
      <c r="N2823" s="31">
        <v>45920</v>
      </c>
      <c r="O2823" s="49">
        <v>89768.25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64"/>
        <v>2</v>
      </c>
      <c r="Z2823" s="22" t="str">
        <f t="shared" si="465"/>
        <v>Saturday</v>
      </c>
      <c r="AA2823" s="22" t="str">
        <f t="shared" si="466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58"/>
        <v>2822</v>
      </c>
      <c r="B2824" s="22" t="s">
        <v>3577</v>
      </c>
      <c r="C2824" s="31">
        <v>45912</v>
      </c>
      <c r="D2824" s="31">
        <v>45918</v>
      </c>
      <c r="E2824" s="48">
        <v>153</v>
      </c>
      <c r="F2824" s="48">
        <f t="shared" si="461"/>
        <v>13464</v>
      </c>
      <c r="G2824" s="49">
        <f t="shared" si="462"/>
        <v>26928</v>
      </c>
      <c r="H2824" s="22">
        <v>303529</v>
      </c>
      <c r="I2824" s="22" t="s">
        <v>4086</v>
      </c>
      <c r="J2824" s="22">
        <v>2</v>
      </c>
      <c r="K2824" s="22">
        <v>2</v>
      </c>
      <c r="L2824" s="22">
        <f t="shared" si="463"/>
        <v>0</v>
      </c>
      <c r="M2824" s="22" t="s">
        <v>3634</v>
      </c>
      <c r="N2824" s="31">
        <v>45923</v>
      </c>
      <c r="O2824" s="49">
        <v>46165</v>
      </c>
      <c r="P2824" s="22" t="s">
        <v>652</v>
      </c>
      <c r="Q2824" s="22" t="s">
        <v>2071</v>
      </c>
      <c r="R2824" s="22" t="s">
        <v>637</v>
      </c>
      <c r="S2824" s="3">
        <v>4</v>
      </c>
      <c r="T2824" s="38" t="s">
        <v>3688</v>
      </c>
      <c r="U2824" s="22" t="s">
        <v>18</v>
      </c>
      <c r="V2824" s="22" t="str">
        <f>VLOOKUP(P2824,'Customer List'!B:C,2,)</f>
        <v>Delhi</v>
      </c>
      <c r="W2824" s="39"/>
      <c r="X2824" s="31">
        <f>IF(OR(R2824 = "PRIYANKA MADAM", R2824 = "DEEPAK", R2824 = "PORTER"),N2824,"")</f>
        <v>45923</v>
      </c>
      <c r="Y2824" s="22">
        <f t="shared" si="464"/>
        <v>0</v>
      </c>
      <c r="Z2824" s="22" t="str">
        <f t="shared" si="465"/>
        <v>Tuesday</v>
      </c>
      <c r="AA2824" s="22" t="str">
        <f t="shared" si="466"/>
        <v>Tuesday</v>
      </c>
      <c r="AB2824" s="22" t="str">
        <f>VLOOKUP(U2824,'Currency Sheet'!A:C,3,)</f>
        <v>DOLLAR</v>
      </c>
      <c r="AC2824" s="43" t="str">
        <f>VLOOKUP(P2824,'Customer List'!B:D,3,)</f>
        <v>Local</v>
      </c>
    </row>
    <row r="2825" spans="1:29" x14ac:dyDescent="0.25">
      <c r="A2825" s="22">
        <f t="shared" ref="A2825:A2888" si="467">A2824+1</f>
        <v>2823</v>
      </c>
      <c r="B2825" s="22" t="s">
        <v>3577</v>
      </c>
      <c r="C2825" s="31">
        <v>45912</v>
      </c>
      <c r="D2825" s="31">
        <v>45918</v>
      </c>
      <c r="E2825" s="48">
        <v>300.75</v>
      </c>
      <c r="F2825" s="48">
        <f t="shared" si="461"/>
        <v>26466</v>
      </c>
      <c r="G2825" s="49">
        <f t="shared" si="462"/>
        <v>79398</v>
      </c>
      <c r="H2825" s="22">
        <v>304042</v>
      </c>
      <c r="I2825" s="22" t="s">
        <v>3897</v>
      </c>
      <c r="J2825" s="22">
        <v>3</v>
      </c>
      <c r="K2825" s="22">
        <v>3</v>
      </c>
      <c r="L2825" s="22">
        <f t="shared" si="463"/>
        <v>0</v>
      </c>
      <c r="M2825" s="22" t="s">
        <v>3640</v>
      </c>
      <c r="N2825" s="31">
        <v>45920</v>
      </c>
      <c r="O2825" s="49">
        <v>121202.25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64"/>
        <v>2</v>
      </c>
      <c r="Z2825" s="22" t="str">
        <f t="shared" si="465"/>
        <v>Saturday</v>
      </c>
      <c r="AA2825" s="22" t="str">
        <f t="shared" si="466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67"/>
        <v>2824</v>
      </c>
      <c r="B2826" s="22" t="s">
        <v>3577</v>
      </c>
      <c r="C2826" s="31">
        <v>45912</v>
      </c>
      <c r="D2826" s="31">
        <v>45918</v>
      </c>
      <c r="E2826" s="48">
        <v>185.5</v>
      </c>
      <c r="F2826" s="48">
        <f t="shared" si="461"/>
        <v>16324</v>
      </c>
      <c r="G2826" s="49">
        <f t="shared" si="462"/>
        <v>32648</v>
      </c>
      <c r="H2826" s="22">
        <v>304120</v>
      </c>
      <c r="I2826" s="22" t="s">
        <v>4087</v>
      </c>
      <c r="J2826" s="22">
        <v>2</v>
      </c>
      <c r="K2826" s="22">
        <v>2</v>
      </c>
      <c r="L2826" s="22">
        <f t="shared" si="463"/>
        <v>0</v>
      </c>
      <c r="M2826" s="22" t="s">
        <v>3640</v>
      </c>
      <c r="N2826" s="31">
        <v>45920</v>
      </c>
      <c r="O2826" s="49">
        <v>53397.5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64"/>
        <v>2</v>
      </c>
      <c r="Z2826" s="22" t="str">
        <f t="shared" si="465"/>
        <v>Saturday</v>
      </c>
      <c r="AA2826" s="22" t="str">
        <f t="shared" si="466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x14ac:dyDescent="0.25">
      <c r="A2827" s="22">
        <f t="shared" si="467"/>
        <v>2825</v>
      </c>
      <c r="B2827" s="22" t="s">
        <v>3577</v>
      </c>
      <c r="C2827" s="31">
        <v>45912</v>
      </c>
      <c r="D2827" s="31">
        <v>45918</v>
      </c>
      <c r="E2827" s="48">
        <v>226.1</v>
      </c>
      <c r="F2827" s="48">
        <f t="shared" si="461"/>
        <v>19896.8</v>
      </c>
      <c r="G2827" s="49">
        <f t="shared" si="462"/>
        <v>59690.399999999994</v>
      </c>
      <c r="H2827" s="22">
        <v>305636</v>
      </c>
      <c r="I2827" s="22" t="s">
        <v>4088</v>
      </c>
      <c r="J2827" s="22">
        <v>3</v>
      </c>
      <c r="K2827" s="22">
        <v>3</v>
      </c>
      <c r="L2827" s="22">
        <f t="shared" si="463"/>
        <v>0</v>
      </c>
      <c r="M2827" s="22" t="s">
        <v>3640</v>
      </c>
      <c r="N2827" s="31">
        <v>45920</v>
      </c>
      <c r="O2827" s="49">
        <v>97626.75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64"/>
        <v>2</v>
      </c>
      <c r="Z2827" s="22" t="str">
        <f t="shared" si="465"/>
        <v>Saturday</v>
      </c>
      <c r="AA2827" s="22" t="str">
        <f t="shared" si="466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67"/>
        <v>2826</v>
      </c>
      <c r="B2828" s="22" t="s">
        <v>3577</v>
      </c>
      <c r="C2828" s="31">
        <v>45912</v>
      </c>
      <c r="D2828" s="31">
        <v>45918</v>
      </c>
      <c r="E2828" s="48">
        <v>318</v>
      </c>
      <c r="F2828" s="48">
        <f t="shared" si="461"/>
        <v>27984</v>
      </c>
      <c r="G2828" s="49">
        <f t="shared" si="462"/>
        <v>27984</v>
      </c>
      <c r="H2828" s="22">
        <v>308120</v>
      </c>
      <c r="I2828" s="22" t="s">
        <v>4089</v>
      </c>
      <c r="J2828" s="22">
        <v>1</v>
      </c>
      <c r="K2828" s="22">
        <v>1</v>
      </c>
      <c r="L2828" s="22">
        <f t="shared" si="463"/>
        <v>0</v>
      </c>
      <c r="M2828" s="22" t="s">
        <v>3672</v>
      </c>
      <c r="N2828" s="31">
        <v>45920</v>
      </c>
      <c r="O2828" s="49">
        <v>36252</v>
      </c>
      <c r="P2828" s="22" t="s">
        <v>242</v>
      </c>
      <c r="Q2828" s="22">
        <v>58155920465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Mumbai</v>
      </c>
      <c r="W2828" s="39"/>
      <c r="X2828" s="31">
        <v>45922</v>
      </c>
      <c r="Y2828" s="22">
        <f t="shared" si="464"/>
        <v>2</v>
      </c>
      <c r="Z2828" s="22" t="str">
        <f t="shared" si="465"/>
        <v>Saturday</v>
      </c>
      <c r="AA2828" s="22" t="str">
        <f t="shared" si="466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67"/>
        <v>2827</v>
      </c>
      <c r="B2829" s="22" t="s">
        <v>3577</v>
      </c>
      <c r="C2829" s="31">
        <v>45912</v>
      </c>
      <c r="D2829" s="31">
        <v>45918</v>
      </c>
      <c r="E2829" s="48">
        <v>204.4</v>
      </c>
      <c r="F2829" s="48">
        <f t="shared" si="461"/>
        <v>17987.2</v>
      </c>
      <c r="G2829" s="49">
        <f t="shared" si="462"/>
        <v>53961.600000000006</v>
      </c>
      <c r="H2829" s="22">
        <v>324406</v>
      </c>
      <c r="I2829" s="22" t="s">
        <v>4090</v>
      </c>
      <c r="J2829" s="22">
        <v>3</v>
      </c>
      <c r="K2829" s="22">
        <v>3</v>
      </c>
      <c r="L2829" s="22">
        <f t="shared" si="463"/>
        <v>0</v>
      </c>
      <c r="M2829" s="22" t="s">
        <v>3640</v>
      </c>
      <c r="N2829" s="31">
        <v>45920</v>
      </c>
      <c r="O2829" s="49">
        <v>88257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64"/>
        <v>2</v>
      </c>
      <c r="Z2829" s="22" t="str">
        <f t="shared" si="465"/>
        <v>Saturday</v>
      </c>
      <c r="AA2829" s="22" t="str">
        <f t="shared" si="466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67"/>
        <v>2828</v>
      </c>
      <c r="B2830" s="22" t="s">
        <v>3577</v>
      </c>
      <c r="C2830" s="31">
        <v>45912</v>
      </c>
      <c r="D2830" s="31">
        <v>45918</v>
      </c>
      <c r="E2830" s="48">
        <v>334.5</v>
      </c>
      <c r="F2830" s="48">
        <f t="shared" si="461"/>
        <v>29436</v>
      </c>
      <c r="G2830" s="49">
        <f t="shared" si="462"/>
        <v>88308</v>
      </c>
      <c r="H2830" s="22">
        <v>353230</v>
      </c>
      <c r="I2830" s="22" t="s">
        <v>4091</v>
      </c>
      <c r="J2830" s="22">
        <v>3</v>
      </c>
      <c r="K2830" s="22">
        <v>3</v>
      </c>
      <c r="L2830" s="22">
        <f t="shared" si="463"/>
        <v>0</v>
      </c>
      <c r="M2830" s="22" t="s">
        <v>3640</v>
      </c>
      <c r="N2830" s="31">
        <v>45920</v>
      </c>
      <c r="O2830" s="49">
        <v>134803.5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64"/>
        <v>2</v>
      </c>
      <c r="Z2830" s="22" t="str">
        <f t="shared" si="465"/>
        <v>Saturday</v>
      </c>
      <c r="AA2830" s="22" t="str">
        <f t="shared" si="466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67"/>
        <v>2829</v>
      </c>
      <c r="B2831" s="22" t="s">
        <v>3577</v>
      </c>
      <c r="C2831" s="31">
        <v>45912</v>
      </c>
      <c r="D2831" s="31">
        <v>45918</v>
      </c>
      <c r="E2831" s="48">
        <v>156.75</v>
      </c>
      <c r="F2831" s="48">
        <f t="shared" si="461"/>
        <v>13794</v>
      </c>
      <c r="G2831" s="49">
        <f t="shared" si="462"/>
        <v>13794</v>
      </c>
      <c r="H2831" s="22">
        <v>356619</v>
      </c>
      <c r="I2831" s="22" t="s">
        <v>4092</v>
      </c>
      <c r="J2831" s="22">
        <v>1</v>
      </c>
      <c r="K2831" s="22">
        <v>1</v>
      </c>
      <c r="L2831" s="22">
        <f t="shared" si="463"/>
        <v>0</v>
      </c>
      <c r="M2831" s="22" t="s">
        <v>3645</v>
      </c>
      <c r="N2831" s="31">
        <v>45920</v>
      </c>
      <c r="O2831" s="49">
        <v>22676.5</v>
      </c>
      <c r="P2831" s="22" t="s">
        <v>266</v>
      </c>
      <c r="Q2831" s="22">
        <v>58155923210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Pune</v>
      </c>
      <c r="W2831" s="39"/>
      <c r="X2831" s="31">
        <v>45923</v>
      </c>
      <c r="Y2831" s="22">
        <f t="shared" si="464"/>
        <v>3</v>
      </c>
      <c r="Z2831" s="22" t="str">
        <f t="shared" si="465"/>
        <v>Saturday</v>
      </c>
      <c r="AA2831" s="22" t="str">
        <f t="shared" si="466"/>
        <v>Tuesday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67"/>
        <v>2830</v>
      </c>
      <c r="B2832" s="22" t="s">
        <v>3577</v>
      </c>
      <c r="C2832" s="31">
        <v>45912</v>
      </c>
      <c r="D2832" s="31">
        <v>45918</v>
      </c>
      <c r="E2832" s="48">
        <v>136.5</v>
      </c>
      <c r="F2832" s="48">
        <f t="shared" si="461"/>
        <v>12012</v>
      </c>
      <c r="G2832" s="49">
        <f t="shared" si="462"/>
        <v>12012</v>
      </c>
      <c r="H2832" s="22">
        <v>359413</v>
      </c>
      <c r="I2832" s="22" t="s">
        <v>4093</v>
      </c>
      <c r="J2832" s="22">
        <v>1</v>
      </c>
      <c r="K2832" s="22">
        <v>1</v>
      </c>
      <c r="L2832" s="22">
        <f t="shared" si="463"/>
        <v>0</v>
      </c>
      <c r="M2832" s="22" t="s">
        <v>3645</v>
      </c>
      <c r="N2832" s="31">
        <v>45920</v>
      </c>
      <c r="O2832" s="49">
        <v>19747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64"/>
        <v>3</v>
      </c>
      <c r="Z2832" s="22" t="str">
        <f t="shared" si="465"/>
        <v>Saturday</v>
      </c>
      <c r="AA2832" s="22" t="str">
        <f t="shared" si="466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67"/>
        <v>2831</v>
      </c>
      <c r="B2833" s="22" t="s">
        <v>3577</v>
      </c>
      <c r="C2833" s="31">
        <v>45912</v>
      </c>
      <c r="D2833" s="31">
        <v>45918</v>
      </c>
      <c r="E2833" s="48">
        <v>177.75</v>
      </c>
      <c r="F2833" s="48">
        <f t="shared" si="461"/>
        <v>15642</v>
      </c>
      <c r="G2833" s="49">
        <f t="shared" si="462"/>
        <v>15642</v>
      </c>
      <c r="H2833" s="22">
        <v>360731</v>
      </c>
      <c r="I2833" s="22" t="s">
        <v>4094</v>
      </c>
      <c r="J2833" s="22">
        <v>1</v>
      </c>
      <c r="K2833" s="22">
        <v>1</v>
      </c>
      <c r="L2833" s="22">
        <f t="shared" si="463"/>
        <v>0</v>
      </c>
      <c r="M2833" s="22" t="s">
        <v>3645</v>
      </c>
      <c r="N2833" s="31">
        <v>45920</v>
      </c>
      <c r="O2833" s="49">
        <v>25714.5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64"/>
        <v>3</v>
      </c>
      <c r="Z2833" s="22" t="str">
        <f t="shared" si="465"/>
        <v>Saturday</v>
      </c>
      <c r="AA2833" s="22" t="str">
        <f t="shared" si="466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67"/>
        <v>2832</v>
      </c>
      <c r="B2834" s="22" t="s">
        <v>3577</v>
      </c>
      <c r="C2834" s="31">
        <v>45912</v>
      </c>
      <c r="D2834" s="31">
        <v>45918</v>
      </c>
      <c r="E2834" s="48">
        <v>259</v>
      </c>
      <c r="F2834" s="48">
        <f t="shared" si="461"/>
        <v>22792</v>
      </c>
      <c r="G2834" s="49">
        <f t="shared" si="462"/>
        <v>22792</v>
      </c>
      <c r="H2834" s="22">
        <v>369616</v>
      </c>
      <c r="I2834" s="22" t="s">
        <v>4095</v>
      </c>
      <c r="J2834" s="22">
        <v>1</v>
      </c>
      <c r="K2834" s="22">
        <v>1</v>
      </c>
      <c r="L2834" s="22">
        <f t="shared" si="463"/>
        <v>0</v>
      </c>
      <c r="M2834" s="22" t="s">
        <v>3649</v>
      </c>
      <c r="N2834" s="31">
        <v>45920</v>
      </c>
      <c r="O2834" s="49">
        <v>34410</v>
      </c>
      <c r="P2834" s="22" t="s">
        <v>891</v>
      </c>
      <c r="Q2834" s="22">
        <v>58155919286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Banglore</v>
      </c>
      <c r="W2834" s="39"/>
      <c r="X2834" s="31">
        <v>45922</v>
      </c>
      <c r="Y2834" s="22">
        <f t="shared" si="464"/>
        <v>2</v>
      </c>
      <c r="Z2834" s="22" t="str">
        <f t="shared" si="465"/>
        <v>Saturday</v>
      </c>
      <c r="AA2834" s="22" t="str">
        <f t="shared" si="466"/>
        <v>Monday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67"/>
        <v>2833</v>
      </c>
      <c r="B2835" s="22" t="s">
        <v>3577</v>
      </c>
      <c r="C2835" s="31">
        <v>45912</v>
      </c>
      <c r="D2835" s="31">
        <v>45918</v>
      </c>
      <c r="E2835" s="48">
        <v>316.5</v>
      </c>
      <c r="F2835" s="48">
        <f t="shared" si="461"/>
        <v>27852</v>
      </c>
      <c r="G2835" s="49">
        <f t="shared" si="462"/>
        <v>55704</v>
      </c>
      <c r="H2835" s="22">
        <v>373746</v>
      </c>
      <c r="I2835" s="22" t="s">
        <v>4096</v>
      </c>
      <c r="J2835" s="22">
        <v>2</v>
      </c>
      <c r="K2835" s="22">
        <v>2</v>
      </c>
      <c r="L2835" s="22">
        <f t="shared" si="463"/>
        <v>0</v>
      </c>
      <c r="M2835" s="22" t="s">
        <v>3650</v>
      </c>
      <c r="N2835" s="31">
        <v>45920</v>
      </c>
      <c r="O2835" s="49">
        <v>91574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64"/>
        <v>2</v>
      </c>
      <c r="Z2835" s="22" t="str">
        <f t="shared" si="465"/>
        <v>Saturday</v>
      </c>
      <c r="AA2835" s="22" t="str">
        <f t="shared" si="466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67"/>
        <v>2834</v>
      </c>
      <c r="B2836" s="22" t="s">
        <v>3577</v>
      </c>
      <c r="C2836" s="31">
        <v>45912</v>
      </c>
      <c r="D2836" s="31">
        <v>45918</v>
      </c>
      <c r="E2836" s="48">
        <v>99.4</v>
      </c>
      <c r="F2836" s="48">
        <f t="shared" si="461"/>
        <v>8747.2000000000007</v>
      </c>
      <c r="G2836" s="49">
        <f t="shared" si="462"/>
        <v>8747.2000000000007</v>
      </c>
      <c r="H2836" s="22">
        <v>379207</v>
      </c>
      <c r="I2836" s="22" t="s">
        <v>4097</v>
      </c>
      <c r="J2836" s="22">
        <v>1</v>
      </c>
      <c r="K2836" s="22">
        <v>1</v>
      </c>
      <c r="L2836" s="22">
        <f t="shared" si="463"/>
        <v>0</v>
      </c>
      <c r="M2836" s="22" t="s">
        <v>3645</v>
      </c>
      <c r="N2836" s="31">
        <v>45920</v>
      </c>
      <c r="O2836" s="49">
        <v>15407</v>
      </c>
      <c r="P2836" s="22" t="s">
        <v>266</v>
      </c>
      <c r="Q2836" s="22">
        <v>58155923210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Pune</v>
      </c>
      <c r="W2836" s="39"/>
      <c r="X2836" s="31">
        <v>45923</v>
      </c>
      <c r="Y2836" s="22">
        <f t="shared" si="464"/>
        <v>3</v>
      </c>
      <c r="Z2836" s="22" t="str">
        <f t="shared" si="465"/>
        <v>Saturday</v>
      </c>
      <c r="AA2836" s="22" t="str">
        <f t="shared" si="466"/>
        <v>Tuesday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67"/>
        <v>2835</v>
      </c>
      <c r="B2837" s="22" t="s">
        <v>3577</v>
      </c>
      <c r="C2837" s="31">
        <v>45912</v>
      </c>
      <c r="D2837" s="31">
        <v>45918</v>
      </c>
      <c r="E2837" s="48">
        <v>199.5</v>
      </c>
      <c r="F2837" s="48">
        <f t="shared" si="461"/>
        <v>17556</v>
      </c>
      <c r="G2837" s="49">
        <f t="shared" si="462"/>
        <v>52668</v>
      </c>
      <c r="H2837" s="22">
        <v>384808</v>
      </c>
      <c r="I2837" s="22" t="s">
        <v>4098</v>
      </c>
      <c r="J2837" s="22">
        <v>3</v>
      </c>
      <c r="K2837" s="22">
        <v>3</v>
      </c>
      <c r="L2837" s="22">
        <f t="shared" si="463"/>
        <v>0</v>
      </c>
      <c r="M2837" s="22" t="s">
        <v>3640</v>
      </c>
      <c r="N2837" s="31">
        <v>45920</v>
      </c>
      <c r="O2837" s="49">
        <v>86141.25</v>
      </c>
      <c r="P2837" s="22" t="s">
        <v>2048</v>
      </c>
      <c r="Q2837" s="22">
        <v>58155928261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Hyderabad</v>
      </c>
      <c r="W2837" s="39"/>
      <c r="X2837" s="31">
        <v>45922</v>
      </c>
      <c r="Y2837" s="22">
        <f t="shared" si="464"/>
        <v>2</v>
      </c>
      <c r="Z2837" s="22" t="str">
        <f t="shared" si="465"/>
        <v>Saturday</v>
      </c>
      <c r="AA2837" s="22" t="str">
        <f t="shared" si="466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67"/>
        <v>2836</v>
      </c>
      <c r="B2838" s="22" t="s">
        <v>3577</v>
      </c>
      <c r="C2838" s="31">
        <v>45912</v>
      </c>
      <c r="D2838" s="31">
        <v>45918</v>
      </c>
      <c r="E2838" s="48">
        <v>250.6</v>
      </c>
      <c r="F2838" s="48">
        <f t="shared" si="461"/>
        <v>22052.799999999999</v>
      </c>
      <c r="G2838" s="49">
        <f t="shared" si="462"/>
        <v>22052.799999999999</v>
      </c>
      <c r="H2838" s="22">
        <v>395004</v>
      </c>
      <c r="I2838" s="22" t="s">
        <v>4099</v>
      </c>
      <c r="J2838" s="22">
        <v>1</v>
      </c>
      <c r="K2838" s="22">
        <v>1</v>
      </c>
      <c r="L2838" s="22">
        <f t="shared" si="463"/>
        <v>0</v>
      </c>
      <c r="M2838" s="22" t="s">
        <v>3730</v>
      </c>
      <c r="N2838" s="31">
        <v>45929</v>
      </c>
      <c r="O2838" s="49">
        <v>38843</v>
      </c>
      <c r="P2838" s="22" t="s">
        <v>3729</v>
      </c>
      <c r="Q2838" s="22" t="s">
        <v>2071</v>
      </c>
      <c r="R2838" s="22" t="s">
        <v>637</v>
      </c>
      <c r="S2838" s="3">
        <v>4</v>
      </c>
      <c r="T2838" s="38"/>
      <c r="U2838" s="22" t="s">
        <v>18</v>
      </c>
      <c r="V2838" s="22" t="str">
        <f>VLOOKUP(P2838,'Customer List'!B:C,2,)</f>
        <v>Delhi</v>
      </c>
      <c r="W2838" s="39"/>
      <c r="X2838" s="31">
        <f>IF(OR(R2838 = "PRIYANKA MADAM", R2838 = "DEEPAK", R2838 = "PORTER"),N2838,"")</f>
        <v>45929</v>
      </c>
      <c r="Y2838" s="22">
        <f t="shared" si="464"/>
        <v>0</v>
      </c>
      <c r="Z2838" s="22" t="str">
        <f t="shared" si="465"/>
        <v>Monday</v>
      </c>
      <c r="AA2838" s="22" t="str">
        <f t="shared" si="466"/>
        <v>Monday</v>
      </c>
      <c r="AB2838" s="22" t="str">
        <f>VLOOKUP(U2838,'Currency Sheet'!A:C,3,)</f>
        <v>DOLLAR</v>
      </c>
      <c r="AC2838" s="43" t="str">
        <f>VLOOKUP(P2838,'Customer List'!B:D,3,)</f>
        <v>Local</v>
      </c>
    </row>
    <row r="2839" spans="1:29" x14ac:dyDescent="0.25">
      <c r="A2839" s="22">
        <f t="shared" si="467"/>
        <v>2837</v>
      </c>
      <c r="B2839" s="22" t="s">
        <v>3577</v>
      </c>
      <c r="C2839" s="31">
        <v>45912</v>
      </c>
      <c r="D2839" s="31">
        <v>45918</v>
      </c>
      <c r="E2839" s="48">
        <v>116.89999999999999</v>
      </c>
      <c r="F2839" s="48">
        <f t="shared" si="461"/>
        <v>10287.199999999999</v>
      </c>
      <c r="G2839" s="49">
        <f t="shared" si="462"/>
        <v>30861.599999999999</v>
      </c>
      <c r="H2839" s="22">
        <v>400118</v>
      </c>
      <c r="I2839" s="22" t="s">
        <v>4100</v>
      </c>
      <c r="J2839" s="22">
        <v>3</v>
      </c>
      <c r="K2839" s="22">
        <v>3</v>
      </c>
      <c r="L2839" s="22">
        <f t="shared" si="463"/>
        <v>0</v>
      </c>
      <c r="M2839" s="22" t="s">
        <v>3640</v>
      </c>
      <c r="N2839" s="31">
        <v>45920</v>
      </c>
      <c r="O2839" s="49">
        <v>50475.75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64"/>
        <v>2</v>
      </c>
      <c r="Z2839" s="22" t="str">
        <f t="shared" si="465"/>
        <v>Saturday</v>
      </c>
      <c r="AA2839" s="22" t="str">
        <f t="shared" si="466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67"/>
        <v>2838</v>
      </c>
      <c r="B2840" s="22" t="s">
        <v>3577</v>
      </c>
      <c r="C2840" s="31">
        <v>45912</v>
      </c>
      <c r="D2840" s="31">
        <v>45918</v>
      </c>
      <c r="E2840" s="48">
        <v>125.3</v>
      </c>
      <c r="F2840" s="48">
        <f t="shared" si="461"/>
        <v>11026.4</v>
      </c>
      <c r="G2840" s="49">
        <f t="shared" si="462"/>
        <v>33079.199999999997</v>
      </c>
      <c r="H2840" s="22">
        <v>400128</v>
      </c>
      <c r="I2840" s="22" t="s">
        <v>3809</v>
      </c>
      <c r="J2840" s="22">
        <v>3</v>
      </c>
      <c r="K2840" s="22">
        <v>3</v>
      </c>
      <c r="L2840" s="22">
        <f t="shared" si="463"/>
        <v>0</v>
      </c>
      <c r="M2840" s="22" t="s">
        <v>3640</v>
      </c>
      <c r="N2840" s="31">
        <v>45920</v>
      </c>
      <c r="O2840" s="49">
        <v>54102.75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64"/>
        <v>2</v>
      </c>
      <c r="Z2840" s="22" t="str">
        <f t="shared" si="465"/>
        <v>Saturday</v>
      </c>
      <c r="AA2840" s="22" t="str">
        <f t="shared" si="466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x14ac:dyDescent="0.25">
      <c r="A2841" s="22">
        <f t="shared" si="467"/>
        <v>2839</v>
      </c>
      <c r="B2841" s="22" t="s">
        <v>3577</v>
      </c>
      <c r="C2841" s="31">
        <v>45912</v>
      </c>
      <c r="D2841" s="31">
        <v>45918</v>
      </c>
      <c r="E2841" s="48">
        <v>32.9</v>
      </c>
      <c r="F2841" s="48">
        <f t="shared" si="461"/>
        <v>2895.2</v>
      </c>
      <c r="G2841" s="49">
        <f t="shared" si="462"/>
        <v>2895.2</v>
      </c>
      <c r="H2841" s="22">
        <v>400137</v>
      </c>
      <c r="I2841" s="22" t="s">
        <v>4101</v>
      </c>
      <c r="J2841" s="22">
        <v>1</v>
      </c>
      <c r="K2841" s="22">
        <v>1</v>
      </c>
      <c r="L2841" s="22">
        <f t="shared" si="463"/>
        <v>0</v>
      </c>
      <c r="M2841" s="22" t="s">
        <v>3659</v>
      </c>
      <c r="N2841" s="31">
        <v>45920</v>
      </c>
      <c r="O2841" s="49">
        <v>4794</v>
      </c>
      <c r="P2841" s="22" t="s">
        <v>629</v>
      </c>
      <c r="Q2841" s="22">
        <v>58155918612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Gujrat</v>
      </c>
      <c r="W2841" s="39"/>
      <c r="X2841" s="31">
        <v>45922</v>
      </c>
      <c r="Y2841" s="22">
        <f t="shared" si="464"/>
        <v>2</v>
      </c>
      <c r="Z2841" s="22" t="str">
        <f t="shared" si="465"/>
        <v>Saturday</v>
      </c>
      <c r="AA2841" s="22" t="str">
        <f t="shared" si="466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67"/>
        <v>2840</v>
      </c>
      <c r="B2842" s="22" t="s">
        <v>3577</v>
      </c>
      <c r="C2842" s="31">
        <v>45912</v>
      </c>
      <c r="D2842" s="31">
        <v>45918</v>
      </c>
      <c r="E2842" s="48">
        <v>82.6</v>
      </c>
      <c r="F2842" s="48">
        <f t="shared" si="461"/>
        <v>7268.7999999999993</v>
      </c>
      <c r="G2842" s="49">
        <f t="shared" si="462"/>
        <v>7268.7999999999993</v>
      </c>
      <c r="H2842" s="22">
        <v>400208</v>
      </c>
      <c r="I2842" s="22" t="s">
        <v>4102</v>
      </c>
      <c r="J2842" s="22">
        <v>1</v>
      </c>
      <c r="K2842" s="22">
        <v>1</v>
      </c>
      <c r="L2842" s="22">
        <f t="shared" si="463"/>
        <v>0</v>
      </c>
      <c r="M2842" s="22" t="s">
        <v>3640</v>
      </c>
      <c r="N2842" s="31">
        <v>45920</v>
      </c>
      <c r="O2842" s="49">
        <v>11888.5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64"/>
        <v>2</v>
      </c>
      <c r="Z2842" s="22" t="str">
        <f t="shared" si="465"/>
        <v>Saturday</v>
      </c>
      <c r="AA2842" s="22" t="str">
        <f t="shared" si="466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67"/>
        <v>2841</v>
      </c>
      <c r="B2843" s="22" t="s">
        <v>3577</v>
      </c>
      <c r="C2843" s="31">
        <v>45912</v>
      </c>
      <c r="D2843" s="31">
        <v>45918</v>
      </c>
      <c r="E2843" s="48">
        <v>309.75</v>
      </c>
      <c r="F2843" s="48">
        <f t="shared" si="461"/>
        <v>27258</v>
      </c>
      <c r="G2843" s="49">
        <f t="shared" si="462"/>
        <v>81774</v>
      </c>
      <c r="H2843" s="22">
        <v>400274</v>
      </c>
      <c r="I2843" s="22" t="s">
        <v>4103</v>
      </c>
      <c r="J2843" s="22">
        <v>3</v>
      </c>
      <c r="K2843" s="22">
        <v>3</v>
      </c>
      <c r="L2843" s="22">
        <f t="shared" si="463"/>
        <v>0</v>
      </c>
      <c r="M2843" s="22" t="s">
        <v>3640</v>
      </c>
      <c r="N2843" s="31">
        <v>45920</v>
      </c>
      <c r="O2843" s="49">
        <v>124829.25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64"/>
        <v>2</v>
      </c>
      <c r="Z2843" s="22" t="str">
        <f t="shared" si="465"/>
        <v>Saturday</v>
      </c>
      <c r="AA2843" s="22" t="str">
        <f t="shared" si="466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67"/>
        <v>2842</v>
      </c>
      <c r="B2844" s="22" t="s">
        <v>3577</v>
      </c>
      <c r="C2844" s="31">
        <v>45912</v>
      </c>
      <c r="D2844" s="31">
        <v>45918</v>
      </c>
      <c r="E2844" s="48">
        <v>135.1</v>
      </c>
      <c r="F2844" s="48">
        <f t="shared" si="461"/>
        <v>11888.8</v>
      </c>
      <c r="G2844" s="49">
        <f t="shared" si="462"/>
        <v>23777.599999999999</v>
      </c>
      <c r="H2844" s="22">
        <v>400334</v>
      </c>
      <c r="I2844" s="22" t="s">
        <v>3818</v>
      </c>
      <c r="J2844" s="22">
        <v>2</v>
      </c>
      <c r="K2844" s="22">
        <v>2</v>
      </c>
      <c r="L2844" s="22">
        <f t="shared" si="463"/>
        <v>0</v>
      </c>
      <c r="M2844" s="22" t="s">
        <v>3640</v>
      </c>
      <c r="N2844" s="31">
        <v>45920</v>
      </c>
      <c r="O2844" s="49">
        <v>38889.5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64"/>
        <v>2</v>
      </c>
      <c r="Z2844" s="22" t="str">
        <f t="shared" si="465"/>
        <v>Saturday</v>
      </c>
      <c r="AA2844" s="22" t="str">
        <f t="shared" si="466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67"/>
        <v>2843</v>
      </c>
      <c r="B2845" s="22" t="s">
        <v>3577</v>
      </c>
      <c r="C2845" s="31">
        <v>45912</v>
      </c>
      <c r="D2845" s="31">
        <v>45918</v>
      </c>
      <c r="E2845" s="48">
        <v>346.5</v>
      </c>
      <c r="F2845" s="48">
        <f t="shared" si="461"/>
        <v>30492</v>
      </c>
      <c r="G2845" s="49">
        <f t="shared" si="462"/>
        <v>30492</v>
      </c>
      <c r="H2845" s="22">
        <v>405225</v>
      </c>
      <c r="I2845" s="22" t="s">
        <v>4104</v>
      </c>
      <c r="J2845" s="22">
        <v>1</v>
      </c>
      <c r="K2845" s="22">
        <v>1</v>
      </c>
      <c r="L2845" s="22">
        <f t="shared" si="463"/>
        <v>0</v>
      </c>
      <c r="M2845" s="22" t="s">
        <v>3641</v>
      </c>
      <c r="N2845" s="31">
        <v>45920</v>
      </c>
      <c r="O2845" s="49">
        <v>71610</v>
      </c>
      <c r="P2845" s="22" t="s">
        <v>3586</v>
      </c>
      <c r="Q2845" s="22">
        <v>58155920745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Bhopal</v>
      </c>
      <c r="W2845" s="39"/>
      <c r="X2845" s="31">
        <v>45922</v>
      </c>
      <c r="Y2845" s="22">
        <f t="shared" si="464"/>
        <v>2</v>
      </c>
      <c r="Z2845" s="22" t="str">
        <f t="shared" si="465"/>
        <v>Saturday</v>
      </c>
      <c r="AA2845" s="22" t="str">
        <f t="shared" si="466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67"/>
        <v>2844</v>
      </c>
      <c r="B2846" s="22" t="s">
        <v>3577</v>
      </c>
      <c r="C2846" s="31">
        <v>45912</v>
      </c>
      <c r="D2846" s="31">
        <v>45918</v>
      </c>
      <c r="E2846" s="48">
        <v>160.29999999999998</v>
      </c>
      <c r="F2846" s="48">
        <f t="shared" si="461"/>
        <v>14106.399999999998</v>
      </c>
      <c r="G2846" s="49">
        <f t="shared" si="462"/>
        <v>42319.199999999997</v>
      </c>
      <c r="H2846" s="22">
        <v>422302</v>
      </c>
      <c r="I2846" s="22" t="s">
        <v>3819</v>
      </c>
      <c r="J2846" s="22">
        <v>3</v>
      </c>
      <c r="K2846" s="22">
        <v>3</v>
      </c>
      <c r="L2846" s="22">
        <f t="shared" si="463"/>
        <v>0</v>
      </c>
      <c r="M2846" s="22" t="s">
        <v>3640</v>
      </c>
      <c r="N2846" s="31">
        <v>45920</v>
      </c>
      <c r="O2846" s="49">
        <v>69215.25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64"/>
        <v>2</v>
      </c>
      <c r="Z2846" s="22" t="str">
        <f t="shared" si="465"/>
        <v>Saturday</v>
      </c>
      <c r="AA2846" s="22" t="str">
        <f t="shared" si="466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67"/>
        <v>2845</v>
      </c>
      <c r="B2847" s="22" t="s">
        <v>3577</v>
      </c>
      <c r="C2847" s="31">
        <v>45912</v>
      </c>
      <c r="D2847" s="31">
        <v>45918</v>
      </c>
      <c r="E2847" s="48">
        <v>31.5</v>
      </c>
      <c r="F2847" s="48">
        <f t="shared" si="461"/>
        <v>2772</v>
      </c>
      <c r="G2847" s="49">
        <f t="shared" si="462"/>
        <v>11088</v>
      </c>
      <c r="H2847" s="22">
        <v>423201</v>
      </c>
      <c r="I2847" s="22" t="s">
        <v>4105</v>
      </c>
      <c r="J2847" s="22">
        <v>4</v>
      </c>
      <c r="K2847" s="22">
        <v>4</v>
      </c>
      <c r="L2847" s="22">
        <f t="shared" si="463"/>
        <v>0</v>
      </c>
      <c r="M2847" s="22" t="s">
        <v>3643</v>
      </c>
      <c r="N2847" s="31">
        <v>45920</v>
      </c>
      <c r="O2847" s="49">
        <v>18900</v>
      </c>
      <c r="P2847" s="22" t="s">
        <v>621</v>
      </c>
      <c r="Q2847" s="22">
        <v>58155918542</v>
      </c>
      <c r="R2847" s="22" t="s">
        <v>40</v>
      </c>
      <c r="S2847" s="3">
        <v>-20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64"/>
        <v>2</v>
      </c>
      <c r="Z2847" s="22" t="str">
        <f t="shared" si="465"/>
        <v>Saturday</v>
      </c>
      <c r="AA2847" s="22" t="str">
        <f t="shared" si="466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67"/>
        <v>2846</v>
      </c>
      <c r="B2848" s="22" t="s">
        <v>3577</v>
      </c>
      <c r="C2848" s="31">
        <v>45912</v>
      </c>
      <c r="D2848" s="31">
        <v>45918</v>
      </c>
      <c r="E2848" s="48">
        <v>193.5</v>
      </c>
      <c r="F2848" s="48">
        <f t="shared" si="461"/>
        <v>17028</v>
      </c>
      <c r="G2848" s="49">
        <f t="shared" si="462"/>
        <v>17028</v>
      </c>
      <c r="H2848" s="22">
        <v>424902</v>
      </c>
      <c r="I2848" s="22" t="s">
        <v>4106</v>
      </c>
      <c r="J2848" s="22">
        <v>1</v>
      </c>
      <c r="K2848" s="22">
        <v>1</v>
      </c>
      <c r="L2848" s="22">
        <f t="shared" si="463"/>
        <v>0</v>
      </c>
      <c r="M2848" s="22" t="s">
        <v>3660</v>
      </c>
      <c r="N2848" s="31">
        <v>45920</v>
      </c>
      <c r="O2848" s="49">
        <v>27993</v>
      </c>
      <c r="P2848" s="22" t="s">
        <v>3588</v>
      </c>
      <c r="Q2848" s="22">
        <v>58155919916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64"/>
        <v>2</v>
      </c>
      <c r="Z2848" s="22" t="str">
        <f t="shared" si="465"/>
        <v>Saturday</v>
      </c>
      <c r="AA2848" s="22" t="str">
        <f t="shared" si="466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67"/>
        <v>2847</v>
      </c>
      <c r="B2849" s="22" t="s">
        <v>3577</v>
      </c>
      <c r="C2849" s="31">
        <v>45912</v>
      </c>
      <c r="D2849" s="31">
        <v>45918</v>
      </c>
      <c r="E2849" s="48">
        <v>394.1</v>
      </c>
      <c r="F2849" s="48">
        <f t="shared" si="461"/>
        <v>34680.800000000003</v>
      </c>
      <c r="G2849" s="49">
        <f t="shared" si="462"/>
        <v>34680.800000000003</v>
      </c>
      <c r="H2849" s="22">
        <v>426103</v>
      </c>
      <c r="I2849" s="22" t="s">
        <v>4107</v>
      </c>
      <c r="J2849" s="22">
        <v>1</v>
      </c>
      <c r="K2849" s="22">
        <v>1</v>
      </c>
      <c r="L2849" s="22">
        <f t="shared" si="463"/>
        <v>0</v>
      </c>
      <c r="M2849" s="22" t="s">
        <v>3651</v>
      </c>
      <c r="N2849" s="31">
        <v>45920</v>
      </c>
      <c r="O2849" s="49">
        <v>61085.5</v>
      </c>
      <c r="P2849" s="22" t="s">
        <v>2281</v>
      </c>
      <c r="Q2849" s="22">
        <v>58155921154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Ahemedabad</v>
      </c>
      <c r="W2849" s="39"/>
      <c r="X2849" s="31">
        <v>45922</v>
      </c>
      <c r="Y2849" s="22">
        <f t="shared" si="464"/>
        <v>2</v>
      </c>
      <c r="Z2849" s="22" t="str">
        <f t="shared" si="465"/>
        <v>Saturday</v>
      </c>
      <c r="AA2849" s="22" t="str">
        <f t="shared" si="466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67"/>
        <v>2848</v>
      </c>
      <c r="B2850" s="22" t="s">
        <v>3577</v>
      </c>
      <c r="C2850" s="31">
        <v>45912</v>
      </c>
      <c r="D2850" s="31">
        <v>45918</v>
      </c>
      <c r="E2850" s="48">
        <v>107.10000000000001</v>
      </c>
      <c r="F2850" s="48">
        <f t="shared" si="461"/>
        <v>9424.8000000000011</v>
      </c>
      <c r="G2850" s="49">
        <f t="shared" si="462"/>
        <v>56548.800000000003</v>
      </c>
      <c r="H2850" s="22">
        <v>426202</v>
      </c>
      <c r="I2850" s="22" t="s">
        <v>4108</v>
      </c>
      <c r="J2850" s="22">
        <v>6</v>
      </c>
      <c r="K2850" s="22">
        <v>6</v>
      </c>
      <c r="L2850" s="22">
        <f t="shared" si="463"/>
        <v>0</v>
      </c>
      <c r="M2850" s="22" t="s">
        <v>3652</v>
      </c>
      <c r="N2850" s="31">
        <v>45920</v>
      </c>
      <c r="O2850" s="49">
        <v>69731.28</v>
      </c>
      <c r="P2850" s="22" t="s">
        <v>276</v>
      </c>
      <c r="Q2850" s="22">
        <v>58155927303</v>
      </c>
      <c r="R2850" s="22" t="s">
        <v>40</v>
      </c>
      <c r="S2850" s="3" t="s">
        <v>299</v>
      </c>
      <c r="T2850" s="38"/>
      <c r="U2850" s="22" t="s">
        <v>18</v>
      </c>
      <c r="V2850" s="22" t="str">
        <f>VLOOKUP(P2850,'Customer List'!B:C,2,)</f>
        <v>Pune</v>
      </c>
      <c r="W2850" s="39"/>
      <c r="X2850" s="31">
        <v>45923</v>
      </c>
      <c r="Y2850" s="22">
        <f t="shared" si="464"/>
        <v>3</v>
      </c>
      <c r="Z2850" s="22" t="str">
        <f t="shared" si="465"/>
        <v>Saturday</v>
      </c>
      <c r="AA2850" s="22" t="str">
        <f t="shared" si="466"/>
        <v>Tuesday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67"/>
        <v>2849</v>
      </c>
      <c r="B2851" s="22" t="s">
        <v>3577</v>
      </c>
      <c r="C2851" s="31">
        <v>45912</v>
      </c>
      <c r="D2851" s="31">
        <v>45918</v>
      </c>
      <c r="E2851" s="48">
        <v>78.400000000000006</v>
      </c>
      <c r="F2851" s="48">
        <f t="shared" si="461"/>
        <v>6899.2000000000007</v>
      </c>
      <c r="G2851" s="49">
        <f t="shared" si="462"/>
        <v>6899.2000000000007</v>
      </c>
      <c r="H2851" s="22">
        <v>575304</v>
      </c>
      <c r="I2851" s="22" t="s">
        <v>4028</v>
      </c>
      <c r="J2851" s="22">
        <v>1</v>
      </c>
      <c r="K2851" s="22">
        <v>1</v>
      </c>
      <c r="L2851" s="22">
        <f t="shared" si="463"/>
        <v>0</v>
      </c>
      <c r="M2851" s="22" t="s">
        <v>3647</v>
      </c>
      <c r="N2851" s="31">
        <v>45920</v>
      </c>
      <c r="O2851" s="49">
        <v>12152</v>
      </c>
      <c r="P2851" s="22" t="s">
        <v>295</v>
      </c>
      <c r="Q2851" s="22">
        <v>58155922554</v>
      </c>
      <c r="R2851" s="22" t="s">
        <v>40</v>
      </c>
      <c r="S2851" s="3">
        <v>-20</v>
      </c>
      <c r="T2851" s="38"/>
      <c r="U2851" s="22" t="s">
        <v>18</v>
      </c>
      <c r="V2851" s="22" t="str">
        <f>VLOOKUP(P2851,'Customer List'!B:C,2,)</f>
        <v>Kerala</v>
      </c>
      <c r="W2851" s="39"/>
      <c r="X2851" s="31">
        <v>45923</v>
      </c>
      <c r="Y2851" s="22">
        <f t="shared" si="464"/>
        <v>3</v>
      </c>
      <c r="Z2851" s="22" t="str">
        <f t="shared" si="465"/>
        <v>Saturday</v>
      </c>
      <c r="AA2851" s="22" t="str">
        <f t="shared" si="466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67"/>
        <v>2850</v>
      </c>
      <c r="B2852" s="22" t="s">
        <v>3577</v>
      </c>
      <c r="C2852" s="31">
        <v>45912</v>
      </c>
      <c r="D2852" s="31">
        <v>45918</v>
      </c>
      <c r="E2852" s="48">
        <v>177.1</v>
      </c>
      <c r="F2852" s="48">
        <f t="shared" si="461"/>
        <v>15584.8</v>
      </c>
      <c r="G2852" s="49">
        <f t="shared" si="462"/>
        <v>15584.8</v>
      </c>
      <c r="H2852" s="22">
        <v>582304</v>
      </c>
      <c r="I2852" s="22" t="s">
        <v>4109</v>
      </c>
      <c r="J2852" s="22">
        <v>1</v>
      </c>
      <c r="K2852" s="22">
        <v>1</v>
      </c>
      <c r="L2852" s="22">
        <f t="shared" si="463"/>
        <v>0</v>
      </c>
      <c r="M2852" s="22" t="s">
        <v>3653</v>
      </c>
      <c r="N2852" s="31">
        <v>45920</v>
      </c>
      <c r="O2852" s="49">
        <v>19217.88</v>
      </c>
      <c r="P2852" s="22" t="s">
        <v>276</v>
      </c>
      <c r="Q2852" s="22">
        <v>58155927303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64"/>
        <v>3</v>
      </c>
      <c r="Z2852" s="22" t="str">
        <f t="shared" si="465"/>
        <v>Saturday</v>
      </c>
      <c r="AA2852" s="22" t="str">
        <f t="shared" si="466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67"/>
        <v>2851</v>
      </c>
      <c r="B2853" s="22" t="s">
        <v>3577</v>
      </c>
      <c r="C2853" s="31">
        <v>45912</v>
      </c>
      <c r="D2853" s="31">
        <v>45918</v>
      </c>
      <c r="E2853" s="48">
        <v>267.39999999999998</v>
      </c>
      <c r="F2853" s="48">
        <f t="shared" si="461"/>
        <v>23531.199999999997</v>
      </c>
      <c r="G2853" s="49">
        <f t="shared" si="462"/>
        <v>23531.199999999997</v>
      </c>
      <c r="H2853" s="22">
        <v>626810</v>
      </c>
      <c r="I2853" s="22" t="s">
        <v>4110</v>
      </c>
      <c r="J2853" s="22">
        <v>1</v>
      </c>
      <c r="K2853" s="22">
        <v>1</v>
      </c>
      <c r="L2853" s="22">
        <f t="shared" si="463"/>
        <v>0</v>
      </c>
      <c r="M2853" s="22" t="s">
        <v>3639</v>
      </c>
      <c r="N2853" s="31">
        <v>45920</v>
      </c>
      <c r="O2853" s="49">
        <v>41447</v>
      </c>
      <c r="P2853" s="22" t="s">
        <v>2046</v>
      </c>
      <c r="Q2853" s="22">
        <v>58155918682</v>
      </c>
      <c r="R2853" s="22" t="s">
        <v>40</v>
      </c>
      <c r="S2853" s="3">
        <v>4</v>
      </c>
      <c r="T2853" s="38"/>
      <c r="U2853" s="22" t="s">
        <v>18</v>
      </c>
      <c r="V2853" s="22" t="str">
        <f>VLOOKUP(P2853,'Customer List'!B:C,2,)</f>
        <v>Banglore</v>
      </c>
      <c r="W2853" s="39"/>
      <c r="X2853" s="31">
        <v>45922</v>
      </c>
      <c r="Y2853" s="22">
        <f t="shared" si="464"/>
        <v>2</v>
      </c>
      <c r="Z2853" s="22" t="str">
        <f t="shared" si="465"/>
        <v>Saturday</v>
      </c>
      <c r="AA2853" s="22" t="str">
        <f t="shared" si="466"/>
        <v>Monday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67"/>
        <v>2852</v>
      </c>
      <c r="B2854" s="22" t="s">
        <v>3577</v>
      </c>
      <c r="C2854" s="31">
        <v>45912</v>
      </c>
      <c r="D2854" s="31">
        <v>45918</v>
      </c>
      <c r="E2854" s="48">
        <v>82.6</v>
      </c>
      <c r="F2854" s="48">
        <f t="shared" si="461"/>
        <v>7268.7999999999993</v>
      </c>
      <c r="G2854" s="49">
        <f t="shared" si="462"/>
        <v>7268.7999999999993</v>
      </c>
      <c r="H2854" s="22">
        <v>740042</v>
      </c>
      <c r="I2854" s="22" t="s">
        <v>4111</v>
      </c>
      <c r="J2854" s="22">
        <v>1</v>
      </c>
      <c r="K2854" s="22">
        <v>1</v>
      </c>
      <c r="L2854" s="22">
        <f t="shared" si="463"/>
        <v>0</v>
      </c>
      <c r="M2854" s="22" t="s">
        <v>3654</v>
      </c>
      <c r="N2854" s="31">
        <v>45920</v>
      </c>
      <c r="O2854" s="49">
        <v>13717.5</v>
      </c>
      <c r="P2854" s="22" t="s">
        <v>1135</v>
      </c>
      <c r="Q2854" s="22">
        <v>58155921386</v>
      </c>
      <c r="R2854" s="22" t="s">
        <v>40</v>
      </c>
      <c r="S2854" s="3">
        <v>4</v>
      </c>
      <c r="T2854" s="38" t="s">
        <v>3607</v>
      </c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64"/>
        <v>2</v>
      </c>
      <c r="Z2854" s="22" t="str">
        <f t="shared" si="465"/>
        <v>Saturday</v>
      </c>
      <c r="AA2854" s="22" t="str">
        <f t="shared" si="466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67"/>
        <v>2853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1"/>
        <v>7268.7999999999993</v>
      </c>
      <c r="G2855" s="49">
        <f t="shared" si="462"/>
        <v>7268.7999999999993</v>
      </c>
      <c r="H2855" s="22">
        <v>740043</v>
      </c>
      <c r="I2855" s="22" t="s">
        <v>4112</v>
      </c>
      <c r="J2855" s="22">
        <v>1</v>
      </c>
      <c r="K2855" s="22">
        <v>1</v>
      </c>
      <c r="L2855" s="22">
        <f t="shared" si="463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64"/>
        <v>2</v>
      </c>
      <c r="Z2855" s="22" t="str">
        <f t="shared" si="465"/>
        <v>Saturday</v>
      </c>
      <c r="AA2855" s="22" t="str">
        <f t="shared" si="466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67"/>
        <v>2854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1"/>
        <v>7268.7999999999993</v>
      </c>
      <c r="G2856" s="49">
        <f t="shared" si="462"/>
        <v>7268.7999999999993</v>
      </c>
      <c r="H2856" s="22">
        <v>740044</v>
      </c>
      <c r="I2856" s="22" t="s">
        <v>4113</v>
      </c>
      <c r="J2856" s="22">
        <v>1</v>
      </c>
      <c r="K2856" s="22">
        <v>1</v>
      </c>
      <c r="L2856" s="22">
        <f t="shared" si="463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64"/>
        <v>2</v>
      </c>
      <c r="Z2856" s="22" t="str">
        <f t="shared" si="465"/>
        <v>Saturday</v>
      </c>
      <c r="AA2856" s="22" t="str">
        <f t="shared" si="466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67"/>
        <v>2855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1"/>
        <v>7268.7999999999993</v>
      </c>
      <c r="G2857" s="49">
        <f t="shared" si="462"/>
        <v>7268.7999999999993</v>
      </c>
      <c r="H2857" s="22">
        <v>740045</v>
      </c>
      <c r="I2857" s="22" t="s">
        <v>4114</v>
      </c>
      <c r="J2857" s="22">
        <v>1</v>
      </c>
      <c r="K2857" s="22">
        <v>1</v>
      </c>
      <c r="L2857" s="22">
        <f t="shared" si="463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64"/>
        <v>2</v>
      </c>
      <c r="Z2857" s="22" t="str">
        <f t="shared" si="465"/>
        <v>Saturday</v>
      </c>
      <c r="AA2857" s="22" t="str">
        <f t="shared" si="466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67"/>
        <v>2856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1"/>
        <v>7268.7999999999993</v>
      </c>
      <c r="G2858" s="49">
        <f t="shared" si="462"/>
        <v>7268.7999999999993</v>
      </c>
      <c r="H2858" s="22">
        <v>740046</v>
      </c>
      <c r="I2858" s="22" t="s">
        <v>4115</v>
      </c>
      <c r="J2858" s="22">
        <v>1</v>
      </c>
      <c r="K2858" s="22">
        <v>1</v>
      </c>
      <c r="L2858" s="22">
        <f t="shared" si="463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64"/>
        <v>2</v>
      </c>
      <c r="Z2858" s="22" t="str">
        <f t="shared" si="465"/>
        <v>Saturday</v>
      </c>
      <c r="AA2858" s="22" t="str">
        <f t="shared" si="466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67"/>
        <v>2857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1"/>
        <v>7268.7999999999993</v>
      </c>
      <c r="G2859" s="49">
        <f t="shared" si="462"/>
        <v>7268.7999999999993</v>
      </c>
      <c r="H2859" s="22">
        <v>740047</v>
      </c>
      <c r="I2859" s="22" t="s">
        <v>4116</v>
      </c>
      <c r="J2859" s="22">
        <v>1</v>
      </c>
      <c r="K2859" s="22">
        <v>1</v>
      </c>
      <c r="L2859" s="22">
        <f t="shared" si="463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64"/>
        <v>2</v>
      </c>
      <c r="Z2859" s="22" t="str">
        <f t="shared" si="465"/>
        <v>Saturday</v>
      </c>
      <c r="AA2859" s="22" t="str">
        <f t="shared" si="466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67"/>
        <v>2858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1"/>
        <v>7268.7999999999993</v>
      </c>
      <c r="G2860" s="49">
        <f t="shared" si="462"/>
        <v>7268.7999999999993</v>
      </c>
      <c r="H2860" s="22">
        <v>740052</v>
      </c>
      <c r="I2860" s="22" t="s">
        <v>4117</v>
      </c>
      <c r="J2860" s="22">
        <v>1</v>
      </c>
      <c r="K2860" s="22">
        <v>1</v>
      </c>
      <c r="L2860" s="22">
        <f t="shared" si="463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64"/>
        <v>2</v>
      </c>
      <c r="Z2860" s="22" t="str">
        <f t="shared" si="465"/>
        <v>Saturday</v>
      </c>
      <c r="AA2860" s="22" t="str">
        <f t="shared" si="466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67"/>
        <v>2859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1"/>
        <v>7268.7999999999993</v>
      </c>
      <c r="G2861" s="49">
        <f t="shared" si="462"/>
        <v>7268.7999999999993</v>
      </c>
      <c r="H2861" s="22">
        <v>740053</v>
      </c>
      <c r="I2861" s="22" t="s">
        <v>4118</v>
      </c>
      <c r="J2861" s="22">
        <v>1</v>
      </c>
      <c r="K2861" s="22">
        <v>1</v>
      </c>
      <c r="L2861" s="22">
        <f t="shared" si="463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64"/>
        <v>2</v>
      </c>
      <c r="Z2861" s="22" t="str">
        <f t="shared" si="465"/>
        <v>Saturday</v>
      </c>
      <c r="AA2861" s="22" t="str">
        <f t="shared" si="466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67"/>
        <v>2860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1"/>
        <v>7268.7999999999993</v>
      </c>
      <c r="G2862" s="49">
        <f t="shared" si="462"/>
        <v>7268.7999999999993</v>
      </c>
      <c r="H2862" s="22">
        <v>740368</v>
      </c>
      <c r="I2862" s="22" t="s">
        <v>4119</v>
      </c>
      <c r="J2862" s="22">
        <v>1</v>
      </c>
      <c r="K2862" s="22">
        <v>1</v>
      </c>
      <c r="L2862" s="22">
        <f t="shared" si="463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64"/>
        <v>2</v>
      </c>
      <c r="Z2862" s="22" t="str">
        <f t="shared" si="465"/>
        <v>Saturday</v>
      </c>
      <c r="AA2862" s="22" t="str">
        <f t="shared" si="466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67"/>
        <v>2861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1"/>
        <v>7268.7999999999993</v>
      </c>
      <c r="G2863" s="49">
        <f t="shared" si="462"/>
        <v>7268.7999999999993</v>
      </c>
      <c r="H2863" s="22">
        <v>740717</v>
      </c>
      <c r="I2863" s="22" t="s">
        <v>4120</v>
      </c>
      <c r="J2863" s="22">
        <v>1</v>
      </c>
      <c r="K2863" s="22">
        <v>1</v>
      </c>
      <c r="L2863" s="22">
        <f t="shared" si="463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64"/>
        <v>2</v>
      </c>
      <c r="Z2863" s="22" t="str">
        <f t="shared" si="465"/>
        <v>Saturday</v>
      </c>
      <c r="AA2863" s="22" t="str">
        <f t="shared" si="466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67"/>
        <v>2862</v>
      </c>
      <c r="B2864" s="22" t="s">
        <v>3577</v>
      </c>
      <c r="C2864" s="31">
        <v>45912</v>
      </c>
      <c r="D2864" s="31">
        <v>45918</v>
      </c>
      <c r="E2864" s="48">
        <v>1</v>
      </c>
      <c r="F2864" s="48">
        <f t="shared" si="461"/>
        <v>88</v>
      </c>
      <c r="G2864" s="49">
        <f t="shared" si="462"/>
        <v>88</v>
      </c>
      <c r="H2864" s="22">
        <v>740809</v>
      </c>
      <c r="I2864" s="22" t="s">
        <v>4121</v>
      </c>
      <c r="J2864" s="22">
        <v>1</v>
      </c>
      <c r="K2864" s="22">
        <v>1</v>
      </c>
      <c r="L2864" s="22">
        <f t="shared" si="463"/>
        <v>0</v>
      </c>
      <c r="M2864" s="22" t="s">
        <v>4972</v>
      </c>
      <c r="N2864" s="31">
        <v>45939</v>
      </c>
      <c r="O2864" s="49">
        <v>0</v>
      </c>
      <c r="P2864" s="22" t="s">
        <v>4857</v>
      </c>
      <c r="Q2864" s="22">
        <v>58156706370</v>
      </c>
      <c r="R2864" s="22" t="s">
        <v>40</v>
      </c>
      <c r="S2864" s="3">
        <v>4</v>
      </c>
      <c r="T2864" s="38" t="s">
        <v>3597</v>
      </c>
      <c r="U2864" s="22" t="s">
        <v>18</v>
      </c>
      <c r="V2864" s="22" t="str">
        <f>VLOOKUP(P2864,'Customer List'!B:C,2,)</f>
        <v>Banglore</v>
      </c>
      <c r="W2864" s="39"/>
      <c r="X2864" s="31">
        <v>45941</v>
      </c>
      <c r="Y2864" s="22">
        <f t="shared" si="464"/>
        <v>2</v>
      </c>
      <c r="Z2864" s="22" t="str">
        <f t="shared" si="465"/>
        <v>Thursday</v>
      </c>
      <c r="AA2864" s="22" t="str">
        <f t="shared" si="466"/>
        <v>Saturday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67"/>
        <v>2863</v>
      </c>
      <c r="B2865" s="22" t="s">
        <v>3577</v>
      </c>
      <c r="C2865" s="31">
        <v>45912</v>
      </c>
      <c r="D2865" s="31">
        <v>45918</v>
      </c>
      <c r="E2865" s="48">
        <v>205.8</v>
      </c>
      <c r="F2865" s="48">
        <f t="shared" si="461"/>
        <v>18110.400000000001</v>
      </c>
      <c r="G2865" s="49">
        <f t="shared" si="462"/>
        <v>18110.400000000001</v>
      </c>
      <c r="H2865" s="22">
        <v>741041</v>
      </c>
      <c r="I2865" s="22" t="s">
        <v>4122</v>
      </c>
      <c r="J2865" s="22">
        <v>1</v>
      </c>
      <c r="K2865" s="22">
        <v>1</v>
      </c>
      <c r="L2865" s="22">
        <f t="shared" si="463"/>
        <v>0</v>
      </c>
      <c r="M2865" s="22" t="s">
        <v>3654</v>
      </c>
      <c r="N2865" s="31">
        <v>45920</v>
      </c>
      <c r="O2865" s="49">
        <v>34177.5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64"/>
        <v>2</v>
      </c>
      <c r="Z2865" s="22" t="str">
        <f t="shared" si="465"/>
        <v>Saturday</v>
      </c>
      <c r="AA2865" s="22" t="str">
        <f t="shared" si="466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67"/>
        <v>2864</v>
      </c>
      <c r="B2866" s="22" t="s">
        <v>3577</v>
      </c>
      <c r="C2866" s="31">
        <v>45912</v>
      </c>
      <c r="D2866" s="31">
        <v>45918</v>
      </c>
      <c r="E2866" s="48">
        <v>41.3</v>
      </c>
      <c r="F2866" s="48">
        <f t="shared" si="461"/>
        <v>3634.3999999999996</v>
      </c>
      <c r="G2866" s="49">
        <f t="shared" si="462"/>
        <v>3634.3999999999996</v>
      </c>
      <c r="H2866" s="22">
        <v>741042</v>
      </c>
      <c r="I2866" s="22" t="s">
        <v>4123</v>
      </c>
      <c r="J2866" s="22">
        <v>1</v>
      </c>
      <c r="K2866" s="22">
        <v>1</v>
      </c>
      <c r="L2866" s="22">
        <f t="shared" si="463"/>
        <v>0</v>
      </c>
      <c r="M2866" s="22" t="s">
        <v>3654</v>
      </c>
      <c r="N2866" s="31">
        <v>45920</v>
      </c>
      <c r="O2866" s="49">
        <v>6858.75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64"/>
        <v>2</v>
      </c>
      <c r="Z2866" s="22" t="str">
        <f t="shared" si="465"/>
        <v>Saturday</v>
      </c>
      <c r="AA2866" s="22" t="str">
        <f t="shared" si="466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67"/>
        <v>2865</v>
      </c>
      <c r="B2867" s="22" t="s">
        <v>3577</v>
      </c>
      <c r="C2867" s="31">
        <v>45912</v>
      </c>
      <c r="D2867" s="31">
        <v>45918</v>
      </c>
      <c r="E2867" s="48">
        <v>171.75</v>
      </c>
      <c r="F2867" s="48">
        <f t="shared" si="461"/>
        <v>15114</v>
      </c>
      <c r="G2867" s="49">
        <f t="shared" si="462"/>
        <v>15114</v>
      </c>
      <c r="H2867" s="22">
        <v>846102</v>
      </c>
      <c r="I2867" s="22" t="s">
        <v>4124</v>
      </c>
      <c r="J2867" s="22">
        <v>1</v>
      </c>
      <c r="K2867" s="22">
        <v>1</v>
      </c>
      <c r="L2867" s="22">
        <f t="shared" si="463"/>
        <v>0</v>
      </c>
      <c r="M2867" s="22" t="s">
        <v>3642</v>
      </c>
      <c r="N2867" s="31">
        <v>45920</v>
      </c>
      <c r="O2867" s="49">
        <v>24045</v>
      </c>
      <c r="P2867" s="22" t="s">
        <v>621</v>
      </c>
      <c r="Q2867" s="22">
        <v>58155918542</v>
      </c>
      <c r="R2867" s="22" t="s">
        <v>40</v>
      </c>
      <c r="S2867" s="3">
        <v>4</v>
      </c>
      <c r="T2867" s="38"/>
      <c r="U2867" s="22" t="s">
        <v>18</v>
      </c>
      <c r="V2867" s="22" t="str">
        <f>VLOOKUP(P2867,'Customer List'!B:C,2,)</f>
        <v>Hyderabad</v>
      </c>
      <c r="W2867" s="39"/>
      <c r="X2867" s="31">
        <v>45922</v>
      </c>
      <c r="Y2867" s="22">
        <f t="shared" si="464"/>
        <v>2</v>
      </c>
      <c r="Z2867" s="22" t="str">
        <f t="shared" si="465"/>
        <v>Saturday</v>
      </c>
      <c r="AA2867" s="22" t="str">
        <f t="shared" si="466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67"/>
        <v>2866</v>
      </c>
      <c r="B2868" s="22" t="s">
        <v>3577</v>
      </c>
      <c r="C2868" s="31">
        <v>45912</v>
      </c>
      <c r="D2868" s="31">
        <v>45918</v>
      </c>
      <c r="E2868" s="48">
        <v>990</v>
      </c>
      <c r="F2868" s="48">
        <f t="shared" si="461"/>
        <v>87120</v>
      </c>
      <c r="G2868" s="49">
        <f t="shared" si="462"/>
        <v>174240</v>
      </c>
      <c r="H2868" s="22">
        <v>900007328</v>
      </c>
      <c r="I2868" s="22" t="s">
        <v>4214</v>
      </c>
      <c r="J2868" s="22">
        <v>2</v>
      </c>
      <c r="K2868" s="22">
        <v>2</v>
      </c>
      <c r="L2868" s="22">
        <f t="shared" si="463"/>
        <v>0</v>
      </c>
      <c r="M2868" s="22" t="s">
        <v>3638</v>
      </c>
      <c r="N2868" s="31">
        <v>45920</v>
      </c>
      <c r="O2868" s="49">
        <v>231660</v>
      </c>
      <c r="P2868" s="22" t="s">
        <v>3589</v>
      </c>
      <c r="Q2868" s="22">
        <v>58155928084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MADURAI</v>
      </c>
      <c r="W2868" s="39"/>
      <c r="X2868" s="31">
        <v>45922</v>
      </c>
      <c r="Y2868" s="22">
        <f t="shared" si="464"/>
        <v>2</v>
      </c>
      <c r="Z2868" s="22" t="str">
        <f t="shared" si="465"/>
        <v>Saturday</v>
      </c>
      <c r="AA2868" s="22" t="str">
        <f t="shared" si="466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67"/>
        <v>2867</v>
      </c>
      <c r="B2869" s="22" t="s">
        <v>3577</v>
      </c>
      <c r="C2869" s="31">
        <v>45912</v>
      </c>
      <c r="D2869" s="31">
        <v>45918</v>
      </c>
      <c r="E2869" s="48">
        <v>1540</v>
      </c>
      <c r="F2869" s="48">
        <f t="shared" si="461"/>
        <v>135520</v>
      </c>
      <c r="G2869" s="49">
        <f t="shared" si="462"/>
        <v>271040</v>
      </c>
      <c r="H2869" s="22">
        <v>900007329</v>
      </c>
      <c r="I2869" s="22" t="s">
        <v>4215</v>
      </c>
      <c r="J2869" s="22">
        <v>2</v>
      </c>
      <c r="K2869" s="22">
        <v>2</v>
      </c>
      <c r="L2869" s="22">
        <f t="shared" si="463"/>
        <v>0</v>
      </c>
      <c r="M2869" s="22" t="s">
        <v>3638</v>
      </c>
      <c r="N2869" s="31">
        <v>45920</v>
      </c>
      <c r="O2869" s="49">
        <v>360360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64"/>
        <v>2</v>
      </c>
      <c r="Z2869" s="22" t="str">
        <f t="shared" si="465"/>
        <v>Saturday</v>
      </c>
      <c r="AA2869" s="22" t="str">
        <f t="shared" si="466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67"/>
        <v>2868</v>
      </c>
      <c r="B2870" s="22" t="s">
        <v>3577</v>
      </c>
      <c r="C2870" s="31">
        <v>45912</v>
      </c>
      <c r="D2870" s="31">
        <v>45918</v>
      </c>
      <c r="E2870" s="48">
        <v>62.3</v>
      </c>
      <c r="F2870" s="48">
        <f t="shared" si="461"/>
        <v>5482.4</v>
      </c>
      <c r="G2870" s="49">
        <f t="shared" si="462"/>
        <v>5482.4</v>
      </c>
      <c r="H2870" s="22">
        <v>906113</v>
      </c>
      <c r="I2870" s="22" t="s">
        <v>4216</v>
      </c>
      <c r="J2870" s="22">
        <v>1</v>
      </c>
      <c r="K2870" s="22">
        <v>1</v>
      </c>
      <c r="L2870" s="22">
        <f t="shared" si="463"/>
        <v>0</v>
      </c>
      <c r="M2870" s="22" t="s">
        <v>3642</v>
      </c>
      <c r="N2870" s="31">
        <v>45920</v>
      </c>
      <c r="O2870" s="49">
        <v>9345</v>
      </c>
      <c r="P2870" s="22" t="s">
        <v>621</v>
      </c>
      <c r="Q2870" s="22">
        <v>58155918542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Hyderabad</v>
      </c>
      <c r="W2870" s="39"/>
      <c r="X2870" s="31">
        <v>45922</v>
      </c>
      <c r="Y2870" s="22">
        <f t="shared" si="464"/>
        <v>2</v>
      </c>
      <c r="Z2870" s="22" t="str">
        <f t="shared" si="465"/>
        <v>Saturday</v>
      </c>
      <c r="AA2870" s="22" t="str">
        <f t="shared" si="466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67"/>
        <v>2869</v>
      </c>
      <c r="B2871" s="22" t="s">
        <v>3577</v>
      </c>
      <c r="C2871" s="31">
        <v>45912</v>
      </c>
      <c r="D2871" s="31">
        <v>45918</v>
      </c>
      <c r="E2871" s="48">
        <v>152.6</v>
      </c>
      <c r="F2871" s="48">
        <f t="shared" si="461"/>
        <v>13428.8</v>
      </c>
      <c r="G2871" s="49">
        <f t="shared" si="462"/>
        <v>13428.8</v>
      </c>
      <c r="H2871" s="22">
        <v>921304</v>
      </c>
      <c r="I2871" s="22" t="s">
        <v>4217</v>
      </c>
      <c r="J2871" s="22">
        <v>1</v>
      </c>
      <c r="K2871" s="22">
        <v>1</v>
      </c>
      <c r="L2871" s="22">
        <f t="shared" si="463"/>
        <v>0</v>
      </c>
      <c r="M2871" s="22" t="s">
        <v>3652</v>
      </c>
      <c r="N2871" s="31">
        <v>45920</v>
      </c>
      <c r="O2871" s="49">
        <v>16559.28</v>
      </c>
      <c r="P2871" s="22" t="s">
        <v>276</v>
      </c>
      <c r="Q2871" s="22">
        <v>58155927303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Pune</v>
      </c>
      <c r="W2871" s="39"/>
      <c r="X2871" s="31">
        <v>45923</v>
      </c>
      <c r="Y2871" s="22">
        <f t="shared" si="464"/>
        <v>3</v>
      </c>
      <c r="Z2871" s="22" t="str">
        <f t="shared" si="465"/>
        <v>Saturday</v>
      </c>
      <c r="AA2871" s="22" t="str">
        <f t="shared" si="466"/>
        <v>Tuesday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67"/>
        <v>2870</v>
      </c>
      <c r="B2872" s="22" t="s">
        <v>3577</v>
      </c>
      <c r="C2872" s="31">
        <v>45912</v>
      </c>
      <c r="D2872" s="31">
        <v>45918</v>
      </c>
      <c r="E2872" s="48">
        <v>88.9</v>
      </c>
      <c r="F2872" s="48">
        <f t="shared" si="461"/>
        <v>7823.2000000000007</v>
      </c>
      <c r="G2872" s="49">
        <f t="shared" si="462"/>
        <v>7823.2000000000007</v>
      </c>
      <c r="H2872" s="22">
        <v>926201</v>
      </c>
      <c r="I2872" s="22" t="s">
        <v>4218</v>
      </c>
      <c r="J2872" s="22">
        <v>1</v>
      </c>
      <c r="K2872" s="22">
        <v>1</v>
      </c>
      <c r="L2872" s="22">
        <f t="shared" si="463"/>
        <v>0</v>
      </c>
      <c r="M2872" s="22" t="s">
        <v>3652</v>
      </c>
      <c r="N2872" s="31">
        <v>45920</v>
      </c>
      <c r="O2872" s="49">
        <v>9646.92</v>
      </c>
      <c r="P2872" s="22" t="s">
        <v>276</v>
      </c>
      <c r="Q2872" s="22">
        <v>58155927303</v>
      </c>
      <c r="R2872" s="22" t="s">
        <v>40</v>
      </c>
      <c r="S2872" s="3" t="s">
        <v>299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64"/>
        <v>3</v>
      </c>
      <c r="Z2872" s="22" t="str">
        <f t="shared" si="465"/>
        <v>Saturday</v>
      </c>
      <c r="AA2872" s="22" t="str">
        <f t="shared" si="466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67"/>
        <v>2871</v>
      </c>
      <c r="B2873" s="22" t="s">
        <v>3598</v>
      </c>
      <c r="C2873" s="31">
        <v>45916</v>
      </c>
      <c r="D2873" s="31">
        <v>45919</v>
      </c>
      <c r="E2873" s="48">
        <v>0</v>
      </c>
      <c r="F2873" s="48">
        <f t="shared" ref="F2873:F2936" si="468">IF(AB2873="DOLLAR",E2873*88,E2873)</f>
        <v>0</v>
      </c>
      <c r="G2873" s="49">
        <f t="shared" ref="G2873:G2936" si="469">F2873*J2873</f>
        <v>0</v>
      </c>
      <c r="H2873" s="22" t="s">
        <v>3599</v>
      </c>
      <c r="I2873" s="22" t="s">
        <v>4219</v>
      </c>
      <c r="J2873" s="22">
        <v>1</v>
      </c>
      <c r="K2873" s="22">
        <v>1</v>
      </c>
      <c r="L2873" s="22">
        <f t="shared" ref="L2873:L2936" si="470">J2873-K2873</f>
        <v>0</v>
      </c>
      <c r="M2873" s="22" t="s">
        <v>3668</v>
      </c>
      <c r="N2873" s="31">
        <v>45920</v>
      </c>
      <c r="O2873" s="49">
        <v>0</v>
      </c>
      <c r="P2873" s="22" t="s">
        <v>3600</v>
      </c>
      <c r="Q2873" s="22">
        <v>58155918774</v>
      </c>
      <c r="R2873" s="22" t="s">
        <v>40</v>
      </c>
      <c r="S2873" s="3">
        <v>4</v>
      </c>
      <c r="T2873" s="38" t="s">
        <v>3606</v>
      </c>
      <c r="U2873" s="22" t="s">
        <v>3353</v>
      </c>
      <c r="V2873" s="22" t="str">
        <f>VLOOKUP(P2873,'Customer List'!B:C,2,)</f>
        <v>Mumbai</v>
      </c>
      <c r="W2873" s="39"/>
      <c r="X2873" s="31">
        <v>45922</v>
      </c>
      <c r="Y2873" s="22">
        <f t="shared" si="464"/>
        <v>2</v>
      </c>
      <c r="Z2873" s="22" t="str">
        <f t="shared" si="465"/>
        <v>Saturday</v>
      </c>
      <c r="AA2873" s="22" t="str">
        <f t="shared" si="466"/>
        <v>Monday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67"/>
        <v>2872</v>
      </c>
      <c r="B2874" s="22">
        <v>178883</v>
      </c>
      <c r="C2874" s="31">
        <v>45915</v>
      </c>
      <c r="D2874" s="31">
        <v>45919</v>
      </c>
      <c r="E2874" s="48">
        <v>172</v>
      </c>
      <c r="F2874" s="48">
        <f t="shared" si="468"/>
        <v>15136</v>
      </c>
      <c r="G2874" s="49">
        <f t="shared" si="469"/>
        <v>15136</v>
      </c>
      <c r="H2874" s="22" t="s">
        <v>657</v>
      </c>
      <c r="I2874" s="22" t="s">
        <v>4125</v>
      </c>
      <c r="J2874" s="22">
        <v>1</v>
      </c>
      <c r="K2874" s="22">
        <v>1</v>
      </c>
      <c r="L2874" s="22">
        <f t="shared" si="470"/>
        <v>0</v>
      </c>
      <c r="M2874" s="22" t="s">
        <v>3648</v>
      </c>
      <c r="N2874" s="31">
        <v>45920</v>
      </c>
      <c r="O2874" s="49">
        <v>12642</v>
      </c>
      <c r="P2874" s="22" t="s">
        <v>3602</v>
      </c>
      <c r="Q2874" s="22">
        <v>58155922742</v>
      </c>
      <c r="R2874" s="22" t="s">
        <v>40</v>
      </c>
      <c r="S2874" s="3">
        <v>4</v>
      </c>
      <c r="T2874" s="38"/>
      <c r="U2874" s="22" t="s">
        <v>423</v>
      </c>
      <c r="V2874" s="22" t="str">
        <f>VLOOKUP(P2874,'Customer List'!B:C,2,)</f>
        <v>Kharagpur</v>
      </c>
      <c r="W2874" s="39"/>
      <c r="X2874" s="31">
        <v>45922</v>
      </c>
      <c r="Y2874" s="22">
        <f t="shared" ref="Y2874:Y2911" si="471">IF(X2874="", "", X2874-N2874)</f>
        <v>2</v>
      </c>
      <c r="Z2874" s="22" t="str">
        <f t="shared" ref="Z2874:Z2911" si="472">IF(N2874="", "", TEXT(N2874, "dddd"))</f>
        <v>Saturday</v>
      </c>
      <c r="AA2874" s="22" t="str">
        <f t="shared" ref="AA2874:AA2911" si="473">IF(X2874="", "", TEXT(X2874, "dddd"))</f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67"/>
        <v>2873</v>
      </c>
      <c r="B2875" s="22">
        <v>178883</v>
      </c>
      <c r="C2875" s="31">
        <v>45915</v>
      </c>
      <c r="D2875" s="31">
        <v>45919</v>
      </c>
      <c r="E2875" s="48">
        <v>903</v>
      </c>
      <c r="F2875" s="48">
        <f t="shared" si="468"/>
        <v>79464</v>
      </c>
      <c r="G2875" s="49">
        <f t="shared" si="469"/>
        <v>79464</v>
      </c>
      <c r="H2875" s="22" t="s">
        <v>2066</v>
      </c>
      <c r="I2875" s="22" t="s">
        <v>4132</v>
      </c>
      <c r="J2875" s="22">
        <v>1</v>
      </c>
      <c r="K2875" s="22">
        <v>1</v>
      </c>
      <c r="L2875" s="22">
        <f t="shared" si="470"/>
        <v>0</v>
      </c>
      <c r="M2875" s="22" t="s">
        <v>3644</v>
      </c>
      <c r="N2875" s="31">
        <v>45920</v>
      </c>
      <c r="O2875" s="49">
        <v>155011.5</v>
      </c>
      <c r="P2875" s="22" t="s">
        <v>3603</v>
      </c>
      <c r="Q2875" s="22">
        <v>58155922370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NAGPUR</v>
      </c>
      <c r="W2875" s="39"/>
      <c r="X2875" s="31">
        <v>45922</v>
      </c>
      <c r="Y2875" s="22">
        <f t="shared" si="471"/>
        <v>2</v>
      </c>
      <c r="Z2875" s="22" t="str">
        <f t="shared" si="472"/>
        <v>Saturday</v>
      </c>
      <c r="AA2875" s="22" t="str">
        <f t="shared" si="473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67"/>
        <v>2874</v>
      </c>
      <c r="B2876" s="22">
        <v>178883</v>
      </c>
      <c r="C2876" s="31">
        <v>45915</v>
      </c>
      <c r="D2876" s="31">
        <v>45919</v>
      </c>
      <c r="E2876" s="48">
        <v>1064</v>
      </c>
      <c r="F2876" s="48">
        <f t="shared" si="468"/>
        <v>93632</v>
      </c>
      <c r="G2876" s="49">
        <f t="shared" si="469"/>
        <v>93632</v>
      </c>
      <c r="H2876" s="22" t="s">
        <v>2067</v>
      </c>
      <c r="I2876" s="22" t="s">
        <v>4133</v>
      </c>
      <c r="J2876" s="22">
        <v>1</v>
      </c>
      <c r="K2876" s="22">
        <v>1</v>
      </c>
      <c r="L2876" s="22">
        <f t="shared" si="470"/>
        <v>0</v>
      </c>
      <c r="M2876" s="22" t="s">
        <v>3644</v>
      </c>
      <c r="N2876" s="31">
        <v>45920</v>
      </c>
      <c r="O2876" s="49">
        <v>166845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1"/>
        <v>2</v>
      </c>
      <c r="Z2876" s="22" t="str">
        <f t="shared" si="472"/>
        <v>Saturday</v>
      </c>
      <c r="AA2876" s="22" t="str">
        <f t="shared" si="473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67"/>
        <v>2875</v>
      </c>
      <c r="B2877" s="22">
        <v>178883</v>
      </c>
      <c r="C2877" s="31">
        <v>45915</v>
      </c>
      <c r="D2877" s="31">
        <v>45919</v>
      </c>
      <c r="E2877" s="48">
        <v>3288</v>
      </c>
      <c r="F2877" s="48">
        <f t="shared" si="468"/>
        <v>289344</v>
      </c>
      <c r="G2877" s="49">
        <f t="shared" si="469"/>
        <v>289344</v>
      </c>
      <c r="H2877" s="22" t="s">
        <v>3601</v>
      </c>
      <c r="I2877" s="22" t="s">
        <v>4220</v>
      </c>
      <c r="J2877" s="22">
        <v>1</v>
      </c>
      <c r="K2877" s="22"/>
      <c r="L2877" s="22">
        <f t="shared" si="470"/>
        <v>1</v>
      </c>
      <c r="M2877" s="22"/>
      <c r="N2877" s="31"/>
      <c r="O2877" s="49"/>
      <c r="P2877" s="22" t="s">
        <v>1145</v>
      </c>
      <c r="Q2877" s="22"/>
      <c r="R2877" s="22"/>
      <c r="S2877" s="3">
        <v>4</v>
      </c>
      <c r="T2877" s="38"/>
      <c r="U2877" s="22" t="s">
        <v>423</v>
      </c>
      <c r="V2877" s="22" t="str">
        <f>VLOOKUP(P2877,'Customer List'!B:C,2,)</f>
        <v>STOCK</v>
      </c>
      <c r="W2877" s="39" t="s">
        <v>1145</v>
      </c>
      <c r="X2877" s="31" t="str">
        <f>IF(OR(R2877 = "PRIYANKA MADAM", R2877 = "DEEPAK", R2877 = "PORTER"),N2877,"")</f>
        <v/>
      </c>
      <c r="Y2877" s="22" t="str">
        <f t="shared" si="471"/>
        <v/>
      </c>
      <c r="Z2877" s="22" t="str">
        <f t="shared" si="472"/>
        <v/>
      </c>
      <c r="AA2877" s="22" t="str">
        <f t="shared" si="473"/>
        <v/>
      </c>
      <c r="AB2877" s="22" t="str">
        <f>VLOOKUP(U2877,'Currency Sheet'!A:C,3,)</f>
        <v>DOLLAR</v>
      </c>
      <c r="AC2877" s="43" t="str">
        <f>VLOOKUP(P2877,'Customer List'!B:D,3,)</f>
        <v>STOCK</v>
      </c>
    </row>
    <row r="2878" spans="1:29" x14ac:dyDescent="0.25">
      <c r="A2878" s="22">
        <f t="shared" si="467"/>
        <v>2876</v>
      </c>
      <c r="B2878" s="22" t="s">
        <v>3609</v>
      </c>
      <c r="C2878" s="31">
        <v>45915</v>
      </c>
      <c r="D2878" s="31">
        <v>45922</v>
      </c>
      <c r="E2878" s="48">
        <v>2249</v>
      </c>
      <c r="F2878" s="48">
        <f t="shared" si="468"/>
        <v>197912</v>
      </c>
      <c r="G2878" s="49">
        <f t="shared" si="469"/>
        <v>197912</v>
      </c>
      <c r="H2878" s="22" t="s">
        <v>3610</v>
      </c>
      <c r="I2878" s="22" t="s">
        <v>4221</v>
      </c>
      <c r="J2878" s="22">
        <v>1</v>
      </c>
      <c r="K2878" s="22">
        <v>1</v>
      </c>
      <c r="L2878" s="22">
        <f t="shared" si="470"/>
        <v>0</v>
      </c>
      <c r="M2878" s="22" t="s">
        <v>3613</v>
      </c>
      <c r="N2878" s="31">
        <v>45920</v>
      </c>
      <c r="O2878" s="49">
        <v>393750</v>
      </c>
      <c r="P2878" s="22" t="s">
        <v>370</v>
      </c>
      <c r="Q2878" s="22">
        <v>58155939203</v>
      </c>
      <c r="R2878" s="22" t="s">
        <v>40</v>
      </c>
      <c r="S2878" s="3">
        <v>-80</v>
      </c>
      <c r="T2878" s="38"/>
      <c r="U2878" s="22" t="s">
        <v>3587</v>
      </c>
      <c r="V2878" s="22" t="str">
        <f>VLOOKUP(P2878,'Customer List'!B:C,2,)</f>
        <v>Gujrat</v>
      </c>
      <c r="W2878" s="39"/>
      <c r="X2878" s="31">
        <v>45922</v>
      </c>
      <c r="Y2878" s="22">
        <f t="shared" si="471"/>
        <v>2</v>
      </c>
      <c r="Z2878" s="22" t="str">
        <f t="shared" si="472"/>
        <v>Saturday</v>
      </c>
      <c r="AA2878" s="22" t="str">
        <f t="shared" si="473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67"/>
        <v>2877</v>
      </c>
      <c r="B2879" s="22" t="s">
        <v>3609</v>
      </c>
      <c r="C2879" s="31">
        <v>45915</v>
      </c>
      <c r="D2879" s="31">
        <v>45922</v>
      </c>
      <c r="E2879" s="48">
        <v>1</v>
      </c>
      <c r="F2879" s="48">
        <f t="shared" si="468"/>
        <v>88</v>
      </c>
      <c r="G2879" s="49">
        <f t="shared" si="469"/>
        <v>88</v>
      </c>
      <c r="H2879" s="22" t="s">
        <v>3611</v>
      </c>
      <c r="I2879" s="22" t="s">
        <v>4222</v>
      </c>
      <c r="J2879" s="22">
        <v>1</v>
      </c>
      <c r="K2879" s="22">
        <v>1</v>
      </c>
      <c r="L2879" s="22">
        <f t="shared" si="470"/>
        <v>0</v>
      </c>
      <c r="M2879" s="22" t="s">
        <v>3613</v>
      </c>
      <c r="N2879" s="31">
        <v>45920</v>
      </c>
      <c r="O2879" s="49">
        <v>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 t="s">
        <v>3614</v>
      </c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1"/>
        <v>2</v>
      </c>
      <c r="Z2879" s="22" t="str">
        <f t="shared" si="472"/>
        <v>Saturday</v>
      </c>
      <c r="AA2879" s="22" t="str">
        <f t="shared" si="473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x14ac:dyDescent="0.25">
      <c r="A2880" s="22">
        <f t="shared" si="467"/>
        <v>2878</v>
      </c>
      <c r="B2880" s="22" t="s">
        <v>3675</v>
      </c>
      <c r="C2880" s="31">
        <v>45917</v>
      </c>
      <c r="D2880" s="31">
        <v>45922</v>
      </c>
      <c r="E2880" s="48">
        <v>11860.25</v>
      </c>
      <c r="F2880" s="48">
        <f t="shared" si="468"/>
        <v>11860.25</v>
      </c>
      <c r="G2880" s="49">
        <f t="shared" si="469"/>
        <v>23720.5</v>
      </c>
      <c r="H2880" s="22">
        <v>100575</v>
      </c>
      <c r="I2880" s="22" t="s">
        <v>4726</v>
      </c>
      <c r="J2880" s="22">
        <v>2</v>
      </c>
      <c r="K2880" s="22"/>
      <c r="L2880" s="22">
        <f t="shared" si="470"/>
        <v>2</v>
      </c>
      <c r="M2880" s="22"/>
      <c r="N2880" s="31"/>
      <c r="O2880" s="49"/>
      <c r="P2880" s="22" t="s">
        <v>1145</v>
      </c>
      <c r="Q2880" s="22"/>
      <c r="R2880" s="22"/>
      <c r="S2880" s="3">
        <v>4</v>
      </c>
      <c r="T2880" s="38"/>
      <c r="U2880" s="22" t="s">
        <v>2084</v>
      </c>
      <c r="V2880" s="22" t="str">
        <f>VLOOKUP(P2880,'Customer List'!B:C,2,)</f>
        <v>STOCK</v>
      </c>
      <c r="W2880" s="39" t="s">
        <v>1145</v>
      </c>
      <c r="X2880" s="31" t="str">
        <f t="shared" ref="X2880:X2881" si="474">IF(OR(R2880 = "PRIYANKA MADAM", R2880 = "DEEPAK", R2880 = "PORTER"),N2880,"")</f>
        <v/>
      </c>
      <c r="Y2880" s="22" t="str">
        <f t="shared" si="471"/>
        <v/>
      </c>
      <c r="Z2880" s="22" t="str">
        <f t="shared" si="472"/>
        <v/>
      </c>
      <c r="AA2880" s="22" t="str">
        <f t="shared" si="473"/>
        <v/>
      </c>
      <c r="AB2880" s="22" t="str">
        <f>VLOOKUP(U2880,'Currency Sheet'!A:C,3,)</f>
        <v>INR</v>
      </c>
      <c r="AC2880" s="43" t="str">
        <f>VLOOKUP(P2880,'Customer List'!B:D,3,)</f>
        <v>STOCK</v>
      </c>
    </row>
    <row r="2881" spans="1:29" x14ac:dyDescent="0.25">
      <c r="A2881" s="22">
        <f t="shared" si="467"/>
        <v>2879</v>
      </c>
      <c r="B2881" s="22" t="s">
        <v>3675</v>
      </c>
      <c r="C2881" s="31">
        <v>45917</v>
      </c>
      <c r="D2881" s="31">
        <v>45922</v>
      </c>
      <c r="E2881" s="48">
        <v>51562.5</v>
      </c>
      <c r="F2881" s="48">
        <f t="shared" si="468"/>
        <v>51562.5</v>
      </c>
      <c r="G2881" s="49">
        <f t="shared" si="469"/>
        <v>51562.5</v>
      </c>
      <c r="H2881" s="22">
        <v>162517</v>
      </c>
      <c r="I2881" s="22"/>
      <c r="J2881" s="22">
        <v>1</v>
      </c>
      <c r="K2881" s="22">
        <v>1</v>
      </c>
      <c r="L2881" s="22">
        <f t="shared" si="470"/>
        <v>0</v>
      </c>
      <c r="M2881" s="22" t="s">
        <v>3686</v>
      </c>
      <c r="N2881" s="31">
        <v>45923</v>
      </c>
      <c r="O2881" s="49">
        <v>61875</v>
      </c>
      <c r="P2881" s="22" t="s">
        <v>3687</v>
      </c>
      <c r="Q2881" s="22" t="s">
        <v>2071</v>
      </c>
      <c r="R2881" s="22" t="s">
        <v>847</v>
      </c>
      <c r="S2881" s="3" t="s">
        <v>299</v>
      </c>
      <c r="T2881" s="38"/>
      <c r="U2881" s="22" t="s">
        <v>2084</v>
      </c>
      <c r="V2881" s="22" t="e">
        <f>VLOOKUP(P2881,'Customer List'!B:C,2,)</f>
        <v>#N/A</v>
      </c>
      <c r="W2881" s="39"/>
      <c r="X2881" s="31">
        <f t="shared" si="474"/>
        <v>45923</v>
      </c>
      <c r="Y2881" s="22">
        <f t="shared" si="471"/>
        <v>0</v>
      </c>
      <c r="Z2881" s="22" t="str">
        <f t="shared" si="472"/>
        <v>Tuesday</v>
      </c>
      <c r="AA2881" s="22" t="str">
        <f t="shared" si="473"/>
        <v>Tuesday</v>
      </c>
      <c r="AB2881" s="22" t="str">
        <f>VLOOKUP(U2881,'Currency Sheet'!A:C,3,)</f>
        <v>INR</v>
      </c>
      <c r="AC2881" s="43" t="e">
        <f>VLOOKUP(P2881,'Customer List'!B:D,3,)</f>
        <v>#N/A</v>
      </c>
    </row>
    <row r="2882" spans="1:29" x14ac:dyDescent="0.25">
      <c r="A2882" s="22">
        <f t="shared" si="467"/>
        <v>2880</v>
      </c>
      <c r="B2882" s="22" t="s">
        <v>3676</v>
      </c>
      <c r="C2882" s="31">
        <v>45918</v>
      </c>
      <c r="D2882" s="31">
        <v>45923</v>
      </c>
      <c r="E2882" s="48">
        <v>850</v>
      </c>
      <c r="F2882" s="48">
        <f t="shared" si="468"/>
        <v>74800</v>
      </c>
      <c r="G2882" s="49">
        <f t="shared" si="469"/>
        <v>74800</v>
      </c>
      <c r="H2882" s="22" t="s">
        <v>3678</v>
      </c>
      <c r="I2882" s="22"/>
      <c r="J2882" s="22">
        <v>1</v>
      </c>
      <c r="K2882" s="22">
        <v>1</v>
      </c>
      <c r="L2882" s="22">
        <f t="shared" si="470"/>
        <v>0</v>
      </c>
      <c r="M2882" s="22" t="s">
        <v>4948</v>
      </c>
      <c r="N2882" s="31">
        <v>45923</v>
      </c>
      <c r="O2882" s="49">
        <v>123250</v>
      </c>
      <c r="P2882" s="22" t="s">
        <v>3679</v>
      </c>
      <c r="Q2882" s="22">
        <v>58156038765</v>
      </c>
      <c r="R2882" s="22" t="s">
        <v>40</v>
      </c>
      <c r="S2882" s="3">
        <v>-20</v>
      </c>
      <c r="T2882" s="38"/>
      <c r="U2882" s="22" t="s">
        <v>520</v>
      </c>
      <c r="V2882" s="22" t="str">
        <f>VLOOKUP(P2882,'Customer List'!B:C,2,)</f>
        <v>Chennai</v>
      </c>
      <c r="W2882" s="39"/>
      <c r="X2882" s="31">
        <v>45924</v>
      </c>
      <c r="Y2882" s="22">
        <f t="shared" si="471"/>
        <v>1</v>
      </c>
      <c r="Z2882" s="22" t="str">
        <f t="shared" si="472"/>
        <v>Tuesday</v>
      </c>
      <c r="AA2882" s="22" t="str">
        <f t="shared" si="473"/>
        <v>Wednesday</v>
      </c>
      <c r="AB2882" s="22" t="str">
        <f>VLOOKUP(U2882,'Currency Sheet'!A:C,3,)</f>
        <v>DOLLAR</v>
      </c>
      <c r="AC2882" s="43" t="str">
        <f>VLOOKUP(P2882,'Customer List'!B:D,3,)</f>
        <v>OutStation</v>
      </c>
    </row>
    <row r="2883" spans="1:29" x14ac:dyDescent="0.25">
      <c r="A2883" s="22">
        <f t="shared" si="467"/>
        <v>2881</v>
      </c>
      <c r="B2883" s="22" t="s">
        <v>3677</v>
      </c>
      <c r="C2883" s="31">
        <v>45918</v>
      </c>
      <c r="D2883" s="31">
        <v>45923</v>
      </c>
      <c r="E2883" s="48">
        <v>238.8</v>
      </c>
      <c r="F2883" s="48">
        <f t="shared" si="468"/>
        <v>21014.400000000001</v>
      </c>
      <c r="G2883" s="49">
        <f t="shared" si="469"/>
        <v>21014.400000000001</v>
      </c>
      <c r="H2883" s="22" t="s">
        <v>3680</v>
      </c>
      <c r="I2883" s="22"/>
      <c r="J2883" s="22">
        <v>1</v>
      </c>
      <c r="K2883" s="22">
        <v>1</v>
      </c>
      <c r="L2883" s="22">
        <f t="shared" si="470"/>
        <v>0</v>
      </c>
      <c r="M2883" s="22" t="s">
        <v>4959</v>
      </c>
      <c r="N2883" s="31">
        <v>45934</v>
      </c>
      <c r="O2883" s="49">
        <v>39243</v>
      </c>
      <c r="P2883" s="22" t="s">
        <v>1094</v>
      </c>
      <c r="Q2883" s="22" t="s">
        <v>4731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Punjab</v>
      </c>
      <c r="W2883" s="39"/>
      <c r="X2883" s="31">
        <v>45936</v>
      </c>
      <c r="Y2883" s="22">
        <f t="shared" si="471"/>
        <v>2</v>
      </c>
      <c r="Z2883" s="22" t="str">
        <f t="shared" si="472"/>
        <v>Saturday</v>
      </c>
      <c r="AA2883" s="22" t="str">
        <f t="shared" si="473"/>
        <v>Monday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67"/>
        <v>2882</v>
      </c>
      <c r="B2884" s="22" t="s">
        <v>3684</v>
      </c>
      <c r="C2884" s="31">
        <v>45919</v>
      </c>
      <c r="D2884" s="31">
        <v>45923</v>
      </c>
      <c r="E2884" s="48">
        <v>2806.8</v>
      </c>
      <c r="F2884" s="48">
        <f t="shared" si="468"/>
        <v>246998.40000000002</v>
      </c>
      <c r="G2884" s="49">
        <f t="shared" si="469"/>
        <v>246998.40000000002</v>
      </c>
      <c r="H2884" s="22" t="s">
        <v>2067</v>
      </c>
      <c r="I2884" s="22" t="s">
        <v>4133</v>
      </c>
      <c r="J2884" s="22">
        <v>1</v>
      </c>
      <c r="K2884" s="22">
        <v>1</v>
      </c>
      <c r="L2884" s="22">
        <f t="shared" si="470"/>
        <v>0</v>
      </c>
      <c r="M2884" s="22" t="s">
        <v>4873</v>
      </c>
      <c r="N2884" s="31">
        <v>45923</v>
      </c>
      <c r="O2884" s="49">
        <v>334009.2</v>
      </c>
      <c r="P2884" s="22" t="s">
        <v>2046</v>
      </c>
      <c r="Q2884" s="22">
        <v>58156039233</v>
      </c>
      <c r="R2884" s="22" t="s">
        <v>40</v>
      </c>
      <c r="S2884" s="3">
        <v>4</v>
      </c>
      <c r="T2884" s="38"/>
      <c r="U2884" s="22" t="s">
        <v>423</v>
      </c>
      <c r="V2884" s="22" t="str">
        <f>VLOOKUP(P2884,'Customer List'!B:C,2,)</f>
        <v>Banglore</v>
      </c>
      <c r="W2884" s="39"/>
      <c r="X2884" s="31">
        <v>45924</v>
      </c>
      <c r="Y2884" s="22">
        <f t="shared" si="471"/>
        <v>1</v>
      </c>
      <c r="Z2884" s="22" t="str">
        <f t="shared" si="472"/>
        <v>Tuesday</v>
      </c>
      <c r="AA2884" s="22" t="str">
        <f t="shared" si="473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67"/>
        <v>2883</v>
      </c>
      <c r="B2885" s="22" t="s">
        <v>3684</v>
      </c>
      <c r="C2885" s="31">
        <v>45919</v>
      </c>
      <c r="D2885" s="31">
        <v>45923</v>
      </c>
      <c r="E2885" s="48">
        <v>1108</v>
      </c>
      <c r="F2885" s="48">
        <f t="shared" si="468"/>
        <v>97504</v>
      </c>
      <c r="G2885" s="49">
        <f t="shared" si="469"/>
        <v>97504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0"/>
        <v>0</v>
      </c>
      <c r="M2885" s="22" t="s">
        <v>3710</v>
      </c>
      <c r="N2885" s="31">
        <v>45924</v>
      </c>
      <c r="O2885" s="49">
        <v>177514</v>
      </c>
      <c r="P2885" s="22" t="s">
        <v>3683</v>
      </c>
      <c r="Q2885" s="22">
        <v>58156097705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45925</v>
      </c>
      <c r="Y2885" s="22">
        <f t="shared" si="471"/>
        <v>1</v>
      </c>
      <c r="Z2885" s="22" t="str">
        <f t="shared" si="472"/>
        <v>Wednesday</v>
      </c>
      <c r="AA2885" s="22" t="str">
        <f t="shared" si="473"/>
        <v>Thursday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67"/>
        <v>2884</v>
      </c>
      <c r="B2886" s="22" t="s">
        <v>3684</v>
      </c>
      <c r="C2886" s="31">
        <v>45919</v>
      </c>
      <c r="D2886" s="31">
        <v>45923</v>
      </c>
      <c r="E2886" s="48">
        <v>2013</v>
      </c>
      <c r="F2886" s="48">
        <f t="shared" si="468"/>
        <v>177144</v>
      </c>
      <c r="G2886" s="49">
        <f t="shared" si="469"/>
        <v>177144</v>
      </c>
      <c r="H2886" s="22" t="s">
        <v>3681</v>
      </c>
      <c r="I2886" s="22" t="s">
        <v>4223</v>
      </c>
      <c r="J2886" s="22">
        <v>1</v>
      </c>
      <c r="K2886" s="22">
        <v>1</v>
      </c>
      <c r="L2886" s="22">
        <f t="shared" si="470"/>
        <v>0</v>
      </c>
      <c r="M2886" s="22" t="s">
        <v>4943</v>
      </c>
      <c r="N2886" s="31">
        <v>45923</v>
      </c>
      <c r="O2886" s="49">
        <v>237331.25</v>
      </c>
      <c r="P2886" s="22" t="s">
        <v>165</v>
      </c>
      <c r="Q2886" s="22">
        <v>58156038916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Lucknow</v>
      </c>
      <c r="W2886" s="39"/>
      <c r="X2886" s="31">
        <v>45925</v>
      </c>
      <c r="Y2886" s="22">
        <f t="shared" si="471"/>
        <v>2</v>
      </c>
      <c r="Z2886" s="22" t="str">
        <f t="shared" si="472"/>
        <v>Tuesday</v>
      </c>
      <c r="AA2886" s="22" t="str">
        <f t="shared" si="473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67"/>
        <v>2885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68"/>
        <v>177144</v>
      </c>
      <c r="G2887" s="49">
        <f t="shared" si="469"/>
        <v>177144</v>
      </c>
      <c r="H2887" s="22" t="s">
        <v>3682</v>
      </c>
      <c r="I2887" s="22" t="s">
        <v>4224</v>
      </c>
      <c r="J2887" s="22">
        <v>1</v>
      </c>
      <c r="K2887" s="22">
        <v>1</v>
      </c>
      <c r="L2887" s="22">
        <f t="shared" si="470"/>
        <v>0</v>
      </c>
      <c r="M2887" s="22" t="s">
        <v>4943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1"/>
        <v>2</v>
      </c>
      <c r="Z2887" s="22" t="str">
        <f t="shared" si="472"/>
        <v>Tuesday</v>
      </c>
      <c r="AA2887" s="22" t="str">
        <f t="shared" si="473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67"/>
        <v>2886</v>
      </c>
      <c r="B2888" s="22" t="s">
        <v>3684</v>
      </c>
      <c r="C2888" s="31">
        <v>45919</v>
      </c>
      <c r="D2888" s="31">
        <v>45923</v>
      </c>
      <c r="E2888" s="48">
        <v>96.8</v>
      </c>
      <c r="F2888" s="48">
        <f t="shared" si="468"/>
        <v>8518.4</v>
      </c>
      <c r="G2888" s="49">
        <f t="shared" si="469"/>
        <v>8518.4</v>
      </c>
      <c r="H2888" s="22" t="s">
        <v>933</v>
      </c>
      <c r="I2888" s="22" t="s">
        <v>4128</v>
      </c>
      <c r="J2888" s="22">
        <v>1</v>
      </c>
      <c r="K2888" s="22">
        <v>1</v>
      </c>
      <c r="L2888" s="22">
        <f t="shared" si="470"/>
        <v>0</v>
      </c>
      <c r="M2888" s="22" t="s">
        <v>3710</v>
      </c>
      <c r="N2888" s="31">
        <v>45924</v>
      </c>
      <c r="O2888" s="49">
        <v>8452.5</v>
      </c>
      <c r="P2888" s="22" t="s">
        <v>3683</v>
      </c>
      <c r="Q2888" s="22">
        <v>58156097705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BANGLORE</v>
      </c>
      <c r="W2888" s="39"/>
      <c r="X2888" s="31">
        <v>45925</v>
      </c>
      <c r="Y2888" s="22">
        <f t="shared" si="471"/>
        <v>1</v>
      </c>
      <c r="Z2888" s="22" t="str">
        <f t="shared" si="472"/>
        <v>Wednesday</v>
      </c>
      <c r="AA2888" s="22" t="str">
        <f t="shared" si="473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ref="A2889:A2952" si="475">A2888+1</f>
        <v>2887</v>
      </c>
      <c r="B2889" s="22" t="s">
        <v>3696</v>
      </c>
      <c r="C2889" s="31">
        <v>45923</v>
      </c>
      <c r="D2889" s="31">
        <v>45924</v>
      </c>
      <c r="E2889" s="48">
        <v>191.57</v>
      </c>
      <c r="F2889" s="48">
        <f t="shared" si="468"/>
        <v>16858.16</v>
      </c>
      <c r="G2889" s="49">
        <f t="shared" si="469"/>
        <v>16858.16</v>
      </c>
      <c r="H2889" s="22" t="s">
        <v>3697</v>
      </c>
      <c r="I2889" s="22" t="s">
        <v>4225</v>
      </c>
      <c r="J2889" s="22">
        <v>1</v>
      </c>
      <c r="K2889" s="22">
        <v>1</v>
      </c>
      <c r="L2889" s="22">
        <f t="shared" si="470"/>
        <v>0</v>
      </c>
      <c r="M2889" s="22" t="s">
        <v>4893</v>
      </c>
      <c r="N2889" s="31">
        <v>45927</v>
      </c>
      <c r="O2889" s="49">
        <v>28735.7</v>
      </c>
      <c r="P2889" s="22" t="s">
        <v>1030</v>
      </c>
      <c r="Q2889" s="22">
        <v>58156228885</v>
      </c>
      <c r="R2889" s="22" t="s">
        <v>40</v>
      </c>
      <c r="S2889" s="3">
        <v>-20</v>
      </c>
      <c r="T2889" s="38"/>
      <c r="U2889" s="22" t="s">
        <v>320</v>
      </c>
      <c r="V2889" s="22" t="str">
        <f>VLOOKUP(P2889,'Customer List'!B:C,2,)</f>
        <v>Kerala</v>
      </c>
      <c r="W2889" s="39"/>
      <c r="X2889" s="31">
        <v>45930</v>
      </c>
      <c r="Y2889" s="22">
        <f t="shared" si="471"/>
        <v>3</v>
      </c>
      <c r="Z2889" s="22" t="str">
        <f t="shared" si="472"/>
        <v>Saturday</v>
      </c>
      <c r="AA2889" s="22" t="str">
        <f t="shared" si="473"/>
        <v>Tuesday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5"/>
        <v>2888</v>
      </c>
      <c r="B2890" s="22" t="s">
        <v>3696</v>
      </c>
      <c r="C2890" s="31">
        <v>45923</v>
      </c>
      <c r="D2890" s="31">
        <v>45924</v>
      </c>
      <c r="E2890" s="48">
        <v>382</v>
      </c>
      <c r="F2890" s="48">
        <f t="shared" si="468"/>
        <v>33616</v>
      </c>
      <c r="G2890" s="49">
        <f t="shared" si="469"/>
        <v>33616</v>
      </c>
      <c r="H2890" s="22" t="s">
        <v>3698</v>
      </c>
      <c r="I2890" s="22" t="s">
        <v>4226</v>
      </c>
      <c r="J2890" s="22">
        <v>1</v>
      </c>
      <c r="K2890" s="22">
        <v>1</v>
      </c>
      <c r="L2890" s="22">
        <f t="shared" si="470"/>
        <v>0</v>
      </c>
      <c r="M2890" s="22" t="s">
        <v>4896</v>
      </c>
      <c r="N2890" s="31">
        <v>45933</v>
      </c>
      <c r="O2890" s="49">
        <v>49186.25</v>
      </c>
      <c r="P2890" s="22" t="s">
        <v>30</v>
      </c>
      <c r="Q2890" s="22" t="s">
        <v>2071</v>
      </c>
      <c r="R2890" s="22" t="s">
        <v>847</v>
      </c>
      <c r="S2890" s="3">
        <v>-20</v>
      </c>
      <c r="T2890" s="38"/>
      <c r="U2890" s="22" t="s">
        <v>320</v>
      </c>
      <c r="V2890" s="22" t="str">
        <f>VLOOKUP(P2890,'Customer List'!B:C,2,)</f>
        <v>Delhi</v>
      </c>
      <c r="W2890" s="39"/>
      <c r="X2890" s="31">
        <f t="shared" ref="X2890:X2891" si="476">IF(OR(R2890 = "PRIYANKA MADAM", R2890 = "DEEPAK", R2890 = "PORTER"),N2890,"")</f>
        <v>45933</v>
      </c>
      <c r="Y2890" s="22">
        <f t="shared" si="471"/>
        <v>0</v>
      </c>
      <c r="Z2890" s="22" t="str">
        <f t="shared" si="472"/>
        <v>Friday</v>
      </c>
      <c r="AA2890" s="22" t="str">
        <f t="shared" si="473"/>
        <v>Friday</v>
      </c>
      <c r="AB2890" s="22" t="str">
        <f>VLOOKUP(U2890,'Currency Sheet'!A:C,3,)</f>
        <v>DOLLAR</v>
      </c>
      <c r="AC2890" s="43" t="str">
        <f>VLOOKUP(P2890,'Customer List'!B:D,3,)</f>
        <v>Local</v>
      </c>
    </row>
    <row r="2891" spans="1:29" x14ac:dyDescent="0.25">
      <c r="A2891" s="22">
        <f t="shared" si="475"/>
        <v>2889</v>
      </c>
      <c r="B2891" s="22" t="s">
        <v>3696</v>
      </c>
      <c r="C2891" s="31">
        <v>45923</v>
      </c>
      <c r="D2891" s="31">
        <v>45924</v>
      </c>
      <c r="E2891" s="48">
        <v>188</v>
      </c>
      <c r="F2891" s="48">
        <f t="shared" si="468"/>
        <v>16544</v>
      </c>
      <c r="G2891" s="49">
        <f t="shared" si="469"/>
        <v>16544</v>
      </c>
      <c r="H2891" s="22" t="s">
        <v>372</v>
      </c>
      <c r="I2891" s="22" t="s">
        <v>4130</v>
      </c>
      <c r="J2891" s="22">
        <v>1</v>
      </c>
      <c r="K2891" s="22">
        <v>1</v>
      </c>
      <c r="L2891" s="22">
        <f t="shared" si="470"/>
        <v>0</v>
      </c>
      <c r="M2891" s="22" t="s">
        <v>4896</v>
      </c>
      <c r="N2891" s="31">
        <v>45933</v>
      </c>
      <c r="O2891" s="49">
        <v>24277.5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si="476"/>
        <v>45933</v>
      </c>
      <c r="Y2891" s="22">
        <f t="shared" si="471"/>
        <v>0</v>
      </c>
      <c r="Z2891" s="22" t="str">
        <f t="shared" si="472"/>
        <v>Friday</v>
      </c>
      <c r="AA2891" s="22" t="str">
        <f t="shared" si="473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x14ac:dyDescent="0.25">
      <c r="A2892" s="22">
        <f t="shared" si="475"/>
        <v>2890</v>
      </c>
      <c r="B2892" s="22" t="s">
        <v>3696</v>
      </c>
      <c r="C2892" s="31">
        <v>45923</v>
      </c>
      <c r="D2892" s="31">
        <v>45924</v>
      </c>
      <c r="E2892" s="48">
        <v>374</v>
      </c>
      <c r="F2892" s="48">
        <f t="shared" si="468"/>
        <v>32912</v>
      </c>
      <c r="G2892" s="49">
        <f t="shared" si="469"/>
        <v>32912</v>
      </c>
      <c r="H2892" s="22" t="s">
        <v>3699</v>
      </c>
      <c r="I2892" s="22" t="s">
        <v>4227</v>
      </c>
      <c r="J2892" s="22">
        <v>1</v>
      </c>
      <c r="K2892" s="22">
        <v>1</v>
      </c>
      <c r="L2892" s="22">
        <f t="shared" si="470"/>
        <v>0</v>
      </c>
      <c r="M2892" s="22" t="s">
        <v>4933</v>
      </c>
      <c r="N2892" s="31">
        <v>45927</v>
      </c>
      <c r="O2892" s="49">
        <v>45632.97</v>
      </c>
      <c r="P2892" s="22" t="s">
        <v>276</v>
      </c>
      <c r="Q2892" s="22">
        <v>58156228815</v>
      </c>
      <c r="R2892" s="22" t="s">
        <v>40</v>
      </c>
      <c r="S2892" s="3">
        <v>-20</v>
      </c>
      <c r="T2892" s="38"/>
      <c r="U2892" s="22" t="s">
        <v>320</v>
      </c>
      <c r="V2892" s="22" t="str">
        <f>VLOOKUP(P2892,'Customer List'!B:C,2,)</f>
        <v>Pune</v>
      </c>
      <c r="W2892" s="39"/>
      <c r="X2892" s="31">
        <v>45929</v>
      </c>
      <c r="Y2892" s="22">
        <f t="shared" si="471"/>
        <v>2</v>
      </c>
      <c r="Z2892" s="22" t="str">
        <f t="shared" si="472"/>
        <v>Saturday</v>
      </c>
      <c r="AA2892" s="22" t="str">
        <f t="shared" si="473"/>
        <v>Monday</v>
      </c>
      <c r="AB2892" s="22" t="str">
        <f>VLOOKUP(U2892,'Currency Sheet'!A:C,3,)</f>
        <v>DOLLAR</v>
      </c>
      <c r="AC2892" s="43" t="str">
        <f>VLOOKUP(P2892,'Customer List'!B:D,3,)</f>
        <v>OutStation</v>
      </c>
    </row>
    <row r="2893" spans="1:29" x14ac:dyDescent="0.25">
      <c r="A2893" s="22">
        <f t="shared" si="475"/>
        <v>2891</v>
      </c>
      <c r="B2893" s="22" t="s">
        <v>3696</v>
      </c>
      <c r="C2893" s="31">
        <v>45923</v>
      </c>
      <c r="D2893" s="31">
        <v>45924</v>
      </c>
      <c r="E2893" s="48">
        <v>153</v>
      </c>
      <c r="F2893" s="48">
        <f t="shared" si="468"/>
        <v>13464</v>
      </c>
      <c r="G2893" s="49">
        <f t="shared" si="469"/>
        <v>13464</v>
      </c>
      <c r="H2893" s="22" t="s">
        <v>3700</v>
      </c>
      <c r="I2893" s="22" t="s">
        <v>4228</v>
      </c>
      <c r="J2893" s="22">
        <v>1</v>
      </c>
      <c r="K2893" s="22">
        <v>1</v>
      </c>
      <c r="L2893" s="22">
        <f t="shared" si="470"/>
        <v>0</v>
      </c>
      <c r="M2893" s="22" t="s">
        <v>4940</v>
      </c>
      <c r="N2893" s="31">
        <v>45938</v>
      </c>
      <c r="O2893" s="49">
        <v>23257.8</v>
      </c>
      <c r="P2893" s="22" t="s">
        <v>254</v>
      </c>
      <c r="Q2893" s="22" t="s">
        <v>636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ref="X2893:X2898" si="477">IF(OR(R2893 = "PRIYANKA MADAM", R2893 = "DEEPAK", R2893 = "PORTER"),N2893,"")</f>
        <v>45938</v>
      </c>
      <c r="Y2893" s="22">
        <f t="shared" si="471"/>
        <v>0</v>
      </c>
      <c r="Z2893" s="22" t="str">
        <f t="shared" si="472"/>
        <v>Wednesday</v>
      </c>
      <c r="AA2893" s="22" t="str">
        <f t="shared" si="473"/>
        <v>Wednesday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75"/>
        <v>2892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68"/>
        <v>13464</v>
      </c>
      <c r="G2894" s="49">
        <f t="shared" si="469"/>
        <v>13464</v>
      </c>
      <c r="H2894" s="22" t="s">
        <v>3701</v>
      </c>
      <c r="I2894" s="22" t="s">
        <v>4229</v>
      </c>
      <c r="J2894" s="22">
        <v>1</v>
      </c>
      <c r="K2894" s="22">
        <v>1</v>
      </c>
      <c r="L2894" s="22">
        <f t="shared" si="470"/>
        <v>0</v>
      </c>
      <c r="M2894" s="22" t="s">
        <v>4940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si="477"/>
        <v>45938</v>
      </c>
      <c r="Y2894" s="22">
        <f t="shared" si="471"/>
        <v>0</v>
      </c>
      <c r="Z2894" s="22" t="str">
        <f t="shared" si="472"/>
        <v>Wednesday</v>
      </c>
      <c r="AA2894" s="22" t="str">
        <f t="shared" si="473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x14ac:dyDescent="0.25">
      <c r="A2895" s="22">
        <f t="shared" si="475"/>
        <v>2893</v>
      </c>
      <c r="B2895" s="22" t="s">
        <v>3696</v>
      </c>
      <c r="C2895" s="31">
        <v>45923</v>
      </c>
      <c r="D2895" s="31">
        <v>45924</v>
      </c>
      <c r="E2895" s="48">
        <v>374</v>
      </c>
      <c r="F2895" s="48">
        <f t="shared" si="468"/>
        <v>32912</v>
      </c>
      <c r="G2895" s="49">
        <f t="shared" si="469"/>
        <v>32912</v>
      </c>
      <c r="H2895" s="22" t="s">
        <v>3702</v>
      </c>
      <c r="I2895" s="22" t="s">
        <v>4230</v>
      </c>
      <c r="J2895" s="22">
        <v>1</v>
      </c>
      <c r="K2895" s="22">
        <v>1</v>
      </c>
      <c r="L2895" s="22">
        <f t="shared" si="470"/>
        <v>0</v>
      </c>
      <c r="M2895" s="22" t="s">
        <v>4940</v>
      </c>
      <c r="N2895" s="31">
        <v>45938</v>
      </c>
      <c r="O2895" s="49">
        <v>56710.8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77"/>
        <v>45938</v>
      </c>
      <c r="Y2895" s="22">
        <f t="shared" si="471"/>
        <v>0</v>
      </c>
      <c r="Z2895" s="22" t="str">
        <f t="shared" si="472"/>
        <v>Wednesday</v>
      </c>
      <c r="AA2895" s="22" t="str">
        <f t="shared" si="473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75"/>
        <v>2894</v>
      </c>
      <c r="B2896" s="22" t="s">
        <v>3696</v>
      </c>
      <c r="C2896" s="31">
        <v>45923</v>
      </c>
      <c r="D2896" s="31">
        <v>45924</v>
      </c>
      <c r="E2896" s="48">
        <v>188</v>
      </c>
      <c r="F2896" s="48">
        <f t="shared" si="468"/>
        <v>16544</v>
      </c>
      <c r="G2896" s="49">
        <f t="shared" si="469"/>
        <v>16544</v>
      </c>
      <c r="H2896" s="22" t="s">
        <v>372</v>
      </c>
      <c r="I2896" s="22" t="s">
        <v>4130</v>
      </c>
      <c r="J2896" s="22">
        <v>1</v>
      </c>
      <c r="K2896" s="22">
        <v>1</v>
      </c>
      <c r="L2896" s="22">
        <f t="shared" si="470"/>
        <v>0</v>
      </c>
      <c r="M2896" s="22" t="s">
        <v>3723</v>
      </c>
      <c r="N2896" s="31">
        <v>45926</v>
      </c>
      <c r="O2896" s="49">
        <v>24277.25</v>
      </c>
      <c r="P2896" s="22" t="s">
        <v>30</v>
      </c>
      <c r="Q2896" s="22" t="s">
        <v>2071</v>
      </c>
      <c r="R2896" s="22" t="s">
        <v>637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77"/>
        <v>45926</v>
      </c>
      <c r="Y2896" s="22">
        <f t="shared" si="471"/>
        <v>0</v>
      </c>
      <c r="Z2896" s="22" t="str">
        <f t="shared" si="472"/>
        <v>Friday</v>
      </c>
      <c r="AA2896" s="22" t="str">
        <f t="shared" si="473"/>
        <v>Friday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75"/>
        <v>2895</v>
      </c>
      <c r="B2897" s="22" t="s">
        <v>3696</v>
      </c>
      <c r="C2897" s="31">
        <v>45923</v>
      </c>
      <c r="D2897" s="31">
        <v>45924</v>
      </c>
      <c r="E2897" s="48">
        <v>201</v>
      </c>
      <c r="F2897" s="48">
        <f t="shared" si="468"/>
        <v>17688</v>
      </c>
      <c r="G2897" s="49">
        <f t="shared" si="469"/>
        <v>17688</v>
      </c>
      <c r="H2897" s="22" t="s">
        <v>751</v>
      </c>
      <c r="I2897" s="22" t="s">
        <v>4134</v>
      </c>
      <c r="J2897" s="22">
        <v>1</v>
      </c>
      <c r="K2897" s="22">
        <v>1</v>
      </c>
      <c r="L2897" s="22">
        <f t="shared" si="470"/>
        <v>0</v>
      </c>
      <c r="M2897" s="22" t="s">
        <v>3723</v>
      </c>
      <c r="N2897" s="31">
        <v>45926</v>
      </c>
      <c r="O2897" s="49">
        <v>25901.75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77"/>
        <v>45926</v>
      </c>
      <c r="Y2897" s="22">
        <f t="shared" si="471"/>
        <v>0</v>
      </c>
      <c r="Z2897" s="22" t="str">
        <f t="shared" si="472"/>
        <v>Friday</v>
      </c>
      <c r="AA2897" s="22" t="str">
        <f t="shared" si="473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75"/>
        <v>2896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68"/>
        <v>17688</v>
      </c>
      <c r="G2898" s="49">
        <f t="shared" si="469"/>
        <v>17688</v>
      </c>
      <c r="H2898" s="22" t="s">
        <v>754</v>
      </c>
      <c r="I2898" s="22" t="s">
        <v>4135</v>
      </c>
      <c r="J2898" s="22">
        <v>1</v>
      </c>
      <c r="K2898" s="22">
        <v>1</v>
      </c>
      <c r="L2898" s="22">
        <f t="shared" si="470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77"/>
        <v>45926</v>
      </c>
      <c r="Y2898" s="22">
        <f t="shared" si="471"/>
        <v>0</v>
      </c>
      <c r="Z2898" s="22" t="str">
        <f t="shared" si="472"/>
        <v>Friday</v>
      </c>
      <c r="AA2898" s="22" t="str">
        <f t="shared" si="473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75"/>
        <v>2897</v>
      </c>
      <c r="B2899" s="22" t="s">
        <v>3696</v>
      </c>
      <c r="C2899" s="31">
        <v>45923</v>
      </c>
      <c r="D2899" s="31">
        <v>45924</v>
      </c>
      <c r="E2899" s="48">
        <v>1761</v>
      </c>
      <c r="F2899" s="48">
        <f t="shared" si="468"/>
        <v>154968</v>
      </c>
      <c r="G2899" s="49">
        <f t="shared" si="469"/>
        <v>154968</v>
      </c>
      <c r="H2899" s="22" t="s">
        <v>3703</v>
      </c>
      <c r="I2899" s="22" t="s">
        <v>4231</v>
      </c>
      <c r="J2899" s="22">
        <v>1</v>
      </c>
      <c r="K2899" s="22">
        <v>1</v>
      </c>
      <c r="L2899" s="22">
        <f t="shared" si="470"/>
        <v>0</v>
      </c>
      <c r="M2899" s="22" t="s">
        <v>4907</v>
      </c>
      <c r="N2899" s="31">
        <v>45936</v>
      </c>
      <c r="O2899" s="49">
        <v>210337.6</v>
      </c>
      <c r="P2899" s="22" t="s">
        <v>617</v>
      </c>
      <c r="Q2899" s="22">
        <v>58156534575</v>
      </c>
      <c r="R2899" s="22" t="s">
        <v>40</v>
      </c>
      <c r="S2899" s="3">
        <v>-80</v>
      </c>
      <c r="T2899" s="38"/>
      <c r="U2899" s="22" t="s">
        <v>320</v>
      </c>
      <c r="V2899" s="22" t="str">
        <f>VLOOKUP(P2899,'Customer List'!B:C,2,)</f>
        <v>Bhuvneshwar</v>
      </c>
      <c r="W2899" s="39"/>
      <c r="X2899" s="31">
        <v>45938</v>
      </c>
      <c r="Y2899" s="22">
        <f t="shared" si="471"/>
        <v>2</v>
      </c>
      <c r="Z2899" s="22" t="str">
        <f t="shared" si="472"/>
        <v>Monday</v>
      </c>
      <c r="AA2899" s="22" t="str">
        <f t="shared" si="473"/>
        <v>Wednesday</v>
      </c>
      <c r="AB2899" s="22" t="str">
        <f>VLOOKUP(U2899,'Currency Sheet'!A:C,3,)</f>
        <v>DOLLAR</v>
      </c>
      <c r="AC2899" s="43" t="str">
        <f>VLOOKUP(P2899,'Customer List'!B:D,3,)</f>
        <v>OutStation</v>
      </c>
    </row>
    <row r="2900" spans="1:29" x14ac:dyDescent="0.25">
      <c r="A2900" s="22">
        <f t="shared" si="475"/>
        <v>2898</v>
      </c>
      <c r="B2900" s="22" t="s">
        <v>3696</v>
      </c>
      <c r="C2900" s="31">
        <v>45923</v>
      </c>
      <c r="D2900" s="31">
        <v>45924</v>
      </c>
      <c r="E2900" s="48">
        <v>334.75</v>
      </c>
      <c r="F2900" s="48">
        <f t="shared" si="468"/>
        <v>29458</v>
      </c>
      <c r="G2900" s="49">
        <f t="shared" si="469"/>
        <v>29458</v>
      </c>
      <c r="H2900" s="22" t="s">
        <v>3704</v>
      </c>
      <c r="I2900" s="22" t="s">
        <v>4232</v>
      </c>
      <c r="J2900" s="22">
        <v>1</v>
      </c>
      <c r="K2900" s="22">
        <v>1</v>
      </c>
      <c r="L2900" s="22">
        <f t="shared" si="470"/>
        <v>0</v>
      </c>
      <c r="M2900" s="22" t="s">
        <v>4907</v>
      </c>
      <c r="N2900" s="31">
        <v>45936</v>
      </c>
      <c r="O2900" s="49">
        <v>39960.800000000003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1"/>
        <v>2</v>
      </c>
      <c r="Z2900" s="22" t="str">
        <f t="shared" si="472"/>
        <v>Monday</v>
      </c>
      <c r="AA2900" s="22" t="str">
        <f t="shared" si="473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x14ac:dyDescent="0.25">
      <c r="A2901" s="22">
        <f t="shared" si="475"/>
        <v>2899</v>
      </c>
      <c r="B2901" s="22" t="s">
        <v>3696</v>
      </c>
      <c r="C2901" s="31">
        <v>45923</v>
      </c>
      <c r="D2901" s="31">
        <v>45924</v>
      </c>
      <c r="E2901" s="48">
        <v>1606</v>
      </c>
      <c r="F2901" s="48">
        <f t="shared" si="468"/>
        <v>141328</v>
      </c>
      <c r="G2901" s="49">
        <f t="shared" si="469"/>
        <v>141328</v>
      </c>
      <c r="H2901" s="22" t="s">
        <v>3705</v>
      </c>
      <c r="I2901" s="22" t="s">
        <v>4233</v>
      </c>
      <c r="J2901" s="22">
        <v>1</v>
      </c>
      <c r="K2901" s="22">
        <v>1</v>
      </c>
      <c r="L2901" s="22">
        <f t="shared" si="470"/>
        <v>0</v>
      </c>
      <c r="M2901" s="22" t="s">
        <v>4907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1"/>
        <v>2</v>
      </c>
      <c r="Z2901" s="22" t="str">
        <f t="shared" si="472"/>
        <v>Monday</v>
      </c>
      <c r="AA2901" s="22" t="str">
        <f t="shared" si="473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75"/>
        <v>2900</v>
      </c>
      <c r="B2902" s="22" t="s">
        <v>3696</v>
      </c>
      <c r="C2902" s="31">
        <v>45923</v>
      </c>
      <c r="D2902" s="31">
        <v>45924</v>
      </c>
      <c r="E2902" s="48">
        <v>1761</v>
      </c>
      <c r="F2902" s="48">
        <f t="shared" si="468"/>
        <v>154968</v>
      </c>
      <c r="G2902" s="49">
        <f t="shared" si="469"/>
        <v>154968</v>
      </c>
      <c r="H2902" s="22" t="s">
        <v>3706</v>
      </c>
      <c r="I2902" s="22" t="s">
        <v>4234</v>
      </c>
      <c r="J2902" s="22">
        <v>1</v>
      </c>
      <c r="K2902" s="22">
        <v>1</v>
      </c>
      <c r="L2902" s="22">
        <f t="shared" si="470"/>
        <v>0</v>
      </c>
      <c r="M2902" s="22" t="s">
        <v>4907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1"/>
        <v>2</v>
      </c>
      <c r="Z2902" s="22" t="str">
        <f t="shared" si="472"/>
        <v>Monday</v>
      </c>
      <c r="AA2902" s="22" t="str">
        <f t="shared" si="473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75"/>
        <v>2901</v>
      </c>
      <c r="B2903" s="22" t="s">
        <v>3696</v>
      </c>
      <c r="C2903" s="31">
        <v>45923</v>
      </c>
      <c r="D2903" s="31">
        <v>45924</v>
      </c>
      <c r="E2903" s="48">
        <v>55</v>
      </c>
      <c r="F2903" s="48">
        <f t="shared" si="468"/>
        <v>4840</v>
      </c>
      <c r="G2903" s="49">
        <f t="shared" si="469"/>
        <v>4840</v>
      </c>
      <c r="H2903" s="22" t="s">
        <v>3707</v>
      </c>
      <c r="I2903" s="22" t="s">
        <v>4235</v>
      </c>
      <c r="J2903" s="22">
        <v>1</v>
      </c>
      <c r="K2903" s="22">
        <v>1</v>
      </c>
      <c r="L2903" s="22">
        <f t="shared" si="470"/>
        <v>0</v>
      </c>
      <c r="M2903" s="22" t="s">
        <v>4879</v>
      </c>
      <c r="N2903" s="31">
        <v>45927</v>
      </c>
      <c r="O2903" s="49">
        <v>8190</v>
      </c>
      <c r="P2903" s="22" t="s">
        <v>621</v>
      </c>
      <c r="Q2903" s="22">
        <v>58156227076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Hyderabad</v>
      </c>
      <c r="W2903" s="39"/>
      <c r="X2903" s="31">
        <v>45929</v>
      </c>
      <c r="Y2903" s="22">
        <f t="shared" si="471"/>
        <v>2</v>
      </c>
      <c r="Z2903" s="22" t="str">
        <f t="shared" si="472"/>
        <v>Saturday</v>
      </c>
      <c r="AA2903" s="22" t="str">
        <f t="shared" si="473"/>
        <v>Monday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75"/>
        <v>2902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68"/>
        <v>4840</v>
      </c>
      <c r="G2904" s="49">
        <f t="shared" si="469"/>
        <v>4840</v>
      </c>
      <c r="H2904" s="22" t="s">
        <v>3708</v>
      </c>
      <c r="I2904" s="22" t="s">
        <v>4236</v>
      </c>
      <c r="J2904" s="22">
        <v>1</v>
      </c>
      <c r="K2904" s="22">
        <v>1</v>
      </c>
      <c r="L2904" s="22">
        <f t="shared" si="470"/>
        <v>0</v>
      </c>
      <c r="M2904" s="22" t="s">
        <v>4879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1"/>
        <v>2</v>
      </c>
      <c r="Z2904" s="22" t="str">
        <f t="shared" si="472"/>
        <v>Saturday</v>
      </c>
      <c r="AA2904" s="22" t="str">
        <f t="shared" si="473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75"/>
        <v>2903</v>
      </c>
      <c r="B2905" s="22" t="s">
        <v>3696</v>
      </c>
      <c r="C2905" s="31">
        <v>45923</v>
      </c>
      <c r="D2905" s="31">
        <v>45924</v>
      </c>
      <c r="E2905" s="48">
        <v>237</v>
      </c>
      <c r="F2905" s="48">
        <f t="shared" si="468"/>
        <v>20856</v>
      </c>
      <c r="G2905" s="49">
        <f t="shared" si="469"/>
        <v>20856</v>
      </c>
      <c r="H2905" s="22" t="s">
        <v>321</v>
      </c>
      <c r="I2905" s="22" t="s">
        <v>4139</v>
      </c>
      <c r="J2905" s="22">
        <v>1</v>
      </c>
      <c r="K2905" s="22">
        <v>1</v>
      </c>
      <c r="L2905" s="22">
        <f t="shared" si="470"/>
        <v>0</v>
      </c>
      <c r="M2905" s="22" t="s">
        <v>4896</v>
      </c>
      <c r="N2905" s="31">
        <v>45933</v>
      </c>
      <c r="O2905" s="49">
        <v>30504.5</v>
      </c>
      <c r="P2905" s="22" t="s">
        <v>30</v>
      </c>
      <c r="Q2905" s="22" t="s">
        <v>2071</v>
      </c>
      <c r="R2905" s="22" t="s">
        <v>847</v>
      </c>
      <c r="S2905" s="3">
        <v>4</v>
      </c>
      <c r="T2905" s="38"/>
      <c r="U2905" s="22" t="s">
        <v>320</v>
      </c>
      <c r="V2905" s="22" t="str">
        <f>VLOOKUP(P2905,'Customer List'!B:C,2,)</f>
        <v>Delhi</v>
      </c>
      <c r="W2905" s="39"/>
      <c r="X2905" s="31">
        <f t="shared" ref="X2905:X2907" si="478">IF(OR(R2905 = "PRIYANKA MADAM", R2905 = "DEEPAK", R2905 = "PORTER"),N2905,"")</f>
        <v>45933</v>
      </c>
      <c r="Y2905" s="22">
        <f t="shared" si="471"/>
        <v>0</v>
      </c>
      <c r="Z2905" s="22" t="str">
        <f t="shared" si="472"/>
        <v>Friday</v>
      </c>
      <c r="AA2905" s="22" t="str">
        <f t="shared" si="473"/>
        <v>Friday</v>
      </c>
      <c r="AB2905" s="22" t="str">
        <f>VLOOKUP(U2905,'Currency Sheet'!A:C,3,)</f>
        <v>DOLLAR</v>
      </c>
      <c r="AC2905" s="43" t="str">
        <f>VLOOKUP(P2905,'Customer List'!B:D,3,)</f>
        <v>Local</v>
      </c>
    </row>
    <row r="2906" spans="1:29" x14ac:dyDescent="0.25">
      <c r="A2906" s="22">
        <f t="shared" si="475"/>
        <v>2904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68"/>
        <v>20856</v>
      </c>
      <c r="G2906" s="49">
        <f t="shared" si="469"/>
        <v>20856</v>
      </c>
      <c r="H2906" s="22" t="s">
        <v>3585</v>
      </c>
      <c r="I2906" s="22" t="s">
        <v>4213</v>
      </c>
      <c r="J2906" s="22">
        <v>1</v>
      </c>
      <c r="K2906" s="22">
        <v>1</v>
      </c>
      <c r="L2906" s="22">
        <f t="shared" si="470"/>
        <v>0</v>
      </c>
      <c r="M2906" s="22" t="s">
        <v>4896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si="478"/>
        <v>45933</v>
      </c>
      <c r="Y2906" s="22">
        <f t="shared" si="471"/>
        <v>0</v>
      </c>
      <c r="Z2906" s="22" t="str">
        <f t="shared" si="472"/>
        <v>Friday</v>
      </c>
      <c r="AA2906" s="22" t="str">
        <f t="shared" si="473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x14ac:dyDescent="0.25">
      <c r="A2907" s="22">
        <f t="shared" si="475"/>
        <v>2905</v>
      </c>
      <c r="B2907" s="22" t="s">
        <v>3709</v>
      </c>
      <c r="C2907" s="31">
        <v>45917</v>
      </c>
      <c r="D2907" s="31">
        <v>45924</v>
      </c>
      <c r="E2907" s="48">
        <v>16000</v>
      </c>
      <c r="F2907" s="48">
        <f t="shared" si="468"/>
        <v>16000</v>
      </c>
      <c r="G2907" s="49">
        <f t="shared" si="469"/>
        <v>112000</v>
      </c>
      <c r="H2907" s="22" t="s">
        <v>2690</v>
      </c>
      <c r="I2907" s="22" t="s">
        <v>2691</v>
      </c>
      <c r="J2907" s="22">
        <v>7</v>
      </c>
      <c r="K2907" s="22"/>
      <c r="L2907" s="22">
        <f t="shared" si="470"/>
        <v>7</v>
      </c>
      <c r="M2907" s="22"/>
      <c r="N2907" s="31"/>
      <c r="O2907" s="49"/>
      <c r="P2907" s="22" t="s">
        <v>1145</v>
      </c>
      <c r="Q2907" s="22"/>
      <c r="R2907" s="22"/>
      <c r="S2907" s="3">
        <v>-20</v>
      </c>
      <c r="T2907" s="38"/>
      <c r="U2907" s="22" t="s">
        <v>2084</v>
      </c>
      <c r="V2907" s="22" t="str">
        <f>VLOOKUP(P2907,'Customer List'!B:C,2,)</f>
        <v>STOCK</v>
      </c>
      <c r="W2907" s="39" t="s">
        <v>1145</v>
      </c>
      <c r="X2907" s="31" t="str">
        <f t="shared" si="478"/>
        <v/>
      </c>
      <c r="Y2907" s="22" t="str">
        <f t="shared" si="471"/>
        <v/>
      </c>
      <c r="Z2907" s="22" t="str">
        <f t="shared" si="472"/>
        <v/>
      </c>
      <c r="AA2907" s="22" t="str">
        <f t="shared" si="473"/>
        <v/>
      </c>
      <c r="AB2907" s="22" t="str">
        <f>VLOOKUP(U2907,'Currency Sheet'!A:C,3,)</f>
        <v>INR</v>
      </c>
      <c r="AC2907" s="43" t="str">
        <f>VLOOKUP(P2907,'Customer List'!B:D,3,)</f>
        <v>STOCK</v>
      </c>
    </row>
    <row r="2908" spans="1:29" x14ac:dyDescent="0.25">
      <c r="A2908" s="22">
        <f t="shared" si="475"/>
        <v>2906</v>
      </c>
      <c r="B2908" s="22">
        <v>921769</v>
      </c>
      <c r="C2908" s="31">
        <v>45919</v>
      </c>
      <c r="D2908" s="31">
        <v>45925</v>
      </c>
      <c r="E2908" s="48">
        <v>463.25</v>
      </c>
      <c r="F2908" s="48">
        <f t="shared" si="468"/>
        <v>40766</v>
      </c>
      <c r="G2908" s="49">
        <f t="shared" si="469"/>
        <v>40766</v>
      </c>
      <c r="H2908" s="22" t="s">
        <v>3718</v>
      </c>
      <c r="I2908" s="22" t="s">
        <v>4237</v>
      </c>
      <c r="J2908" s="22">
        <v>1</v>
      </c>
      <c r="K2908" s="22">
        <v>1</v>
      </c>
      <c r="L2908" s="22">
        <f t="shared" si="470"/>
        <v>0</v>
      </c>
      <c r="M2908" s="22" t="s">
        <v>4949</v>
      </c>
      <c r="N2908" s="31">
        <v>45927</v>
      </c>
      <c r="O2908" s="49">
        <v>51502.5</v>
      </c>
      <c r="P2908" s="22" t="s">
        <v>3569</v>
      </c>
      <c r="Q2908" s="22">
        <v>58156233936</v>
      </c>
      <c r="R2908" s="22" t="s">
        <v>40</v>
      </c>
      <c r="S2908" s="3">
        <v>4</v>
      </c>
      <c r="T2908" s="38"/>
      <c r="U2908" s="22" t="s">
        <v>3596</v>
      </c>
      <c r="V2908" s="22" t="str">
        <f>VLOOKUP(P2908,'Customer List'!B:C,2,)</f>
        <v>JAIPUR</v>
      </c>
      <c r="W2908" s="39"/>
      <c r="X2908" s="31">
        <v>45929</v>
      </c>
      <c r="Y2908" s="22">
        <f t="shared" si="471"/>
        <v>2</v>
      </c>
      <c r="Z2908" s="22" t="str">
        <f t="shared" si="472"/>
        <v>Saturday</v>
      </c>
      <c r="AA2908" s="22" t="str">
        <f t="shared" si="473"/>
        <v>Monday</v>
      </c>
      <c r="AB2908" s="22" t="str">
        <f>VLOOKUP(U2908,'Currency Sheet'!A:C,3,)</f>
        <v>DOLLAR</v>
      </c>
      <c r="AC2908" s="43" t="str">
        <f>VLOOKUP(P2908,'Customer List'!B:D,3,)</f>
        <v>OutStation</v>
      </c>
    </row>
    <row r="2909" spans="1:29" x14ac:dyDescent="0.25">
      <c r="A2909" s="22">
        <f t="shared" si="475"/>
        <v>2907</v>
      </c>
      <c r="B2909" s="22" t="s">
        <v>4732</v>
      </c>
      <c r="C2909" s="31">
        <v>45926</v>
      </c>
      <c r="D2909" s="31">
        <v>45936</v>
      </c>
      <c r="E2909" s="48">
        <v>321.75</v>
      </c>
      <c r="F2909" s="48">
        <f t="shared" si="468"/>
        <v>28314</v>
      </c>
      <c r="G2909" s="49">
        <f t="shared" si="469"/>
        <v>56628</v>
      </c>
      <c r="H2909" s="22">
        <v>301344</v>
      </c>
      <c r="I2909" s="22" t="s">
        <v>4567</v>
      </c>
      <c r="J2909" s="22">
        <v>2</v>
      </c>
      <c r="K2909" s="22">
        <v>2</v>
      </c>
      <c r="L2909" s="22">
        <f t="shared" si="470"/>
        <v>0</v>
      </c>
      <c r="M2909" s="22" t="s">
        <v>4935</v>
      </c>
      <c r="N2909" s="31">
        <v>45937</v>
      </c>
      <c r="O2909" s="49">
        <v>86444</v>
      </c>
      <c r="P2909" s="22" t="s">
        <v>183</v>
      </c>
      <c r="Q2909" s="22">
        <v>58156566646</v>
      </c>
      <c r="R2909" s="22" t="s">
        <v>40</v>
      </c>
      <c r="S2909" s="3">
        <v>4</v>
      </c>
      <c r="T2909" s="38"/>
      <c r="U2909" s="22" t="s">
        <v>18</v>
      </c>
      <c r="V2909" s="22" t="str">
        <f>VLOOKUP(P2909,'Customer List'!B:C,2,)</f>
        <v>Mumbai</v>
      </c>
      <c r="W2909" s="39"/>
      <c r="X2909" s="31">
        <v>45938</v>
      </c>
      <c r="Y2909" s="22">
        <f t="shared" si="471"/>
        <v>1</v>
      </c>
      <c r="Z2909" s="22" t="str">
        <f t="shared" si="472"/>
        <v>Tuesday</v>
      </c>
      <c r="AA2909" s="22" t="str">
        <f t="shared" si="473"/>
        <v>Wednesday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x14ac:dyDescent="0.25">
      <c r="A2910" s="22">
        <f t="shared" si="475"/>
        <v>2908</v>
      </c>
      <c r="B2910" s="22" t="s">
        <v>3719</v>
      </c>
      <c r="C2910" s="31">
        <v>45923</v>
      </c>
      <c r="D2910" s="31">
        <v>45926</v>
      </c>
      <c r="E2910" s="48">
        <v>294.60000000000002</v>
      </c>
      <c r="F2910" s="48">
        <f t="shared" si="468"/>
        <v>25924.800000000003</v>
      </c>
      <c r="G2910" s="49">
        <f t="shared" si="469"/>
        <v>25924.800000000003</v>
      </c>
      <c r="H2910" s="22" t="s">
        <v>3720</v>
      </c>
      <c r="I2910" s="22"/>
      <c r="J2910" s="22">
        <v>1</v>
      </c>
      <c r="K2910" s="22">
        <v>1</v>
      </c>
      <c r="L2910" s="22">
        <f t="shared" si="470"/>
        <v>0</v>
      </c>
      <c r="M2910" s="22" t="s">
        <v>4874</v>
      </c>
      <c r="N2910" s="31">
        <v>45927</v>
      </c>
      <c r="O2910" s="49">
        <v>49836.5</v>
      </c>
      <c r="P2910" s="22" t="s">
        <v>2048</v>
      </c>
      <c r="Q2910" s="22">
        <v>58156225665</v>
      </c>
      <c r="R2910" s="22" t="s">
        <v>40</v>
      </c>
      <c r="S2910" s="3">
        <v>-20</v>
      </c>
      <c r="T2910" s="38"/>
      <c r="U2910" s="22" t="s">
        <v>520</v>
      </c>
      <c r="V2910" s="22" t="str">
        <f>VLOOKUP(P2910,'Customer List'!B:C,2,)</f>
        <v>Hyderabad</v>
      </c>
      <c r="W2910" s="39"/>
      <c r="X2910" s="31">
        <v>45929</v>
      </c>
      <c r="Y2910" s="22">
        <f t="shared" si="471"/>
        <v>2</v>
      </c>
      <c r="Z2910" s="22" t="str">
        <f t="shared" si="472"/>
        <v>Saturday</v>
      </c>
      <c r="AA2910" s="22" t="str">
        <f t="shared" si="473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75"/>
        <v>2909</v>
      </c>
      <c r="B2911" s="22" t="s">
        <v>3722</v>
      </c>
      <c r="C2911" s="31">
        <v>45923</v>
      </c>
      <c r="D2911" s="31">
        <v>45926</v>
      </c>
      <c r="E2911" s="48">
        <v>106.8</v>
      </c>
      <c r="F2911" s="48">
        <f t="shared" si="468"/>
        <v>9398.4</v>
      </c>
      <c r="G2911" s="49">
        <f t="shared" si="469"/>
        <v>18796.8</v>
      </c>
      <c r="H2911" s="22" t="s">
        <v>2386</v>
      </c>
      <c r="I2911" s="22" t="s">
        <v>4140</v>
      </c>
      <c r="J2911" s="22">
        <v>2</v>
      </c>
      <c r="K2911" s="22">
        <v>2</v>
      </c>
      <c r="L2911" s="22">
        <f t="shared" si="470"/>
        <v>0</v>
      </c>
      <c r="M2911" s="22" t="s">
        <v>4931</v>
      </c>
      <c r="N2911" s="31">
        <v>45934</v>
      </c>
      <c r="O2911" s="49">
        <v>16776</v>
      </c>
      <c r="P2911" s="22" t="s">
        <v>3721</v>
      </c>
      <c r="Q2911" s="22">
        <v>58156475322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JAIPUR</v>
      </c>
      <c r="W2911" s="39"/>
      <c r="X2911" s="31">
        <v>45937</v>
      </c>
      <c r="Y2911" s="22">
        <f t="shared" si="471"/>
        <v>3</v>
      </c>
      <c r="Z2911" s="22" t="str">
        <f t="shared" si="472"/>
        <v>Saturday</v>
      </c>
      <c r="AA2911" s="22" t="str">
        <f t="shared" si="473"/>
        <v>Tuesday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75"/>
        <v>2910</v>
      </c>
      <c r="B2912" s="22" t="s">
        <v>3728</v>
      </c>
      <c r="C2912" s="31">
        <v>45919</v>
      </c>
      <c r="D2912" s="31">
        <v>45926</v>
      </c>
      <c r="E2912" s="48">
        <v>73.5</v>
      </c>
      <c r="F2912" s="48">
        <f t="shared" si="468"/>
        <v>6468</v>
      </c>
      <c r="G2912" s="49">
        <f t="shared" si="469"/>
        <v>6468</v>
      </c>
      <c r="H2912" s="22">
        <v>100219</v>
      </c>
      <c r="I2912" s="22" t="s">
        <v>4238</v>
      </c>
      <c r="J2912" s="22">
        <v>1</v>
      </c>
      <c r="K2912" s="22">
        <v>1</v>
      </c>
      <c r="L2912" s="22">
        <f t="shared" si="470"/>
        <v>0</v>
      </c>
      <c r="M2912" s="22" t="s">
        <v>4944</v>
      </c>
      <c r="N2912" s="31">
        <v>45927</v>
      </c>
      <c r="O2912" s="49">
        <v>10578.75</v>
      </c>
      <c r="P2912" s="22" t="s">
        <v>165</v>
      </c>
      <c r="Q2912" s="22">
        <v>58156229353</v>
      </c>
      <c r="R2912" s="22" t="s">
        <v>40</v>
      </c>
      <c r="S2912" s="3">
        <v>4</v>
      </c>
      <c r="T2912" s="38"/>
      <c r="U2912" s="22" t="s">
        <v>18</v>
      </c>
      <c r="V2912" s="22" t="str">
        <f>VLOOKUP(P2912,'Customer List'!B:C,2,)</f>
        <v>Lucknow</v>
      </c>
      <c r="W2912" s="39"/>
      <c r="X2912" s="31">
        <v>45929</v>
      </c>
      <c r="Y2912" s="22">
        <f t="shared" ref="Y2912:Y2943" si="479">IF(X2912="", "", X2912-N2912)</f>
        <v>2</v>
      </c>
      <c r="Z2912" s="22" t="str">
        <f t="shared" ref="Z2912:Z2943" si="480">IF(N2912="", "", TEXT(N2912, "dddd"))</f>
        <v>Saturday</v>
      </c>
      <c r="AA2912" s="22" t="str">
        <f t="shared" ref="AA2912:AA2943" si="481">IF(X2912="", "", TEXT(X2912, "dddd"))</f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75"/>
        <v>2911</v>
      </c>
      <c r="B2913" s="22" t="s">
        <v>3728</v>
      </c>
      <c r="C2913" s="31">
        <v>45919</v>
      </c>
      <c r="D2913" s="31">
        <v>45926</v>
      </c>
      <c r="E2913" s="48">
        <v>150.5</v>
      </c>
      <c r="F2913" s="48">
        <f t="shared" si="468"/>
        <v>13244</v>
      </c>
      <c r="G2913" s="49">
        <f t="shared" si="469"/>
        <v>13244</v>
      </c>
      <c r="H2913" s="22">
        <v>100536</v>
      </c>
      <c r="I2913" s="22" t="s">
        <v>4239</v>
      </c>
      <c r="J2913" s="22">
        <v>1</v>
      </c>
      <c r="K2913" s="22">
        <v>1</v>
      </c>
      <c r="L2913" s="22">
        <f t="shared" si="470"/>
        <v>0</v>
      </c>
      <c r="M2913" s="22" t="s">
        <v>4936</v>
      </c>
      <c r="N2913" s="31">
        <v>45927</v>
      </c>
      <c r="O2913" s="49">
        <v>23327.5</v>
      </c>
      <c r="P2913" s="22" t="s">
        <v>618</v>
      </c>
      <c r="Q2913" s="22">
        <v>58156229110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Kerala</v>
      </c>
      <c r="W2913" s="39"/>
      <c r="X2913" s="31">
        <v>45929</v>
      </c>
      <c r="Y2913" s="22">
        <f t="shared" si="479"/>
        <v>2</v>
      </c>
      <c r="Z2913" s="22" t="str">
        <f t="shared" si="480"/>
        <v>Saturday</v>
      </c>
      <c r="AA2913" s="22" t="str">
        <f t="shared" si="481"/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75"/>
        <v>2912</v>
      </c>
      <c r="B2914" s="22" t="s">
        <v>3728</v>
      </c>
      <c r="C2914" s="31">
        <v>45919</v>
      </c>
      <c r="D2914" s="31">
        <v>45926</v>
      </c>
      <c r="E2914" s="48">
        <v>138.6</v>
      </c>
      <c r="F2914" s="48">
        <f t="shared" si="468"/>
        <v>12196.8</v>
      </c>
      <c r="G2914" s="49">
        <f t="shared" si="469"/>
        <v>24393.599999999999</v>
      </c>
      <c r="H2914" s="22">
        <v>100722</v>
      </c>
      <c r="I2914" s="22" t="s">
        <v>4240</v>
      </c>
      <c r="J2914" s="22">
        <v>2</v>
      </c>
      <c r="K2914" s="22">
        <v>2</v>
      </c>
      <c r="L2914" s="22">
        <f t="shared" si="470"/>
        <v>0</v>
      </c>
      <c r="M2914" s="22" t="s">
        <v>4946</v>
      </c>
      <c r="N2914" s="31">
        <v>45927</v>
      </c>
      <c r="O2914" s="49">
        <v>36828</v>
      </c>
      <c r="P2914" s="22" t="s">
        <v>2045</v>
      </c>
      <c r="Q2914" s="22">
        <v>58156227345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Hyderabad</v>
      </c>
      <c r="W2914" s="39"/>
      <c r="X2914" s="31">
        <v>45929</v>
      </c>
      <c r="Y2914" s="22">
        <f t="shared" si="479"/>
        <v>2</v>
      </c>
      <c r="Z2914" s="22" t="str">
        <f t="shared" si="480"/>
        <v>Saturday</v>
      </c>
      <c r="AA2914" s="22" t="str">
        <f t="shared" si="481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75"/>
        <v>2913</v>
      </c>
      <c r="B2915" s="22" t="s">
        <v>3728</v>
      </c>
      <c r="C2915" s="31">
        <v>45919</v>
      </c>
      <c r="D2915" s="31">
        <v>45926</v>
      </c>
      <c r="E2915" s="48">
        <v>23.1</v>
      </c>
      <c r="F2915" s="48">
        <f t="shared" si="468"/>
        <v>2032.8000000000002</v>
      </c>
      <c r="G2915" s="49">
        <f t="shared" si="469"/>
        <v>2032.8000000000002</v>
      </c>
      <c r="H2915" s="22">
        <v>103011</v>
      </c>
      <c r="I2915" s="22" t="s">
        <v>4241</v>
      </c>
      <c r="J2915" s="22">
        <v>1</v>
      </c>
      <c r="K2915" s="22">
        <v>1</v>
      </c>
      <c r="L2915" s="22">
        <f t="shared" si="470"/>
        <v>0</v>
      </c>
      <c r="M2915" s="22" t="s">
        <v>4865</v>
      </c>
      <c r="N2915" s="31">
        <v>45936</v>
      </c>
      <c r="O2915" s="49">
        <v>3324.75</v>
      </c>
      <c r="P2915" s="22" t="s">
        <v>228</v>
      </c>
      <c r="Q2915" s="22">
        <v>58156536115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Kolkata</v>
      </c>
      <c r="W2915" s="39"/>
      <c r="X2915" s="31">
        <v>45937</v>
      </c>
      <c r="Y2915" s="22">
        <f t="shared" si="479"/>
        <v>1</v>
      </c>
      <c r="Z2915" s="22" t="str">
        <f t="shared" si="480"/>
        <v>Monday</v>
      </c>
      <c r="AA2915" s="22" t="str">
        <f t="shared" si="481"/>
        <v>Tuesday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75"/>
        <v>2914</v>
      </c>
      <c r="B2916" s="22" t="s">
        <v>3728</v>
      </c>
      <c r="C2916" s="31">
        <v>45919</v>
      </c>
      <c r="D2916" s="31">
        <v>45926</v>
      </c>
      <c r="E2916" s="48">
        <v>30.1</v>
      </c>
      <c r="F2916" s="48">
        <f t="shared" si="468"/>
        <v>2648.8</v>
      </c>
      <c r="G2916" s="49">
        <f t="shared" si="469"/>
        <v>2648.8</v>
      </c>
      <c r="H2916" s="22">
        <v>123109</v>
      </c>
      <c r="I2916" s="22" t="s">
        <v>4053</v>
      </c>
      <c r="J2916" s="22">
        <v>1</v>
      </c>
      <c r="K2916" s="22">
        <v>1</v>
      </c>
      <c r="L2916" s="22">
        <f t="shared" si="470"/>
        <v>0</v>
      </c>
      <c r="M2916" s="22" t="s">
        <v>4880</v>
      </c>
      <c r="N2916" s="31">
        <v>45927</v>
      </c>
      <c r="O2916" s="49">
        <v>4515</v>
      </c>
      <c r="P2916" s="22" t="s">
        <v>621</v>
      </c>
      <c r="Q2916" s="22">
        <v>58156227076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79"/>
        <v>2</v>
      </c>
      <c r="Z2916" s="22" t="str">
        <f t="shared" si="480"/>
        <v>Saturday</v>
      </c>
      <c r="AA2916" s="22" t="str">
        <f t="shared" si="481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75"/>
        <v>2915</v>
      </c>
      <c r="B2917" s="22" t="s">
        <v>3728</v>
      </c>
      <c r="C2917" s="31">
        <v>45919</v>
      </c>
      <c r="D2917" s="31">
        <v>45926</v>
      </c>
      <c r="E2917" s="48">
        <v>204.75</v>
      </c>
      <c r="F2917" s="48">
        <f t="shared" si="468"/>
        <v>18018</v>
      </c>
      <c r="G2917" s="49">
        <f t="shared" si="469"/>
        <v>18018</v>
      </c>
      <c r="H2917" s="22">
        <v>138419</v>
      </c>
      <c r="I2917" s="22" t="s">
        <v>4242</v>
      </c>
      <c r="J2917" s="22">
        <v>1</v>
      </c>
      <c r="K2917" s="22">
        <v>1</v>
      </c>
      <c r="L2917" s="22">
        <f t="shared" si="470"/>
        <v>0</v>
      </c>
      <c r="M2917" s="22" t="s">
        <v>4888</v>
      </c>
      <c r="N2917" s="31">
        <v>45927</v>
      </c>
      <c r="O2917" s="49">
        <v>28774.2</v>
      </c>
      <c r="P2917" s="22" t="s">
        <v>886</v>
      </c>
      <c r="Q2917" s="22">
        <v>58156225400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Karnataka</v>
      </c>
      <c r="W2917" s="39"/>
      <c r="X2917" s="31">
        <v>45930</v>
      </c>
      <c r="Y2917" s="22">
        <f t="shared" si="479"/>
        <v>3</v>
      </c>
      <c r="Z2917" s="22" t="str">
        <f t="shared" si="480"/>
        <v>Saturday</v>
      </c>
      <c r="AA2917" s="22" t="str">
        <f t="shared" si="481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75"/>
        <v>2916</v>
      </c>
      <c r="B2918" s="22" t="s">
        <v>3728</v>
      </c>
      <c r="C2918" s="31">
        <v>45919</v>
      </c>
      <c r="D2918" s="31">
        <v>45926</v>
      </c>
      <c r="E2918" s="48">
        <v>123.2</v>
      </c>
      <c r="F2918" s="48">
        <f t="shared" si="468"/>
        <v>10841.6</v>
      </c>
      <c r="G2918" s="49">
        <f t="shared" si="469"/>
        <v>10841.6</v>
      </c>
      <c r="H2918" s="22">
        <v>144215</v>
      </c>
      <c r="I2918" s="22" t="s">
        <v>4243</v>
      </c>
      <c r="J2918" s="22">
        <v>1</v>
      </c>
      <c r="K2918" s="22">
        <v>1</v>
      </c>
      <c r="L2918" s="22">
        <f t="shared" si="470"/>
        <v>0</v>
      </c>
      <c r="M2918" s="22" t="s">
        <v>4944</v>
      </c>
      <c r="N2918" s="31">
        <v>45927</v>
      </c>
      <c r="O2918" s="49">
        <v>17732</v>
      </c>
      <c r="P2918" s="22" t="s">
        <v>165</v>
      </c>
      <c r="Q2918" s="22">
        <v>58156229353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Lucknow</v>
      </c>
      <c r="W2918" s="39"/>
      <c r="X2918" s="31">
        <v>45929</v>
      </c>
      <c r="Y2918" s="22">
        <f t="shared" si="479"/>
        <v>2</v>
      </c>
      <c r="Z2918" s="22" t="str">
        <f t="shared" si="480"/>
        <v>Saturday</v>
      </c>
      <c r="AA2918" s="22" t="str">
        <f t="shared" si="481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75"/>
        <v>2917</v>
      </c>
      <c r="B2919" s="22" t="s">
        <v>3728</v>
      </c>
      <c r="C2919" s="31">
        <v>45919</v>
      </c>
      <c r="D2919" s="31">
        <v>45926</v>
      </c>
      <c r="E2919" s="48">
        <v>70.7</v>
      </c>
      <c r="F2919" s="48">
        <f t="shared" si="468"/>
        <v>6221.6</v>
      </c>
      <c r="G2919" s="49">
        <f t="shared" si="469"/>
        <v>6221.6</v>
      </c>
      <c r="H2919" s="22">
        <v>157617</v>
      </c>
      <c r="I2919" s="22" t="s">
        <v>4244</v>
      </c>
      <c r="J2919" s="22">
        <v>1</v>
      </c>
      <c r="K2919" s="22">
        <v>1</v>
      </c>
      <c r="L2919" s="22">
        <f t="shared" si="470"/>
        <v>0</v>
      </c>
      <c r="M2919" s="22" t="s">
        <v>4944</v>
      </c>
      <c r="N2919" s="31">
        <v>45927</v>
      </c>
      <c r="O2919" s="49">
        <v>10175.75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79"/>
        <v>2</v>
      </c>
      <c r="Z2919" s="22" t="str">
        <f t="shared" si="480"/>
        <v>Saturday</v>
      </c>
      <c r="AA2919" s="22" t="str">
        <f t="shared" si="481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75"/>
        <v>2918</v>
      </c>
      <c r="B2920" s="22" t="s">
        <v>3728</v>
      </c>
      <c r="C2920" s="31">
        <v>45919</v>
      </c>
      <c r="D2920" s="31">
        <v>45926</v>
      </c>
      <c r="E2920" s="48">
        <v>30.8</v>
      </c>
      <c r="F2920" s="48">
        <f t="shared" si="468"/>
        <v>2710.4</v>
      </c>
      <c r="G2920" s="49">
        <f t="shared" si="469"/>
        <v>2710.4</v>
      </c>
      <c r="H2920" s="22">
        <v>300402</v>
      </c>
      <c r="I2920" s="22" t="s">
        <v>4245</v>
      </c>
      <c r="J2920" s="22">
        <v>1</v>
      </c>
      <c r="K2920" s="22">
        <v>1</v>
      </c>
      <c r="L2920" s="22">
        <f t="shared" si="470"/>
        <v>0</v>
      </c>
      <c r="M2920" s="22" t="s">
        <v>4921</v>
      </c>
      <c r="N2920" s="31">
        <v>45929</v>
      </c>
      <c r="O2920" s="49">
        <v>4180</v>
      </c>
      <c r="P2920" s="22" t="s">
        <v>213</v>
      </c>
      <c r="Q2920" s="22" t="s">
        <v>1996</v>
      </c>
      <c r="R2920" s="22" t="s">
        <v>1996</v>
      </c>
      <c r="S2920" s="3">
        <v>4</v>
      </c>
      <c r="T2920" s="38"/>
      <c r="U2920" s="22" t="s">
        <v>18</v>
      </c>
      <c r="V2920" s="22" t="str">
        <f>VLOOKUP(P2920,'Customer List'!B:C,2,)</f>
        <v>Delhi</v>
      </c>
      <c r="W2920" s="39"/>
      <c r="X2920" s="31">
        <f>IF(OR(R2920 = "PRIYANKA MADAM", R2920 = "DEEPAK", R2920 = "PORTER"),N2920,"")</f>
        <v>45929</v>
      </c>
      <c r="Y2920" s="22">
        <f t="shared" si="479"/>
        <v>0</v>
      </c>
      <c r="Z2920" s="22" t="str">
        <f t="shared" si="480"/>
        <v>Monday</v>
      </c>
      <c r="AA2920" s="22" t="str">
        <f t="shared" si="481"/>
        <v>Monday</v>
      </c>
      <c r="AB2920" s="22" t="str">
        <f>VLOOKUP(U2920,'Currency Sheet'!A:C,3,)</f>
        <v>DOLLAR</v>
      </c>
      <c r="AC2920" s="43" t="str">
        <f>VLOOKUP(P2920,'Customer List'!B:D,3,)</f>
        <v>Local</v>
      </c>
    </row>
    <row r="2921" spans="1:29" x14ac:dyDescent="0.25">
      <c r="A2921" s="22">
        <f t="shared" si="475"/>
        <v>2919</v>
      </c>
      <c r="B2921" s="22" t="s">
        <v>3728</v>
      </c>
      <c r="C2921" s="31">
        <v>45919</v>
      </c>
      <c r="D2921" s="31">
        <v>45926</v>
      </c>
      <c r="E2921" s="48">
        <v>285.75</v>
      </c>
      <c r="F2921" s="48">
        <f t="shared" si="468"/>
        <v>25146</v>
      </c>
      <c r="G2921" s="49">
        <f t="shared" si="469"/>
        <v>25146</v>
      </c>
      <c r="H2921" s="22">
        <v>300434</v>
      </c>
      <c r="I2921" s="22" t="s">
        <v>4246</v>
      </c>
      <c r="J2921" s="22">
        <v>1</v>
      </c>
      <c r="K2921" s="22">
        <v>1</v>
      </c>
      <c r="L2921" s="22">
        <f t="shared" si="470"/>
        <v>0</v>
      </c>
      <c r="M2921" s="22" t="s">
        <v>4928</v>
      </c>
      <c r="N2921" s="31">
        <v>45927</v>
      </c>
      <c r="O2921" s="49">
        <v>40157.4</v>
      </c>
      <c r="P2921" s="22" t="s">
        <v>191</v>
      </c>
      <c r="Q2921" s="22" t="s">
        <v>3725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Chandigarh</v>
      </c>
      <c r="W2921" s="39"/>
      <c r="X2921" s="31">
        <v>45929</v>
      </c>
      <c r="Y2921" s="22">
        <f t="shared" si="479"/>
        <v>2</v>
      </c>
      <c r="Z2921" s="22" t="str">
        <f t="shared" si="480"/>
        <v>Saturday</v>
      </c>
      <c r="AA2921" s="22" t="str">
        <f t="shared" si="481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75"/>
        <v>2920</v>
      </c>
      <c r="B2922" s="22" t="s">
        <v>3728</v>
      </c>
      <c r="C2922" s="31">
        <v>45919</v>
      </c>
      <c r="D2922" s="31">
        <v>45926</v>
      </c>
      <c r="E2922" s="48">
        <v>297</v>
      </c>
      <c r="F2922" s="48">
        <f t="shared" si="468"/>
        <v>26136</v>
      </c>
      <c r="G2922" s="49">
        <f t="shared" si="469"/>
        <v>26136</v>
      </c>
      <c r="H2922" s="22">
        <v>300468</v>
      </c>
      <c r="I2922" s="22" t="s">
        <v>4247</v>
      </c>
      <c r="J2922" s="22">
        <v>1</v>
      </c>
      <c r="K2922" s="22">
        <v>1</v>
      </c>
      <c r="L2922" s="22">
        <f t="shared" si="470"/>
        <v>0</v>
      </c>
      <c r="M2922" s="22" t="s">
        <v>4866</v>
      </c>
      <c r="N2922" s="31">
        <v>45927</v>
      </c>
      <c r="O2922" s="49">
        <v>33858</v>
      </c>
      <c r="P2922" s="22" t="s">
        <v>242</v>
      </c>
      <c r="Q2922" s="22">
        <v>58156233800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Mumbai</v>
      </c>
      <c r="W2922" s="39"/>
      <c r="X2922" s="31">
        <v>45929</v>
      </c>
      <c r="Y2922" s="22">
        <f t="shared" si="479"/>
        <v>2</v>
      </c>
      <c r="Z2922" s="22" t="str">
        <f t="shared" si="480"/>
        <v>Saturday</v>
      </c>
      <c r="AA2922" s="22" t="str">
        <f t="shared" si="481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x14ac:dyDescent="0.25">
      <c r="A2923" s="22">
        <f t="shared" si="475"/>
        <v>2921</v>
      </c>
      <c r="B2923" s="22" t="s">
        <v>3728</v>
      </c>
      <c r="C2923" s="31">
        <v>45919</v>
      </c>
      <c r="D2923" s="31">
        <v>45926</v>
      </c>
      <c r="E2923" s="48">
        <v>46.2</v>
      </c>
      <c r="F2923" s="48">
        <f t="shared" si="468"/>
        <v>4065.6000000000004</v>
      </c>
      <c r="G2923" s="49">
        <f t="shared" si="469"/>
        <v>8131.2000000000007</v>
      </c>
      <c r="H2923" s="22">
        <v>300508</v>
      </c>
      <c r="I2923" s="22" t="s">
        <v>3952</v>
      </c>
      <c r="J2923" s="22">
        <v>2</v>
      </c>
      <c r="K2923" s="22">
        <v>2</v>
      </c>
      <c r="L2923" s="22">
        <f t="shared" si="470"/>
        <v>0</v>
      </c>
      <c r="M2923" s="22" t="s">
        <v>4928</v>
      </c>
      <c r="N2923" s="31">
        <v>45927</v>
      </c>
      <c r="O2923" s="49">
        <v>13912.8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79"/>
        <v>2</v>
      </c>
      <c r="Z2923" s="22" t="str">
        <f t="shared" si="480"/>
        <v>Saturday</v>
      </c>
      <c r="AA2923" s="22" t="str">
        <f t="shared" si="481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75"/>
        <v>2922</v>
      </c>
      <c r="B2924" s="22" t="s">
        <v>3728</v>
      </c>
      <c r="C2924" s="31">
        <v>45919</v>
      </c>
      <c r="D2924" s="31">
        <v>45926</v>
      </c>
      <c r="E2924" s="48">
        <v>73.5</v>
      </c>
      <c r="F2924" s="48">
        <f t="shared" si="468"/>
        <v>6468</v>
      </c>
      <c r="G2924" s="49">
        <f t="shared" si="469"/>
        <v>6468</v>
      </c>
      <c r="H2924" s="22">
        <v>301330</v>
      </c>
      <c r="I2924" s="22" t="s">
        <v>4248</v>
      </c>
      <c r="J2924" s="22">
        <v>1</v>
      </c>
      <c r="K2924" s="22">
        <v>1</v>
      </c>
      <c r="L2924" s="22">
        <f t="shared" si="470"/>
        <v>0</v>
      </c>
      <c r="M2924" s="22" t="s">
        <v>4929</v>
      </c>
      <c r="N2924" s="31">
        <v>45927</v>
      </c>
      <c r="O2924" s="49">
        <v>11067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79"/>
        <v>2</v>
      </c>
      <c r="Z2924" s="22" t="str">
        <f t="shared" si="480"/>
        <v>Saturday</v>
      </c>
      <c r="AA2924" s="22" t="str">
        <f t="shared" si="481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75"/>
        <v>2923</v>
      </c>
      <c r="B2925" s="22" t="s">
        <v>3728</v>
      </c>
      <c r="C2925" s="31">
        <v>45919</v>
      </c>
      <c r="D2925" s="31">
        <v>45926</v>
      </c>
      <c r="E2925" s="48">
        <v>45.5</v>
      </c>
      <c r="F2925" s="48">
        <f t="shared" si="468"/>
        <v>4004</v>
      </c>
      <c r="G2925" s="49">
        <f t="shared" si="469"/>
        <v>4004</v>
      </c>
      <c r="H2925" s="22">
        <v>301805</v>
      </c>
      <c r="I2925" s="22" t="s">
        <v>4249</v>
      </c>
      <c r="J2925" s="22">
        <v>1</v>
      </c>
      <c r="K2925" s="22">
        <v>1</v>
      </c>
      <c r="L2925" s="22">
        <f t="shared" si="470"/>
        <v>0</v>
      </c>
      <c r="M2925" s="22" t="s">
        <v>4920</v>
      </c>
      <c r="N2925" s="31">
        <v>45929</v>
      </c>
      <c r="O2925" s="49">
        <v>6175</v>
      </c>
      <c r="P2925" s="22" t="s">
        <v>213</v>
      </c>
      <c r="Q2925" s="22" t="s">
        <v>1996</v>
      </c>
      <c r="R2925" s="22" t="s">
        <v>1996</v>
      </c>
      <c r="S2925" s="3">
        <v>4</v>
      </c>
      <c r="T2925" s="38"/>
      <c r="U2925" s="22" t="s">
        <v>18</v>
      </c>
      <c r="V2925" s="22" t="str">
        <f>VLOOKUP(P2925,'Customer List'!B:C,2,)</f>
        <v>Delhi</v>
      </c>
      <c r="W2925" s="39"/>
      <c r="X2925" s="31">
        <f t="shared" ref="X2925:X2926" si="482">IF(OR(R2925 = "PRIYANKA MADAM", R2925 = "DEEPAK", R2925 = "PORTER"),N2925,"")</f>
        <v>45929</v>
      </c>
      <c r="Y2925" s="22">
        <f t="shared" si="479"/>
        <v>0</v>
      </c>
      <c r="Z2925" s="22" t="str">
        <f t="shared" si="480"/>
        <v>Monday</v>
      </c>
      <c r="AA2925" s="22" t="str">
        <f t="shared" si="481"/>
        <v>Monday</v>
      </c>
      <c r="AB2925" s="22" t="str">
        <f>VLOOKUP(U2925,'Currency Sheet'!A:C,3,)</f>
        <v>DOLLAR</v>
      </c>
      <c r="AC2925" s="43" t="str">
        <f>VLOOKUP(P2925,'Customer List'!B:D,3,)</f>
        <v>Local</v>
      </c>
    </row>
    <row r="2926" spans="1:29" x14ac:dyDescent="0.25">
      <c r="A2926" s="22">
        <f t="shared" si="475"/>
        <v>2924</v>
      </c>
      <c r="B2926" s="22" t="s">
        <v>3728</v>
      </c>
      <c r="C2926" s="31">
        <v>45919</v>
      </c>
      <c r="D2926" s="31">
        <v>45926</v>
      </c>
      <c r="E2926" s="48">
        <v>169.4</v>
      </c>
      <c r="F2926" s="48">
        <f t="shared" si="468"/>
        <v>14907.2</v>
      </c>
      <c r="G2926" s="49">
        <f t="shared" si="469"/>
        <v>14907.2</v>
      </c>
      <c r="H2926" s="22">
        <v>302008</v>
      </c>
      <c r="I2926" s="22" t="s">
        <v>4250</v>
      </c>
      <c r="J2926" s="22">
        <v>1</v>
      </c>
      <c r="K2926" s="22">
        <v>1</v>
      </c>
      <c r="L2926" s="22">
        <f t="shared" si="470"/>
        <v>0</v>
      </c>
      <c r="M2926" s="22" t="s">
        <v>4895</v>
      </c>
      <c r="N2926" s="31">
        <v>45929</v>
      </c>
      <c r="O2926" s="49">
        <v>20691</v>
      </c>
      <c r="P2926" s="22" t="s">
        <v>16</v>
      </c>
      <c r="Q2926" s="22" t="s">
        <v>2071</v>
      </c>
      <c r="R2926" s="22" t="s">
        <v>637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si="482"/>
        <v>45929</v>
      </c>
      <c r="Y2926" s="22">
        <f t="shared" si="479"/>
        <v>0</v>
      </c>
      <c r="Z2926" s="22" t="str">
        <f t="shared" si="480"/>
        <v>Monday</v>
      </c>
      <c r="AA2926" s="22" t="str">
        <f t="shared" si="481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x14ac:dyDescent="0.25">
      <c r="A2927" s="22">
        <f t="shared" si="475"/>
        <v>2925</v>
      </c>
      <c r="B2927" s="22" t="s">
        <v>3728</v>
      </c>
      <c r="C2927" s="31">
        <v>45919</v>
      </c>
      <c r="D2927" s="31">
        <v>45926</v>
      </c>
      <c r="E2927" s="48">
        <v>142.5</v>
      </c>
      <c r="F2927" s="48">
        <f t="shared" si="468"/>
        <v>12540</v>
      </c>
      <c r="G2927" s="49">
        <f t="shared" si="469"/>
        <v>12540</v>
      </c>
      <c r="H2927" s="22">
        <v>302037</v>
      </c>
      <c r="I2927" s="22" t="s">
        <v>4251</v>
      </c>
      <c r="J2927" s="22">
        <v>1</v>
      </c>
      <c r="K2927" s="22">
        <v>1</v>
      </c>
      <c r="L2927" s="22">
        <f t="shared" si="470"/>
        <v>0</v>
      </c>
      <c r="M2927" s="22" t="s">
        <v>4865</v>
      </c>
      <c r="N2927" s="31">
        <v>45936</v>
      </c>
      <c r="O2927" s="49">
        <v>19142.5</v>
      </c>
      <c r="P2927" s="22" t="s">
        <v>228</v>
      </c>
      <c r="Q2927" s="22">
        <v>58156536115</v>
      </c>
      <c r="R2927" s="22" t="s">
        <v>40</v>
      </c>
      <c r="S2927" s="3">
        <v>4</v>
      </c>
      <c r="T2927" s="38"/>
      <c r="U2927" s="22" t="s">
        <v>18</v>
      </c>
      <c r="V2927" s="22" t="str">
        <f>VLOOKUP(P2927,'Customer List'!B:C,2,)</f>
        <v>Kolkata</v>
      </c>
      <c r="W2927" s="39"/>
      <c r="X2927" s="31">
        <v>45937</v>
      </c>
      <c r="Y2927" s="22">
        <f t="shared" si="479"/>
        <v>1</v>
      </c>
      <c r="Z2927" s="22" t="str">
        <f t="shared" si="480"/>
        <v>Monday</v>
      </c>
      <c r="AA2927" s="22" t="str">
        <f t="shared" si="481"/>
        <v>Tuesday</v>
      </c>
      <c r="AB2927" s="22" t="str">
        <f>VLOOKUP(U2927,'Currency Sheet'!A:C,3,)</f>
        <v>DOLLAR</v>
      </c>
      <c r="AC2927" s="43" t="str">
        <f>VLOOKUP(P2927,'Customer List'!B:D,3,)</f>
        <v>OutStation</v>
      </c>
    </row>
    <row r="2928" spans="1:29" x14ac:dyDescent="0.25">
      <c r="A2928" s="22">
        <f t="shared" si="475"/>
        <v>2926</v>
      </c>
      <c r="B2928" s="22" t="s">
        <v>3728</v>
      </c>
      <c r="C2928" s="31">
        <v>45919</v>
      </c>
      <c r="D2928" s="31">
        <v>45926</v>
      </c>
      <c r="E2928" s="48">
        <v>259</v>
      </c>
      <c r="F2928" s="48">
        <f t="shared" si="468"/>
        <v>22792</v>
      </c>
      <c r="G2928" s="49">
        <f t="shared" si="469"/>
        <v>22792</v>
      </c>
      <c r="H2928" s="22">
        <v>302088</v>
      </c>
      <c r="I2928" s="22" t="s">
        <v>4252</v>
      </c>
      <c r="J2928" s="22">
        <v>1</v>
      </c>
      <c r="K2928" s="22">
        <v>1</v>
      </c>
      <c r="L2928" s="22">
        <f t="shared" si="470"/>
        <v>0</v>
      </c>
      <c r="M2928" s="22" t="s">
        <v>4866</v>
      </c>
      <c r="N2928" s="31">
        <v>45927</v>
      </c>
      <c r="O2928" s="49">
        <v>31635</v>
      </c>
      <c r="P2928" s="22" t="s">
        <v>242</v>
      </c>
      <c r="Q2928" s="22">
        <v>58156233800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Mumbai</v>
      </c>
      <c r="W2928" s="39"/>
      <c r="X2928" s="31">
        <v>45929</v>
      </c>
      <c r="Y2928" s="22">
        <f t="shared" si="479"/>
        <v>2</v>
      </c>
      <c r="Z2928" s="22" t="str">
        <f t="shared" si="480"/>
        <v>Saturday</v>
      </c>
      <c r="AA2928" s="22" t="str">
        <f t="shared" si="481"/>
        <v>Monday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x14ac:dyDescent="0.25">
      <c r="A2929" s="22">
        <f t="shared" si="475"/>
        <v>2927</v>
      </c>
      <c r="B2929" s="22" t="s">
        <v>3728</v>
      </c>
      <c r="C2929" s="31">
        <v>45919</v>
      </c>
      <c r="D2929" s="31">
        <v>45926</v>
      </c>
      <c r="E2929" s="48">
        <v>46.2</v>
      </c>
      <c r="F2929" s="48">
        <f t="shared" si="468"/>
        <v>4065.6000000000004</v>
      </c>
      <c r="G2929" s="49">
        <f t="shared" si="469"/>
        <v>8131.2000000000007</v>
      </c>
      <c r="H2929" s="22">
        <v>302208</v>
      </c>
      <c r="I2929" s="22" t="s">
        <v>4253</v>
      </c>
      <c r="J2929" s="22">
        <v>2</v>
      </c>
      <c r="K2929" s="22">
        <v>2</v>
      </c>
      <c r="L2929" s="22">
        <f t="shared" si="470"/>
        <v>0</v>
      </c>
      <c r="M2929" s="22" t="s">
        <v>4928</v>
      </c>
      <c r="N2929" s="31">
        <v>45927</v>
      </c>
      <c r="O2929" s="49">
        <v>13912.8</v>
      </c>
      <c r="P2929" s="22" t="s">
        <v>191</v>
      </c>
      <c r="Q2929" s="22" t="s">
        <v>3725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Chandigarh</v>
      </c>
      <c r="W2929" s="39"/>
      <c r="X2929" s="31">
        <v>45929</v>
      </c>
      <c r="Y2929" s="22">
        <f t="shared" si="479"/>
        <v>2</v>
      </c>
      <c r="Z2929" s="22" t="str">
        <f t="shared" si="480"/>
        <v>Saturday</v>
      </c>
      <c r="AA2929" s="22" t="str">
        <f t="shared" si="481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75"/>
        <v>2928</v>
      </c>
      <c r="B2930" s="22" t="s">
        <v>3728</v>
      </c>
      <c r="C2930" s="31">
        <v>45919</v>
      </c>
      <c r="D2930" s="31">
        <v>45926</v>
      </c>
      <c r="E2930" s="48">
        <v>267.39999999999998</v>
      </c>
      <c r="F2930" s="48">
        <f t="shared" si="468"/>
        <v>23531.199999999997</v>
      </c>
      <c r="G2930" s="49">
        <f t="shared" si="469"/>
        <v>23531.199999999997</v>
      </c>
      <c r="H2930" s="22">
        <v>302326</v>
      </c>
      <c r="I2930" s="22" t="s">
        <v>4254</v>
      </c>
      <c r="J2930" s="22">
        <v>1</v>
      </c>
      <c r="K2930" s="22">
        <v>1</v>
      </c>
      <c r="L2930" s="22">
        <f t="shared" si="470"/>
        <v>0</v>
      </c>
      <c r="M2930" s="22" t="s">
        <v>4942</v>
      </c>
      <c r="N2930" s="31">
        <v>45927</v>
      </c>
      <c r="O2930" s="49">
        <v>36773.870000000003</v>
      </c>
      <c r="P2930" s="22" t="s">
        <v>165</v>
      </c>
      <c r="Q2930" s="22">
        <v>58156229353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Lucknow</v>
      </c>
      <c r="W2930" s="39"/>
      <c r="X2930" s="31">
        <v>45929</v>
      </c>
      <c r="Y2930" s="22">
        <f t="shared" si="479"/>
        <v>2</v>
      </c>
      <c r="Z2930" s="22" t="str">
        <f t="shared" si="480"/>
        <v>Saturday</v>
      </c>
      <c r="AA2930" s="22" t="str">
        <f t="shared" si="481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75"/>
        <v>2929</v>
      </c>
      <c r="B2931" s="22" t="s">
        <v>3728</v>
      </c>
      <c r="C2931" s="31">
        <v>45919</v>
      </c>
      <c r="D2931" s="31">
        <v>45926</v>
      </c>
      <c r="E2931" s="48">
        <v>204.4</v>
      </c>
      <c r="F2931" s="48">
        <f t="shared" si="468"/>
        <v>17987.2</v>
      </c>
      <c r="G2931" s="49">
        <f t="shared" si="469"/>
        <v>17987.2</v>
      </c>
      <c r="H2931" s="22">
        <v>302612</v>
      </c>
      <c r="I2931" s="22" t="s">
        <v>4255</v>
      </c>
      <c r="J2931" s="22">
        <v>1</v>
      </c>
      <c r="K2931" s="22">
        <v>1</v>
      </c>
      <c r="L2931" s="22">
        <f t="shared" si="470"/>
        <v>0</v>
      </c>
      <c r="M2931" s="22" t="s">
        <v>4888</v>
      </c>
      <c r="N2931" s="31">
        <v>45927</v>
      </c>
      <c r="O2931" s="49">
        <v>30776.799999999999</v>
      </c>
      <c r="P2931" s="22" t="s">
        <v>886</v>
      </c>
      <c r="Q2931" s="22">
        <v>58156225400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Karnataka</v>
      </c>
      <c r="W2931" s="39"/>
      <c r="X2931" s="31">
        <v>45930</v>
      </c>
      <c r="Y2931" s="22">
        <f t="shared" si="479"/>
        <v>3</v>
      </c>
      <c r="Z2931" s="22" t="str">
        <f t="shared" si="480"/>
        <v>Saturday</v>
      </c>
      <c r="AA2931" s="22" t="str">
        <f t="shared" si="481"/>
        <v>Tuesday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75"/>
        <v>2930</v>
      </c>
      <c r="B2932" s="22" t="s">
        <v>3728</v>
      </c>
      <c r="C2932" s="31">
        <v>45919</v>
      </c>
      <c r="D2932" s="31">
        <v>45926</v>
      </c>
      <c r="E2932" s="48">
        <v>73.5</v>
      </c>
      <c r="F2932" s="48">
        <f t="shared" si="468"/>
        <v>6468</v>
      </c>
      <c r="G2932" s="49">
        <f t="shared" si="469"/>
        <v>6468</v>
      </c>
      <c r="H2932" s="22">
        <v>302808</v>
      </c>
      <c r="I2932" s="22" t="s">
        <v>4256</v>
      </c>
      <c r="J2932" s="22">
        <v>1</v>
      </c>
      <c r="K2932" s="22">
        <v>1</v>
      </c>
      <c r="L2932" s="22">
        <f t="shared" si="470"/>
        <v>0</v>
      </c>
      <c r="M2932" s="22" t="s">
        <v>4929</v>
      </c>
      <c r="N2932" s="31">
        <v>45927</v>
      </c>
      <c r="O2932" s="49">
        <v>11067</v>
      </c>
      <c r="P2932" s="22" t="s">
        <v>191</v>
      </c>
      <c r="Q2932" s="22" t="s">
        <v>3725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Chandigarh</v>
      </c>
      <c r="W2932" s="39"/>
      <c r="X2932" s="31">
        <v>45929</v>
      </c>
      <c r="Y2932" s="22">
        <f t="shared" si="479"/>
        <v>2</v>
      </c>
      <c r="Z2932" s="22" t="str">
        <f t="shared" si="480"/>
        <v>Saturday</v>
      </c>
      <c r="AA2932" s="22" t="str">
        <f t="shared" si="481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75"/>
        <v>2931</v>
      </c>
      <c r="B2933" s="22" t="s">
        <v>3728</v>
      </c>
      <c r="C2933" s="31">
        <v>45919</v>
      </c>
      <c r="D2933" s="31">
        <v>45926</v>
      </c>
      <c r="E2933" s="48">
        <v>35</v>
      </c>
      <c r="F2933" s="48">
        <f t="shared" si="468"/>
        <v>3080</v>
      </c>
      <c r="G2933" s="49">
        <f t="shared" si="469"/>
        <v>3080</v>
      </c>
      <c r="H2933" s="22">
        <v>302902</v>
      </c>
      <c r="I2933" s="22" t="s">
        <v>4257</v>
      </c>
      <c r="J2933" s="22">
        <v>1</v>
      </c>
      <c r="K2933" s="22">
        <v>1</v>
      </c>
      <c r="L2933" s="22">
        <f t="shared" si="470"/>
        <v>0</v>
      </c>
      <c r="M2933" s="22" t="s">
        <v>4921</v>
      </c>
      <c r="N2933" s="31">
        <v>45929</v>
      </c>
      <c r="O2933" s="49">
        <v>4750</v>
      </c>
      <c r="P2933" s="22" t="s">
        <v>213</v>
      </c>
      <c r="Q2933" s="22" t="s">
        <v>1996</v>
      </c>
      <c r="R2933" s="22" t="s">
        <v>1996</v>
      </c>
      <c r="S2933" s="3">
        <v>4</v>
      </c>
      <c r="T2933" s="38"/>
      <c r="U2933" s="22" t="s">
        <v>18</v>
      </c>
      <c r="V2933" s="22" t="str">
        <f>VLOOKUP(P2933,'Customer List'!B:C,2,)</f>
        <v>Delhi</v>
      </c>
      <c r="W2933" s="39"/>
      <c r="X2933" s="31">
        <f>IF(OR(R2933 = "PRIYANKA MADAM", R2933 = "DEEPAK", R2933 = "PORTER"),N2933,"")</f>
        <v>45929</v>
      </c>
      <c r="Y2933" s="22">
        <f t="shared" si="479"/>
        <v>0</v>
      </c>
      <c r="Z2933" s="22" t="str">
        <f t="shared" si="480"/>
        <v>Monday</v>
      </c>
      <c r="AA2933" s="22" t="str">
        <f t="shared" si="481"/>
        <v>Monday</v>
      </c>
      <c r="AB2933" s="22" t="str">
        <f>VLOOKUP(U2933,'Currency Sheet'!A:C,3,)</f>
        <v>DOLLAR</v>
      </c>
      <c r="AC2933" s="43" t="str">
        <f>VLOOKUP(P2933,'Customer List'!B:D,3,)</f>
        <v>Local</v>
      </c>
    </row>
    <row r="2934" spans="1:29" x14ac:dyDescent="0.25">
      <c r="A2934" s="22">
        <f t="shared" si="475"/>
        <v>2932</v>
      </c>
      <c r="B2934" s="22" t="s">
        <v>3728</v>
      </c>
      <c r="C2934" s="31">
        <v>45919</v>
      </c>
      <c r="D2934" s="31">
        <v>45926</v>
      </c>
      <c r="E2934" s="48">
        <v>207.9</v>
      </c>
      <c r="F2934" s="48">
        <f t="shared" si="468"/>
        <v>18295.2</v>
      </c>
      <c r="G2934" s="49">
        <f t="shared" si="469"/>
        <v>18295.2</v>
      </c>
      <c r="H2934" s="22">
        <v>302910</v>
      </c>
      <c r="I2934" s="22" t="s">
        <v>4085</v>
      </c>
      <c r="J2934" s="22">
        <v>1</v>
      </c>
      <c r="K2934" s="22">
        <v>1</v>
      </c>
      <c r="L2934" s="22">
        <f t="shared" si="470"/>
        <v>0</v>
      </c>
      <c r="M2934" s="22" t="s">
        <v>4913</v>
      </c>
      <c r="N2934" s="31">
        <v>45927</v>
      </c>
      <c r="O2934" s="49">
        <v>34526</v>
      </c>
      <c r="P2934" s="22" t="s">
        <v>3713</v>
      </c>
      <c r="Q2934" s="22" t="s">
        <v>3726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79"/>
        <v>2</v>
      </c>
      <c r="Z2934" s="22" t="str">
        <f t="shared" si="480"/>
        <v>Saturday</v>
      </c>
      <c r="AA2934" s="22" t="str">
        <f t="shared" si="481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75"/>
        <v>2933</v>
      </c>
      <c r="B2935" s="22" t="s">
        <v>3728</v>
      </c>
      <c r="C2935" s="31">
        <v>45919</v>
      </c>
      <c r="D2935" s="31">
        <v>45926</v>
      </c>
      <c r="E2935" s="48">
        <v>185.5</v>
      </c>
      <c r="F2935" s="48">
        <f t="shared" si="468"/>
        <v>16324</v>
      </c>
      <c r="G2935" s="49">
        <f t="shared" si="469"/>
        <v>16324</v>
      </c>
      <c r="H2935" s="22">
        <v>303110</v>
      </c>
      <c r="I2935" s="22" t="s">
        <v>4258</v>
      </c>
      <c r="J2935" s="22">
        <v>1</v>
      </c>
      <c r="K2935" s="22">
        <v>1</v>
      </c>
      <c r="L2935" s="22">
        <f t="shared" si="470"/>
        <v>0</v>
      </c>
      <c r="M2935" s="22" t="s">
        <v>4914</v>
      </c>
      <c r="N2935" s="31">
        <v>45929</v>
      </c>
      <c r="O2935" s="49">
        <v>29574</v>
      </c>
      <c r="P2935" s="22" t="s">
        <v>3714</v>
      </c>
      <c r="Q2935" s="22" t="s">
        <v>2071</v>
      </c>
      <c r="R2935" s="22" t="s">
        <v>847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79"/>
        <v>0</v>
      </c>
      <c r="Z2935" s="22" t="str">
        <f t="shared" si="480"/>
        <v>Monday</v>
      </c>
      <c r="AA2935" s="22" t="str">
        <f t="shared" si="481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75"/>
        <v>2934</v>
      </c>
      <c r="B2936" s="22" t="s">
        <v>3728</v>
      </c>
      <c r="C2936" s="31">
        <v>45919</v>
      </c>
      <c r="D2936" s="31">
        <v>45926</v>
      </c>
      <c r="E2936" s="48">
        <v>285.75</v>
      </c>
      <c r="F2936" s="48">
        <f t="shared" si="468"/>
        <v>25146</v>
      </c>
      <c r="G2936" s="49">
        <f t="shared" si="469"/>
        <v>25146</v>
      </c>
      <c r="H2936" s="22">
        <v>303526</v>
      </c>
      <c r="I2936" s="22" t="s">
        <v>4259</v>
      </c>
      <c r="J2936" s="22">
        <v>1</v>
      </c>
      <c r="K2936" s="22">
        <v>1</v>
      </c>
      <c r="L2936" s="22">
        <f t="shared" si="470"/>
        <v>0</v>
      </c>
      <c r="M2936" s="22" t="s">
        <v>4929</v>
      </c>
      <c r="N2936" s="31">
        <v>45927</v>
      </c>
      <c r="O2936" s="49">
        <v>40157.4</v>
      </c>
      <c r="P2936" s="22" t="s">
        <v>191</v>
      </c>
      <c r="Q2936" s="22" t="s">
        <v>3725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79"/>
        <v>2</v>
      </c>
      <c r="Z2936" s="22" t="str">
        <f t="shared" si="480"/>
        <v>Saturday</v>
      </c>
      <c r="AA2936" s="22" t="str">
        <f t="shared" si="481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75"/>
        <v>2935</v>
      </c>
      <c r="B2937" s="22" t="s">
        <v>3728</v>
      </c>
      <c r="C2937" s="31">
        <v>45919</v>
      </c>
      <c r="D2937" s="31">
        <v>45926</v>
      </c>
      <c r="E2937" s="48">
        <v>157.5</v>
      </c>
      <c r="F2937" s="48">
        <f t="shared" ref="F2937:F3000" si="483">IF(AB2937="DOLLAR",E2937*88,E2937)</f>
        <v>13860</v>
      </c>
      <c r="G2937" s="49">
        <f t="shared" ref="G2937:G3000" si="484">F2937*J2937</f>
        <v>13860</v>
      </c>
      <c r="H2937" s="22">
        <v>303651</v>
      </c>
      <c r="I2937" s="22" t="s">
        <v>4260</v>
      </c>
      <c r="J2937" s="22">
        <v>1</v>
      </c>
      <c r="K2937" s="22">
        <v>1</v>
      </c>
      <c r="L2937" s="22">
        <f t="shared" ref="L2937:L3000" si="485">J2937-K2937</f>
        <v>0</v>
      </c>
      <c r="M2937" s="22" t="s">
        <v>4865</v>
      </c>
      <c r="N2937" s="31">
        <v>45936</v>
      </c>
      <c r="O2937" s="49">
        <v>22668.75</v>
      </c>
      <c r="P2937" s="22" t="s">
        <v>228</v>
      </c>
      <c r="Q2937" s="22">
        <v>58156536115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Kolkata</v>
      </c>
      <c r="W2937" s="39"/>
      <c r="X2937" s="31">
        <v>45937</v>
      </c>
      <c r="Y2937" s="22">
        <f t="shared" si="479"/>
        <v>1</v>
      </c>
      <c r="Z2937" s="22" t="str">
        <f t="shared" si="480"/>
        <v>Monday</v>
      </c>
      <c r="AA2937" s="22" t="str">
        <f t="shared" si="481"/>
        <v>Tuesday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x14ac:dyDescent="0.25">
      <c r="A2938" s="22">
        <f t="shared" si="475"/>
        <v>2936</v>
      </c>
      <c r="B2938" s="22" t="s">
        <v>3728</v>
      </c>
      <c r="C2938" s="31">
        <v>45919</v>
      </c>
      <c r="D2938" s="31">
        <v>45926</v>
      </c>
      <c r="E2938" s="48">
        <v>342.75</v>
      </c>
      <c r="F2938" s="48">
        <f t="shared" si="483"/>
        <v>30162</v>
      </c>
      <c r="G2938" s="49">
        <f t="shared" si="484"/>
        <v>30162</v>
      </c>
      <c r="H2938" s="22">
        <v>303744</v>
      </c>
      <c r="I2938" s="22" t="s">
        <v>4261</v>
      </c>
      <c r="J2938" s="22">
        <v>1</v>
      </c>
      <c r="K2938" s="22">
        <v>1</v>
      </c>
      <c r="L2938" s="22">
        <f t="shared" si="485"/>
        <v>0</v>
      </c>
      <c r="M2938" s="22" t="s">
        <v>4942</v>
      </c>
      <c r="N2938" s="31">
        <v>45938</v>
      </c>
      <c r="O2938" s="49">
        <v>43993.87</v>
      </c>
      <c r="P2938" s="22" t="s">
        <v>254</v>
      </c>
      <c r="Q2938" s="22" t="s">
        <v>636</v>
      </c>
      <c r="R2938" s="22" t="s">
        <v>847</v>
      </c>
      <c r="S2938" s="3">
        <v>4</v>
      </c>
      <c r="T2938" s="38"/>
      <c r="U2938" s="22" t="s">
        <v>18</v>
      </c>
      <c r="V2938" s="22" t="str">
        <f>VLOOKUP(P2938,'Customer List'!B:C,2,)</f>
        <v>Delhi</v>
      </c>
      <c r="W2938" s="39"/>
      <c r="X2938" s="31">
        <f>IF(OR(R2938 = "PRIYANKA MADAM", R2938 = "DEEPAK", R2938 = "PORTER"),N2938,"")</f>
        <v>45938</v>
      </c>
      <c r="Y2938" s="22">
        <f t="shared" si="479"/>
        <v>0</v>
      </c>
      <c r="Z2938" s="22" t="str">
        <f t="shared" si="480"/>
        <v>Wednesday</v>
      </c>
      <c r="AA2938" s="22" t="str">
        <f t="shared" si="481"/>
        <v>Wednesday</v>
      </c>
      <c r="AB2938" s="22" t="str">
        <f>VLOOKUP(U2938,'Currency Sheet'!A:C,3,)</f>
        <v>DOLLAR</v>
      </c>
      <c r="AC2938" s="43" t="str">
        <f>VLOOKUP(P2938,'Customer List'!B:D,3,)</f>
        <v>Local</v>
      </c>
    </row>
    <row r="2939" spans="1:29" x14ac:dyDescent="0.25">
      <c r="A2939" s="22">
        <f t="shared" si="475"/>
        <v>2937</v>
      </c>
      <c r="B2939" s="22" t="s">
        <v>3728</v>
      </c>
      <c r="C2939" s="31">
        <v>45919</v>
      </c>
      <c r="D2939" s="31">
        <v>45926</v>
      </c>
      <c r="E2939" s="48">
        <v>50.4</v>
      </c>
      <c r="F2939" s="48">
        <f t="shared" si="483"/>
        <v>4435.2</v>
      </c>
      <c r="G2939" s="49">
        <f t="shared" si="484"/>
        <v>4435.2</v>
      </c>
      <c r="H2939" s="22">
        <v>304006</v>
      </c>
      <c r="I2939" s="22" t="s">
        <v>3956</v>
      </c>
      <c r="J2939" s="22">
        <v>1</v>
      </c>
      <c r="K2939" s="22">
        <v>1</v>
      </c>
      <c r="L2939" s="22">
        <f t="shared" si="485"/>
        <v>0</v>
      </c>
      <c r="M2939" s="22" t="s">
        <v>4944</v>
      </c>
      <c r="N2939" s="31">
        <v>45927</v>
      </c>
      <c r="O2939" s="49">
        <v>7254</v>
      </c>
      <c r="P2939" s="22" t="s">
        <v>165</v>
      </c>
      <c r="Q2939" s="22">
        <v>58156229353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Lucknow</v>
      </c>
      <c r="W2939" s="39"/>
      <c r="X2939" s="31">
        <v>45929</v>
      </c>
      <c r="Y2939" s="22">
        <f t="shared" si="479"/>
        <v>2</v>
      </c>
      <c r="Z2939" s="22" t="str">
        <f t="shared" si="480"/>
        <v>Saturday</v>
      </c>
      <c r="AA2939" s="22" t="str">
        <f t="shared" si="481"/>
        <v>Monday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75"/>
        <v>2938</v>
      </c>
      <c r="B2940" s="22" t="s">
        <v>3728</v>
      </c>
      <c r="C2940" s="31">
        <v>45919</v>
      </c>
      <c r="D2940" s="31">
        <v>45926</v>
      </c>
      <c r="E2940" s="48">
        <v>289.5</v>
      </c>
      <c r="F2940" s="48">
        <f t="shared" si="483"/>
        <v>25476</v>
      </c>
      <c r="G2940" s="49">
        <f t="shared" si="484"/>
        <v>25476</v>
      </c>
      <c r="H2940" s="22">
        <v>304036</v>
      </c>
      <c r="I2940" s="22" t="s">
        <v>4262</v>
      </c>
      <c r="J2940" s="22">
        <v>1</v>
      </c>
      <c r="K2940" s="22">
        <v>1</v>
      </c>
      <c r="L2940" s="22">
        <f t="shared" si="485"/>
        <v>0</v>
      </c>
      <c r="M2940" s="22" t="s">
        <v>4895</v>
      </c>
      <c r="N2940" s="31">
        <v>45929</v>
      </c>
      <c r="O2940" s="49">
        <v>33003</v>
      </c>
      <c r="P2940" s="22" t="s">
        <v>16</v>
      </c>
      <c r="Q2940" s="22" t="s">
        <v>2071</v>
      </c>
      <c r="R2940" s="22" t="s">
        <v>637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 t="shared" ref="X2940:X2941" si="486">IF(OR(R2940 = "PRIYANKA MADAM", R2940 = "DEEPAK", R2940 = "PORTER"),N2940,"")</f>
        <v>45929</v>
      </c>
      <c r="Y2940" s="22">
        <f t="shared" si="479"/>
        <v>0</v>
      </c>
      <c r="Z2940" s="22" t="str">
        <f t="shared" si="480"/>
        <v>Monday</v>
      </c>
      <c r="AA2940" s="22" t="str">
        <f t="shared" si="481"/>
        <v>Monday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75"/>
        <v>2939</v>
      </c>
      <c r="B2941" s="22" t="s">
        <v>3728</v>
      </c>
      <c r="C2941" s="31">
        <v>45919</v>
      </c>
      <c r="D2941" s="31">
        <v>45926</v>
      </c>
      <c r="E2941" s="48">
        <v>203</v>
      </c>
      <c r="F2941" s="48">
        <f t="shared" si="483"/>
        <v>17864</v>
      </c>
      <c r="G2941" s="49">
        <f t="shared" si="484"/>
        <v>17864</v>
      </c>
      <c r="H2941" s="22">
        <v>304096</v>
      </c>
      <c r="I2941" s="22" t="s">
        <v>4263</v>
      </c>
      <c r="J2941" s="22">
        <v>1</v>
      </c>
      <c r="K2941" s="22">
        <v>1</v>
      </c>
      <c r="L2941" s="22">
        <f t="shared" si="485"/>
        <v>0</v>
      </c>
      <c r="M2941" s="22" t="s">
        <v>4914</v>
      </c>
      <c r="N2941" s="31">
        <v>45929</v>
      </c>
      <c r="O2941" s="49">
        <v>32364</v>
      </c>
      <c r="P2941" s="22" t="s">
        <v>3714</v>
      </c>
      <c r="Q2941" s="22" t="s">
        <v>2071</v>
      </c>
      <c r="R2941" s="22" t="s">
        <v>847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si="486"/>
        <v>45929</v>
      </c>
      <c r="Y2941" s="22">
        <f t="shared" si="479"/>
        <v>0</v>
      </c>
      <c r="Z2941" s="22" t="str">
        <f t="shared" si="480"/>
        <v>Monday</v>
      </c>
      <c r="AA2941" s="22" t="str">
        <f t="shared" si="481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x14ac:dyDescent="0.25">
      <c r="A2942" s="22">
        <f t="shared" si="475"/>
        <v>2940</v>
      </c>
      <c r="B2942" s="22" t="s">
        <v>3728</v>
      </c>
      <c r="C2942" s="31">
        <v>45919</v>
      </c>
      <c r="D2942" s="31">
        <v>45926</v>
      </c>
      <c r="E2942" s="48">
        <v>326.25</v>
      </c>
      <c r="F2942" s="48">
        <f t="shared" si="483"/>
        <v>28710</v>
      </c>
      <c r="G2942" s="49">
        <f t="shared" si="484"/>
        <v>28710</v>
      </c>
      <c r="H2942" s="22">
        <v>304136</v>
      </c>
      <c r="I2942" s="22" t="s">
        <v>4264</v>
      </c>
      <c r="J2942" s="22">
        <v>1</v>
      </c>
      <c r="K2942" s="22">
        <v>1</v>
      </c>
      <c r="L2942" s="22">
        <f t="shared" si="485"/>
        <v>0</v>
      </c>
      <c r="M2942" s="22" t="s">
        <v>4888</v>
      </c>
      <c r="N2942" s="31">
        <v>45927</v>
      </c>
      <c r="O2942" s="49">
        <v>45849</v>
      </c>
      <c r="P2942" s="22" t="s">
        <v>886</v>
      </c>
      <c r="Q2942" s="22">
        <v>58156225400</v>
      </c>
      <c r="R2942" s="22" t="s">
        <v>40</v>
      </c>
      <c r="S2942" s="3">
        <v>4</v>
      </c>
      <c r="T2942" s="38"/>
      <c r="U2942" s="22" t="s">
        <v>18</v>
      </c>
      <c r="V2942" s="22" t="str">
        <f>VLOOKUP(P2942,'Customer List'!B:C,2,)</f>
        <v>Karnataka</v>
      </c>
      <c r="W2942" s="39"/>
      <c r="X2942" s="31">
        <v>45930</v>
      </c>
      <c r="Y2942" s="22">
        <f t="shared" si="479"/>
        <v>3</v>
      </c>
      <c r="Z2942" s="22" t="str">
        <f t="shared" si="480"/>
        <v>Saturday</v>
      </c>
      <c r="AA2942" s="22" t="str">
        <f t="shared" si="481"/>
        <v>Tuesday</v>
      </c>
      <c r="AB2942" s="22" t="str">
        <f>VLOOKUP(U2942,'Currency Sheet'!A:C,3,)</f>
        <v>DOLLAR</v>
      </c>
      <c r="AC2942" s="43" t="str">
        <f>VLOOKUP(P2942,'Customer List'!B:D,3,)</f>
        <v>OutStation</v>
      </c>
    </row>
    <row r="2943" spans="1:29" x14ac:dyDescent="0.25">
      <c r="A2943" s="22">
        <f t="shared" si="475"/>
        <v>2941</v>
      </c>
      <c r="B2943" s="22" t="s">
        <v>3728</v>
      </c>
      <c r="C2943" s="31">
        <v>45919</v>
      </c>
      <c r="D2943" s="31">
        <v>45926</v>
      </c>
      <c r="E2943" s="48">
        <v>285</v>
      </c>
      <c r="F2943" s="48">
        <f t="shared" si="483"/>
        <v>25080</v>
      </c>
      <c r="G2943" s="49">
        <f t="shared" si="484"/>
        <v>25080</v>
      </c>
      <c r="H2943" s="22">
        <v>304142</v>
      </c>
      <c r="I2943" s="22" t="s">
        <v>4265</v>
      </c>
      <c r="J2943" s="22">
        <v>1</v>
      </c>
      <c r="K2943" s="22">
        <v>1</v>
      </c>
      <c r="L2943" s="22">
        <f t="shared" si="485"/>
        <v>0</v>
      </c>
      <c r="M2943" s="22" t="s">
        <v>4929</v>
      </c>
      <c r="N2943" s="31">
        <v>45927</v>
      </c>
      <c r="O2943" s="49">
        <v>40052</v>
      </c>
      <c r="P2943" s="22" t="s">
        <v>191</v>
      </c>
      <c r="Q2943" s="22" t="s">
        <v>3725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Chandigarh</v>
      </c>
      <c r="W2943" s="39"/>
      <c r="X2943" s="31">
        <v>45929</v>
      </c>
      <c r="Y2943" s="22">
        <f t="shared" si="479"/>
        <v>2</v>
      </c>
      <c r="Z2943" s="22" t="str">
        <f t="shared" si="480"/>
        <v>Saturday</v>
      </c>
      <c r="AA2943" s="22" t="str">
        <f t="shared" si="481"/>
        <v>Monday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x14ac:dyDescent="0.25">
      <c r="A2944" s="22">
        <f t="shared" si="475"/>
        <v>2942</v>
      </c>
      <c r="B2944" s="22" t="s">
        <v>3728</v>
      </c>
      <c r="C2944" s="31">
        <v>45919</v>
      </c>
      <c r="D2944" s="31">
        <v>45926</v>
      </c>
      <c r="E2944" s="48">
        <v>71.400000000000006</v>
      </c>
      <c r="F2944" s="48">
        <f t="shared" si="483"/>
        <v>6283.2000000000007</v>
      </c>
      <c r="G2944" s="49">
        <f t="shared" si="484"/>
        <v>6283.2000000000007</v>
      </c>
      <c r="H2944" s="22">
        <v>304402</v>
      </c>
      <c r="I2944" s="22" t="s">
        <v>4266</v>
      </c>
      <c r="J2944" s="22">
        <v>1</v>
      </c>
      <c r="K2944" s="22">
        <v>1</v>
      </c>
      <c r="L2944" s="22">
        <f t="shared" si="485"/>
        <v>0</v>
      </c>
      <c r="M2944" s="22" t="s">
        <v>4915</v>
      </c>
      <c r="N2944" s="31">
        <v>45929</v>
      </c>
      <c r="O2944" s="49">
        <v>11857.5</v>
      </c>
      <c r="P2944" s="22" t="s">
        <v>3714</v>
      </c>
      <c r="Q2944" s="22" t="s">
        <v>2071</v>
      </c>
      <c r="R2944" s="22" t="s">
        <v>847</v>
      </c>
      <c r="S2944" s="3">
        <v>4</v>
      </c>
      <c r="T2944" s="38"/>
      <c r="U2944" s="22" t="s">
        <v>18</v>
      </c>
      <c r="V2944" s="22" t="str">
        <f>VLOOKUP(P2944,'Customer List'!B:C,2,)</f>
        <v>DELHI</v>
      </c>
      <c r="W2944" s="39"/>
      <c r="X2944" s="31">
        <f>IF(OR(R2944 = "PRIYANKA MADAM", R2944 = "DEEPAK", R2944 = "PORTER"),N2944,"")</f>
        <v>45929</v>
      </c>
      <c r="Y2944" s="22">
        <f t="shared" ref="Y2944:Y2975" si="487">IF(X2944="", "", X2944-N2944)</f>
        <v>0</v>
      </c>
      <c r="Z2944" s="22" t="str">
        <f t="shared" ref="Z2944:Z2975" si="488">IF(N2944="", "", TEXT(N2944, "dddd"))</f>
        <v>Monday</v>
      </c>
      <c r="AA2944" s="22" t="str">
        <f t="shared" ref="AA2944:AA2975" si="489">IF(X2944="", "", TEXT(X2944, "dddd"))</f>
        <v>Monday</v>
      </c>
      <c r="AB2944" s="22" t="str">
        <f>VLOOKUP(U2944,'Currency Sheet'!A:C,3,)</f>
        <v>DOLLAR</v>
      </c>
      <c r="AC2944" s="43" t="str">
        <f>VLOOKUP(P2944,'Customer List'!B:D,3,)</f>
        <v>LOCAL</v>
      </c>
    </row>
    <row r="2945" spans="1:29" x14ac:dyDescent="0.25">
      <c r="A2945" s="22">
        <f t="shared" si="475"/>
        <v>2943</v>
      </c>
      <c r="B2945" s="22" t="s">
        <v>3728</v>
      </c>
      <c r="C2945" s="31">
        <v>45919</v>
      </c>
      <c r="D2945" s="31">
        <v>45926</v>
      </c>
      <c r="E2945" s="48">
        <v>86.8</v>
      </c>
      <c r="F2945" s="48">
        <f t="shared" si="483"/>
        <v>7638.4</v>
      </c>
      <c r="G2945" s="49">
        <f t="shared" si="484"/>
        <v>7638.4</v>
      </c>
      <c r="H2945" s="22">
        <v>304825</v>
      </c>
      <c r="I2945" s="22" t="s">
        <v>4267</v>
      </c>
      <c r="J2945" s="22">
        <v>1</v>
      </c>
      <c r="K2945" s="22">
        <v>1</v>
      </c>
      <c r="L2945" s="22">
        <f t="shared" si="485"/>
        <v>0</v>
      </c>
      <c r="M2945" s="22" t="s">
        <v>4865</v>
      </c>
      <c r="N2945" s="31">
        <v>45936</v>
      </c>
      <c r="O2945" s="49">
        <v>12493</v>
      </c>
      <c r="P2945" s="22" t="s">
        <v>228</v>
      </c>
      <c r="Q2945" s="22">
        <v>58156536115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Kolkata</v>
      </c>
      <c r="W2945" s="39"/>
      <c r="X2945" s="31">
        <v>45937</v>
      </c>
      <c r="Y2945" s="22">
        <f t="shared" si="487"/>
        <v>1</v>
      </c>
      <c r="Z2945" s="22" t="str">
        <f t="shared" si="488"/>
        <v>Monday</v>
      </c>
      <c r="AA2945" s="22" t="str">
        <f t="shared" si="489"/>
        <v>Tuesday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75"/>
        <v>2944</v>
      </c>
      <c r="B2946" s="22" t="s">
        <v>3728</v>
      </c>
      <c r="C2946" s="31">
        <v>45919</v>
      </c>
      <c r="D2946" s="31">
        <v>45926</v>
      </c>
      <c r="E2946" s="48">
        <v>226.1</v>
      </c>
      <c r="F2946" s="48">
        <f t="shared" si="483"/>
        <v>19896.8</v>
      </c>
      <c r="G2946" s="49">
        <f t="shared" si="484"/>
        <v>19896.8</v>
      </c>
      <c r="H2946" s="22">
        <v>305114</v>
      </c>
      <c r="I2946" s="22" t="s">
        <v>4268</v>
      </c>
      <c r="J2946" s="22">
        <v>1</v>
      </c>
      <c r="K2946" s="22">
        <v>1</v>
      </c>
      <c r="L2946" s="22">
        <f t="shared" si="485"/>
        <v>0</v>
      </c>
      <c r="M2946" s="22" t="s">
        <v>4895</v>
      </c>
      <c r="N2946" s="31">
        <v>45929</v>
      </c>
      <c r="O2946" s="49">
        <v>27616.5</v>
      </c>
      <c r="P2946" s="22" t="s">
        <v>16</v>
      </c>
      <c r="Q2946" s="22" t="s">
        <v>2071</v>
      </c>
      <c r="R2946" s="22" t="s">
        <v>637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si="487"/>
        <v>0</v>
      </c>
      <c r="Z2946" s="22" t="str">
        <f t="shared" si="488"/>
        <v>Monday</v>
      </c>
      <c r="AA2946" s="22" t="str">
        <f t="shared" si="489"/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75"/>
        <v>2945</v>
      </c>
      <c r="B2947" s="22" t="s">
        <v>3728</v>
      </c>
      <c r="C2947" s="31">
        <v>45919</v>
      </c>
      <c r="D2947" s="31">
        <v>45926</v>
      </c>
      <c r="E2947" s="48">
        <v>205.1</v>
      </c>
      <c r="F2947" s="48">
        <f t="shared" si="483"/>
        <v>18048.8</v>
      </c>
      <c r="G2947" s="49">
        <f t="shared" si="484"/>
        <v>18048.8</v>
      </c>
      <c r="H2947" s="22">
        <v>306008</v>
      </c>
      <c r="I2947" s="22" t="s">
        <v>4269</v>
      </c>
      <c r="J2947" s="22">
        <v>1</v>
      </c>
      <c r="K2947" s="22">
        <v>1</v>
      </c>
      <c r="L2947" s="22">
        <f t="shared" si="485"/>
        <v>0</v>
      </c>
      <c r="M2947" s="22" t="s">
        <v>4866</v>
      </c>
      <c r="N2947" s="31">
        <v>45927</v>
      </c>
      <c r="O2947" s="49">
        <v>25051.5</v>
      </c>
      <c r="P2947" s="22" t="s">
        <v>242</v>
      </c>
      <c r="Q2947" s="22">
        <v>58156233800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Mumbai</v>
      </c>
      <c r="W2947" s="39"/>
      <c r="X2947" s="31">
        <v>45929</v>
      </c>
      <c r="Y2947" s="22">
        <f t="shared" si="487"/>
        <v>2</v>
      </c>
      <c r="Z2947" s="22" t="str">
        <f t="shared" si="488"/>
        <v>Saturday</v>
      </c>
      <c r="AA2947" s="22" t="str">
        <f t="shared" si="489"/>
        <v>Monday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75"/>
        <v>2946</v>
      </c>
      <c r="B2948" s="22" t="s">
        <v>3728</v>
      </c>
      <c r="C2948" s="31">
        <v>45919</v>
      </c>
      <c r="D2948" s="31">
        <v>45926</v>
      </c>
      <c r="E2948" s="48">
        <v>107.8</v>
      </c>
      <c r="F2948" s="48">
        <f t="shared" si="483"/>
        <v>9486.4</v>
      </c>
      <c r="G2948" s="49">
        <f t="shared" si="484"/>
        <v>9486.4</v>
      </c>
      <c r="H2948" s="22">
        <v>306509</v>
      </c>
      <c r="I2948" s="22" t="s">
        <v>4270</v>
      </c>
      <c r="J2948" s="22">
        <v>1</v>
      </c>
      <c r="K2948" s="22">
        <v>1</v>
      </c>
      <c r="L2948" s="22">
        <f t="shared" si="485"/>
        <v>0</v>
      </c>
      <c r="M2948" s="22" t="s">
        <v>4920</v>
      </c>
      <c r="N2948" s="31">
        <v>45929</v>
      </c>
      <c r="O2948" s="49">
        <v>14630</v>
      </c>
      <c r="P2948" s="22" t="s">
        <v>213</v>
      </c>
      <c r="Q2948" s="22" t="s">
        <v>1996</v>
      </c>
      <c r="R2948" s="22" t="s">
        <v>1996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87"/>
        <v>0</v>
      </c>
      <c r="Z2948" s="22" t="str">
        <f t="shared" si="488"/>
        <v>Monday</v>
      </c>
      <c r="AA2948" s="22" t="str">
        <f t="shared" si="489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75"/>
        <v>2947</v>
      </c>
      <c r="B2949" s="22" t="s">
        <v>3728</v>
      </c>
      <c r="C2949" s="31">
        <v>45919</v>
      </c>
      <c r="D2949" s="31">
        <v>45926</v>
      </c>
      <c r="E2949" s="48">
        <v>321.75</v>
      </c>
      <c r="F2949" s="48">
        <f t="shared" si="483"/>
        <v>28314</v>
      </c>
      <c r="G2949" s="49">
        <f t="shared" si="484"/>
        <v>56628</v>
      </c>
      <c r="H2949" s="22">
        <v>307640</v>
      </c>
      <c r="I2949" s="22" t="s">
        <v>4271</v>
      </c>
      <c r="J2949" s="22">
        <v>2</v>
      </c>
      <c r="K2949" s="22">
        <v>2</v>
      </c>
      <c r="L2949" s="22">
        <f t="shared" si="485"/>
        <v>0</v>
      </c>
      <c r="M2949" s="22" t="s">
        <v>4866</v>
      </c>
      <c r="N2949" s="31">
        <v>45927</v>
      </c>
      <c r="O2949" s="49">
        <v>73359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87"/>
        <v>2</v>
      </c>
      <c r="Z2949" s="22" t="str">
        <f t="shared" si="488"/>
        <v>Saturday</v>
      </c>
      <c r="AA2949" s="22" t="str">
        <f t="shared" si="489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75"/>
        <v>2948</v>
      </c>
      <c r="B2950" s="22" t="s">
        <v>3728</v>
      </c>
      <c r="C2950" s="31">
        <v>45919</v>
      </c>
      <c r="D2950" s="31">
        <v>45926</v>
      </c>
      <c r="E2950" s="48">
        <v>242.9</v>
      </c>
      <c r="F2950" s="48">
        <f t="shared" si="483"/>
        <v>21375.200000000001</v>
      </c>
      <c r="G2950" s="49">
        <f t="shared" si="484"/>
        <v>21375.200000000001</v>
      </c>
      <c r="H2950" s="22">
        <v>307654</v>
      </c>
      <c r="I2950" s="22" t="s">
        <v>4272</v>
      </c>
      <c r="J2950" s="22">
        <v>1</v>
      </c>
      <c r="K2950" s="22">
        <v>1</v>
      </c>
      <c r="L2950" s="22">
        <f t="shared" si="485"/>
        <v>0</v>
      </c>
      <c r="M2950" s="22" t="s">
        <v>4895</v>
      </c>
      <c r="N2950" s="31">
        <v>45929</v>
      </c>
      <c r="O2950" s="49">
        <v>29658.5</v>
      </c>
      <c r="P2950" s="22" t="s">
        <v>16</v>
      </c>
      <c r="Q2950" s="22" t="s">
        <v>2071</v>
      </c>
      <c r="R2950" s="22" t="s">
        <v>637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87"/>
        <v>0</v>
      </c>
      <c r="Z2950" s="22" t="str">
        <f t="shared" si="488"/>
        <v>Monday</v>
      </c>
      <c r="AA2950" s="22" t="str">
        <f t="shared" si="489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75"/>
        <v>2949</v>
      </c>
      <c r="B2951" s="22" t="s">
        <v>3728</v>
      </c>
      <c r="C2951" s="31">
        <v>45919</v>
      </c>
      <c r="D2951" s="31">
        <v>45926</v>
      </c>
      <c r="E2951" s="48">
        <v>267.39999999999998</v>
      </c>
      <c r="F2951" s="48">
        <f t="shared" si="483"/>
        <v>23531.199999999997</v>
      </c>
      <c r="G2951" s="49">
        <f t="shared" si="484"/>
        <v>23531.199999999997</v>
      </c>
      <c r="H2951" s="22">
        <v>310718</v>
      </c>
      <c r="I2951" s="22" t="s">
        <v>4273</v>
      </c>
      <c r="J2951" s="22">
        <v>1</v>
      </c>
      <c r="K2951" s="22">
        <v>1</v>
      </c>
      <c r="L2951" s="22">
        <f t="shared" si="485"/>
        <v>0</v>
      </c>
      <c r="M2951" s="22" t="s">
        <v>4929</v>
      </c>
      <c r="N2951" s="31">
        <v>45927</v>
      </c>
      <c r="O2951" s="49">
        <v>40262.800000000003</v>
      </c>
      <c r="P2951" s="22" t="s">
        <v>191</v>
      </c>
      <c r="Q2951" s="22" t="s">
        <v>3725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Chandigarh</v>
      </c>
      <c r="W2951" s="39"/>
      <c r="X2951" s="31">
        <v>45929</v>
      </c>
      <c r="Y2951" s="22">
        <f t="shared" si="487"/>
        <v>2</v>
      </c>
      <c r="Z2951" s="22" t="str">
        <f t="shared" si="488"/>
        <v>Saturday</v>
      </c>
      <c r="AA2951" s="22" t="str">
        <f t="shared" si="489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75"/>
        <v>2950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83"/>
        <v>21375.200000000001</v>
      </c>
      <c r="G2952" s="49">
        <f t="shared" si="484"/>
        <v>21375.200000000001</v>
      </c>
      <c r="H2952" s="22">
        <v>310946</v>
      </c>
      <c r="I2952" s="22" t="s">
        <v>4274</v>
      </c>
      <c r="J2952" s="22">
        <v>1</v>
      </c>
      <c r="K2952" s="22">
        <v>1</v>
      </c>
      <c r="L2952" s="22">
        <f t="shared" si="485"/>
        <v>0</v>
      </c>
      <c r="M2952" s="22" t="s">
        <v>4888</v>
      </c>
      <c r="N2952" s="31">
        <v>45927</v>
      </c>
      <c r="O2952" s="49">
        <v>36573.800000000003</v>
      </c>
      <c r="P2952" s="22" t="s">
        <v>886</v>
      </c>
      <c r="Q2952" s="22">
        <v>58156225400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Karnataka</v>
      </c>
      <c r="W2952" s="39"/>
      <c r="X2952" s="31">
        <v>45930</v>
      </c>
      <c r="Y2952" s="22">
        <f t="shared" si="487"/>
        <v>3</v>
      </c>
      <c r="Z2952" s="22" t="str">
        <f t="shared" si="488"/>
        <v>Saturday</v>
      </c>
      <c r="AA2952" s="22" t="str">
        <f t="shared" si="489"/>
        <v>Tuesday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x14ac:dyDescent="0.25">
      <c r="A2953" s="22">
        <f t="shared" ref="A2953:A3016" si="490">A2952+1</f>
        <v>2951</v>
      </c>
      <c r="B2953" s="22" t="s">
        <v>3728</v>
      </c>
      <c r="C2953" s="31">
        <v>45919</v>
      </c>
      <c r="D2953" s="31">
        <v>45926</v>
      </c>
      <c r="E2953" s="48">
        <v>304.5</v>
      </c>
      <c r="F2953" s="48">
        <f t="shared" si="483"/>
        <v>26796</v>
      </c>
      <c r="G2953" s="49">
        <f t="shared" si="484"/>
        <v>26796</v>
      </c>
      <c r="H2953" s="22">
        <v>311136</v>
      </c>
      <c r="I2953" s="22" t="s">
        <v>4275</v>
      </c>
      <c r="J2953" s="22">
        <v>1</v>
      </c>
      <c r="K2953" s="22">
        <v>1</v>
      </c>
      <c r="L2953" s="22">
        <f t="shared" si="485"/>
        <v>0</v>
      </c>
      <c r="M2953" s="22" t="s">
        <v>4942</v>
      </c>
      <c r="N2953" s="31">
        <v>45938</v>
      </c>
      <c r="O2953" s="49">
        <v>39084.269999999997</v>
      </c>
      <c r="P2953" s="22" t="s">
        <v>254</v>
      </c>
      <c r="Q2953" s="22" t="s">
        <v>636</v>
      </c>
      <c r="R2953" s="22" t="s">
        <v>847</v>
      </c>
      <c r="S2953" s="3">
        <v>4</v>
      </c>
      <c r="T2953" s="38"/>
      <c r="U2953" s="22" t="s">
        <v>18</v>
      </c>
      <c r="V2953" s="22" t="str">
        <f>VLOOKUP(P2953,'Customer List'!B:C,2,)</f>
        <v>Delhi</v>
      </c>
      <c r="W2953" s="39"/>
      <c r="X2953" s="31">
        <f t="shared" ref="X2953:X2954" si="491">IF(OR(R2953 = "PRIYANKA MADAM", R2953 = "DEEPAK", R2953 = "PORTER"),N2953,"")</f>
        <v>45938</v>
      </c>
      <c r="Y2953" s="22">
        <f t="shared" si="487"/>
        <v>0</v>
      </c>
      <c r="Z2953" s="22" t="str">
        <f t="shared" si="488"/>
        <v>Wednesday</v>
      </c>
      <c r="AA2953" s="22" t="str">
        <f t="shared" si="489"/>
        <v>Wednesday</v>
      </c>
      <c r="AB2953" s="22" t="str">
        <f>VLOOKUP(U2953,'Currency Sheet'!A:C,3,)</f>
        <v>DOLLAR</v>
      </c>
      <c r="AC2953" s="43" t="str">
        <f>VLOOKUP(P2953,'Customer List'!B:D,3,)</f>
        <v>Local</v>
      </c>
    </row>
    <row r="2954" spans="1:29" x14ac:dyDescent="0.25">
      <c r="A2954" s="22">
        <f t="shared" si="490"/>
        <v>2952</v>
      </c>
      <c r="B2954" s="22" t="s">
        <v>3728</v>
      </c>
      <c r="C2954" s="31">
        <v>45919</v>
      </c>
      <c r="D2954" s="31">
        <v>45926</v>
      </c>
      <c r="E2954" s="48">
        <v>297</v>
      </c>
      <c r="F2954" s="48">
        <f t="shared" si="483"/>
        <v>26136</v>
      </c>
      <c r="G2954" s="49">
        <f t="shared" si="484"/>
        <v>26136</v>
      </c>
      <c r="H2954" s="22">
        <v>312238</v>
      </c>
      <c r="I2954" s="22" t="s">
        <v>4276</v>
      </c>
      <c r="J2954" s="22">
        <v>1</v>
      </c>
      <c r="K2954" s="22">
        <v>1</v>
      </c>
      <c r="L2954" s="22">
        <f t="shared" si="485"/>
        <v>0</v>
      </c>
      <c r="M2954" s="22" t="s">
        <v>4895</v>
      </c>
      <c r="N2954" s="31">
        <v>45929</v>
      </c>
      <c r="O2954" s="49">
        <v>33858</v>
      </c>
      <c r="P2954" s="22" t="s">
        <v>16</v>
      </c>
      <c r="Q2954" s="22" t="s">
        <v>2071</v>
      </c>
      <c r="R2954" s="22" t="s">
        <v>637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si="491"/>
        <v>45929</v>
      </c>
      <c r="Y2954" s="22">
        <f t="shared" si="487"/>
        <v>0</v>
      </c>
      <c r="Z2954" s="22" t="str">
        <f t="shared" si="488"/>
        <v>Monday</v>
      </c>
      <c r="AA2954" s="22" t="str">
        <f t="shared" si="489"/>
        <v>Monday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x14ac:dyDescent="0.25">
      <c r="A2955" s="22">
        <f t="shared" si="490"/>
        <v>2953</v>
      </c>
      <c r="B2955" s="22" t="s">
        <v>3728</v>
      </c>
      <c r="C2955" s="31">
        <v>45919</v>
      </c>
      <c r="D2955" s="31">
        <v>45926</v>
      </c>
      <c r="E2955" s="48">
        <v>86.8</v>
      </c>
      <c r="F2955" s="48">
        <f t="shared" si="483"/>
        <v>7638.4</v>
      </c>
      <c r="G2955" s="49">
        <f t="shared" si="484"/>
        <v>7638.4</v>
      </c>
      <c r="H2955" s="22">
        <v>317313</v>
      </c>
      <c r="I2955" s="22" t="s">
        <v>4277</v>
      </c>
      <c r="J2955" s="22">
        <v>1</v>
      </c>
      <c r="K2955" s="22">
        <v>1</v>
      </c>
      <c r="L2955" s="22">
        <f t="shared" si="485"/>
        <v>0</v>
      </c>
      <c r="M2955" s="22" t="s">
        <v>4865</v>
      </c>
      <c r="N2955" s="31">
        <v>45936</v>
      </c>
      <c r="O2955" s="49">
        <v>12493</v>
      </c>
      <c r="P2955" s="22" t="s">
        <v>228</v>
      </c>
      <c r="Q2955" s="22">
        <v>58156536115</v>
      </c>
      <c r="R2955" s="22" t="s">
        <v>40</v>
      </c>
      <c r="S2955" s="3">
        <v>4</v>
      </c>
      <c r="T2955" s="38"/>
      <c r="U2955" s="22" t="s">
        <v>18</v>
      </c>
      <c r="V2955" s="22" t="str">
        <f>VLOOKUP(P2955,'Customer List'!B:C,2,)</f>
        <v>Kolkata</v>
      </c>
      <c r="W2955" s="39"/>
      <c r="X2955" s="31">
        <v>45937</v>
      </c>
      <c r="Y2955" s="22">
        <f t="shared" si="487"/>
        <v>1</v>
      </c>
      <c r="Z2955" s="22" t="str">
        <f t="shared" si="488"/>
        <v>Monday</v>
      </c>
      <c r="AA2955" s="22" t="str">
        <f t="shared" si="489"/>
        <v>Tuesday</v>
      </c>
      <c r="AB2955" s="22" t="str">
        <f>VLOOKUP(U2955,'Currency Sheet'!A:C,3,)</f>
        <v>DOLLAR</v>
      </c>
      <c r="AC2955" s="43" t="str">
        <f>VLOOKUP(P2955,'Customer List'!B:D,3,)</f>
        <v>OutStation</v>
      </c>
    </row>
    <row r="2956" spans="1:29" x14ac:dyDescent="0.25">
      <c r="A2956" s="22">
        <f t="shared" si="490"/>
        <v>2954</v>
      </c>
      <c r="B2956" s="22" t="s">
        <v>3728</v>
      </c>
      <c r="C2956" s="31">
        <v>45919</v>
      </c>
      <c r="D2956" s="31">
        <v>45926</v>
      </c>
      <c r="E2956" s="48">
        <v>19.600000000000001</v>
      </c>
      <c r="F2956" s="48">
        <f t="shared" si="483"/>
        <v>1724.8000000000002</v>
      </c>
      <c r="G2956" s="49">
        <f t="shared" si="484"/>
        <v>1724.8000000000002</v>
      </c>
      <c r="H2956" s="22">
        <v>317409</v>
      </c>
      <c r="I2956" s="22" t="s">
        <v>4278</v>
      </c>
      <c r="J2956" s="22">
        <v>1</v>
      </c>
      <c r="K2956" s="22">
        <v>1</v>
      </c>
      <c r="L2956" s="22">
        <f t="shared" si="485"/>
        <v>0</v>
      </c>
      <c r="M2956" s="22" t="s">
        <v>4865</v>
      </c>
      <c r="N2956" s="31">
        <v>45936</v>
      </c>
      <c r="O2956" s="49">
        <v>2821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87"/>
        <v>1</v>
      </c>
      <c r="Z2956" s="22" t="str">
        <f t="shared" si="488"/>
        <v>Monday</v>
      </c>
      <c r="AA2956" s="22" t="str">
        <f t="shared" si="489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x14ac:dyDescent="0.25">
      <c r="A2957" s="22">
        <f t="shared" si="490"/>
        <v>2955</v>
      </c>
      <c r="B2957" s="22" t="s">
        <v>3728</v>
      </c>
      <c r="C2957" s="31">
        <v>45919</v>
      </c>
      <c r="D2957" s="31">
        <v>45926</v>
      </c>
      <c r="E2957" s="48">
        <v>141.4</v>
      </c>
      <c r="F2957" s="48">
        <f t="shared" si="483"/>
        <v>12443.2</v>
      </c>
      <c r="G2957" s="49">
        <f t="shared" si="484"/>
        <v>12443.2</v>
      </c>
      <c r="H2957" s="22">
        <v>323512</v>
      </c>
      <c r="I2957" s="22" t="s">
        <v>4279</v>
      </c>
      <c r="J2957" s="22">
        <v>1</v>
      </c>
      <c r="K2957" s="22">
        <v>1</v>
      </c>
      <c r="L2957" s="22">
        <f t="shared" si="485"/>
        <v>0</v>
      </c>
      <c r="M2957" s="22" t="s">
        <v>4944</v>
      </c>
      <c r="N2957" s="31">
        <v>45927</v>
      </c>
      <c r="O2957" s="49">
        <v>20351.5</v>
      </c>
      <c r="P2957" s="22" t="s">
        <v>165</v>
      </c>
      <c r="Q2957" s="22">
        <v>58156229353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Lucknow</v>
      </c>
      <c r="W2957" s="39"/>
      <c r="X2957" s="31">
        <v>45929</v>
      </c>
      <c r="Y2957" s="22">
        <f t="shared" si="487"/>
        <v>2</v>
      </c>
      <c r="Z2957" s="22" t="str">
        <f t="shared" si="488"/>
        <v>Saturday</v>
      </c>
      <c r="AA2957" s="22" t="str">
        <f t="shared" si="489"/>
        <v>Monday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490"/>
        <v>2956</v>
      </c>
      <c r="B2958" s="22" t="s">
        <v>3728</v>
      </c>
      <c r="C2958" s="31">
        <v>45919</v>
      </c>
      <c r="D2958" s="31">
        <v>45926</v>
      </c>
      <c r="E2958" s="48">
        <v>175</v>
      </c>
      <c r="F2958" s="48">
        <f t="shared" si="483"/>
        <v>15400</v>
      </c>
      <c r="G2958" s="49">
        <f t="shared" si="484"/>
        <v>15400</v>
      </c>
      <c r="H2958" s="22">
        <v>324206</v>
      </c>
      <c r="I2958" s="22" t="s">
        <v>4280</v>
      </c>
      <c r="J2958" s="22">
        <v>1</v>
      </c>
      <c r="K2958" s="22">
        <v>1</v>
      </c>
      <c r="L2958" s="22">
        <f t="shared" si="485"/>
        <v>0</v>
      </c>
      <c r="M2958" s="22" t="s">
        <v>4914</v>
      </c>
      <c r="N2958" s="31">
        <v>45929</v>
      </c>
      <c r="O2958" s="49">
        <v>27900</v>
      </c>
      <c r="P2958" s="22" t="s">
        <v>3714</v>
      </c>
      <c r="Q2958" s="22" t="s">
        <v>2071</v>
      </c>
      <c r="R2958" s="22" t="s">
        <v>847</v>
      </c>
      <c r="S2958" s="3">
        <v>4</v>
      </c>
      <c r="T2958" s="38"/>
      <c r="U2958" s="22" t="s">
        <v>18</v>
      </c>
      <c r="V2958" s="22" t="str">
        <f>VLOOKUP(P2958,'Customer List'!B:C,2,)</f>
        <v>DELHI</v>
      </c>
      <c r="W2958" s="39"/>
      <c r="X2958" s="31">
        <f>IF(OR(R2958 = "PRIYANKA MADAM", R2958 = "DEEPAK", R2958 = "PORTER"),N2958,"")</f>
        <v>45929</v>
      </c>
      <c r="Y2958" s="22">
        <f t="shared" si="487"/>
        <v>0</v>
      </c>
      <c r="Z2958" s="22" t="str">
        <f t="shared" si="488"/>
        <v>Monday</v>
      </c>
      <c r="AA2958" s="22" t="str">
        <f t="shared" si="489"/>
        <v>Monday</v>
      </c>
      <c r="AB2958" s="22" t="str">
        <f>VLOOKUP(U2958,'Currency Sheet'!A:C,3,)</f>
        <v>DOLLAR</v>
      </c>
      <c r="AC2958" s="43" t="str">
        <f>VLOOKUP(P2958,'Customer List'!B:D,3,)</f>
        <v>LOCAL</v>
      </c>
    </row>
    <row r="2959" spans="1:29" x14ac:dyDescent="0.25">
      <c r="A2959" s="22">
        <f t="shared" si="490"/>
        <v>2957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83"/>
        <v>15400</v>
      </c>
      <c r="G2959" s="49">
        <f t="shared" si="484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85"/>
        <v>0</v>
      </c>
      <c r="M2959" s="22" t="s">
        <v>4944</v>
      </c>
      <c r="N2959" s="31">
        <v>45927</v>
      </c>
      <c r="O2959" s="49">
        <v>25187.5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87"/>
        <v>2</v>
      </c>
      <c r="Z2959" s="22" t="str">
        <f t="shared" si="488"/>
        <v>Saturday</v>
      </c>
      <c r="AA2959" s="22" t="str">
        <f t="shared" si="489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490"/>
        <v>2958</v>
      </c>
      <c r="B2960" s="22" t="s">
        <v>3728</v>
      </c>
      <c r="C2960" s="31">
        <v>45919</v>
      </c>
      <c r="D2960" s="31">
        <v>45926</v>
      </c>
      <c r="E2960" s="48">
        <v>65.8</v>
      </c>
      <c r="F2960" s="48">
        <f t="shared" si="483"/>
        <v>5790.4</v>
      </c>
      <c r="G2960" s="49">
        <f t="shared" si="484"/>
        <v>5790.4</v>
      </c>
      <c r="H2960" s="22">
        <v>327005</v>
      </c>
      <c r="I2960" s="22" t="s">
        <v>4281</v>
      </c>
      <c r="J2960" s="22">
        <v>1</v>
      </c>
      <c r="K2960" s="22">
        <v>1</v>
      </c>
      <c r="L2960" s="22">
        <f t="shared" si="485"/>
        <v>0</v>
      </c>
      <c r="M2960" s="22" t="s">
        <v>4885</v>
      </c>
      <c r="N2960" s="31">
        <v>45927</v>
      </c>
      <c r="O2960" s="49">
        <v>10199</v>
      </c>
      <c r="P2960" s="22" t="s">
        <v>2490</v>
      </c>
      <c r="Q2960" s="22">
        <v>58156228675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Chennai</v>
      </c>
      <c r="W2960" s="39"/>
      <c r="X2960" s="31">
        <v>45929</v>
      </c>
      <c r="Y2960" s="22">
        <f t="shared" si="487"/>
        <v>2</v>
      </c>
      <c r="Z2960" s="22" t="str">
        <f t="shared" si="488"/>
        <v>Saturday</v>
      </c>
      <c r="AA2960" s="22" t="str">
        <f t="shared" si="489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x14ac:dyDescent="0.25">
      <c r="A2961" s="22">
        <f t="shared" si="490"/>
        <v>2959</v>
      </c>
      <c r="B2961" s="22" t="s">
        <v>3728</v>
      </c>
      <c r="C2961" s="31">
        <v>45919</v>
      </c>
      <c r="D2961" s="31">
        <v>45926</v>
      </c>
      <c r="E2961" s="48">
        <v>219.8</v>
      </c>
      <c r="F2961" s="48">
        <f t="shared" si="483"/>
        <v>19342.400000000001</v>
      </c>
      <c r="G2961" s="49">
        <f t="shared" si="484"/>
        <v>19342.400000000001</v>
      </c>
      <c r="H2961" s="22">
        <v>328114</v>
      </c>
      <c r="I2961" s="22" t="s">
        <v>4282</v>
      </c>
      <c r="J2961" s="22">
        <v>1</v>
      </c>
      <c r="K2961" s="22">
        <v>1</v>
      </c>
      <c r="L2961" s="22">
        <f t="shared" si="485"/>
        <v>0</v>
      </c>
      <c r="M2961" s="22" t="s">
        <v>4914</v>
      </c>
      <c r="N2961" s="31">
        <v>45929</v>
      </c>
      <c r="O2961" s="49">
        <v>35042.400000000001</v>
      </c>
      <c r="P2961" s="22" t="s">
        <v>3714</v>
      </c>
      <c r="Q2961" s="22" t="s">
        <v>2071</v>
      </c>
      <c r="R2961" s="22" t="s">
        <v>847</v>
      </c>
      <c r="S2961" s="3">
        <v>4</v>
      </c>
      <c r="T2961" s="38"/>
      <c r="U2961" s="22" t="s">
        <v>18</v>
      </c>
      <c r="V2961" s="22" t="str">
        <f>VLOOKUP(P2961,'Customer List'!B:C,2,)</f>
        <v>DELHI</v>
      </c>
      <c r="W2961" s="39"/>
      <c r="X2961" s="31">
        <f>IF(OR(R2961 = "PRIYANKA MADAM", R2961 = "DEEPAK", R2961 = "PORTER"),N2961,"")</f>
        <v>45929</v>
      </c>
      <c r="Y2961" s="22">
        <f t="shared" si="487"/>
        <v>0</v>
      </c>
      <c r="Z2961" s="22" t="str">
        <f t="shared" si="488"/>
        <v>Monday</v>
      </c>
      <c r="AA2961" s="22" t="str">
        <f t="shared" si="489"/>
        <v>Monday</v>
      </c>
      <c r="AB2961" s="22" t="str">
        <f>VLOOKUP(U2961,'Currency Sheet'!A:C,3,)</f>
        <v>DOLLAR</v>
      </c>
      <c r="AC2961" s="43" t="str">
        <f>VLOOKUP(P2961,'Customer List'!B:D,3,)</f>
        <v>LOCAL</v>
      </c>
    </row>
    <row r="2962" spans="1:29" x14ac:dyDescent="0.25">
      <c r="A2962" s="22">
        <f t="shared" si="490"/>
        <v>2960</v>
      </c>
      <c r="B2962" s="22" t="s">
        <v>3728</v>
      </c>
      <c r="C2962" s="31">
        <v>45919</v>
      </c>
      <c r="D2962" s="31">
        <v>45926</v>
      </c>
      <c r="E2962" s="48">
        <v>267.39999999999998</v>
      </c>
      <c r="F2962" s="48">
        <f t="shared" si="483"/>
        <v>23531.199999999997</v>
      </c>
      <c r="G2962" s="49">
        <f t="shared" si="484"/>
        <v>23531.199999999997</v>
      </c>
      <c r="H2962" s="22">
        <v>329918</v>
      </c>
      <c r="I2962" s="22" t="s">
        <v>3966</v>
      </c>
      <c r="J2962" s="22">
        <v>1</v>
      </c>
      <c r="K2962" s="22">
        <v>1</v>
      </c>
      <c r="L2962" s="22">
        <f t="shared" si="485"/>
        <v>0</v>
      </c>
      <c r="M2962" s="22" t="s">
        <v>4888</v>
      </c>
      <c r="N2962" s="31">
        <v>45927</v>
      </c>
      <c r="O2962" s="49">
        <v>40262.800000000003</v>
      </c>
      <c r="P2962" s="22" t="s">
        <v>886</v>
      </c>
      <c r="Q2962" s="22">
        <v>58156225400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Karnataka</v>
      </c>
      <c r="W2962" s="39"/>
      <c r="X2962" s="31">
        <v>45930</v>
      </c>
      <c r="Y2962" s="22">
        <f t="shared" si="487"/>
        <v>3</v>
      </c>
      <c r="Z2962" s="22" t="str">
        <f t="shared" si="488"/>
        <v>Saturday</v>
      </c>
      <c r="AA2962" s="22" t="str">
        <f t="shared" si="489"/>
        <v>Tuesday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490"/>
        <v>2961</v>
      </c>
      <c r="B2963" s="22" t="s">
        <v>3728</v>
      </c>
      <c r="C2963" s="31">
        <v>45919</v>
      </c>
      <c r="D2963" s="31">
        <v>45926</v>
      </c>
      <c r="E2963" s="48">
        <v>175</v>
      </c>
      <c r="F2963" s="48">
        <f t="shared" si="483"/>
        <v>15400</v>
      </c>
      <c r="G2963" s="49">
        <f t="shared" si="484"/>
        <v>15400</v>
      </c>
      <c r="H2963" s="22">
        <v>330610</v>
      </c>
      <c r="I2963" s="22" t="s">
        <v>4283</v>
      </c>
      <c r="J2963" s="22">
        <v>1</v>
      </c>
      <c r="K2963" s="22">
        <v>1</v>
      </c>
      <c r="L2963" s="22">
        <f t="shared" si="485"/>
        <v>0</v>
      </c>
      <c r="M2963" s="22" t="s">
        <v>4866</v>
      </c>
      <c r="N2963" s="31">
        <v>45927</v>
      </c>
      <c r="O2963" s="49">
        <v>21375</v>
      </c>
      <c r="P2963" s="22" t="s">
        <v>242</v>
      </c>
      <c r="Q2963" s="22">
        <v>58156233800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Mumbai</v>
      </c>
      <c r="W2963" s="39"/>
      <c r="X2963" s="31">
        <v>45929</v>
      </c>
      <c r="Y2963" s="22">
        <f t="shared" si="487"/>
        <v>2</v>
      </c>
      <c r="Z2963" s="22" t="str">
        <f t="shared" si="488"/>
        <v>Saturday</v>
      </c>
      <c r="AA2963" s="22" t="str">
        <f t="shared" si="489"/>
        <v>Monday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x14ac:dyDescent="0.25">
      <c r="A2964" s="22">
        <f t="shared" si="490"/>
        <v>2962</v>
      </c>
      <c r="B2964" s="22" t="s">
        <v>3728</v>
      </c>
      <c r="C2964" s="31">
        <v>45919</v>
      </c>
      <c r="D2964" s="31">
        <v>45926</v>
      </c>
      <c r="E2964" s="48">
        <v>214.9</v>
      </c>
      <c r="F2964" s="48">
        <f t="shared" si="483"/>
        <v>18911.2</v>
      </c>
      <c r="G2964" s="49">
        <f t="shared" si="484"/>
        <v>18911.2</v>
      </c>
      <c r="H2964" s="22">
        <v>330706</v>
      </c>
      <c r="I2964" s="22" t="s">
        <v>4284</v>
      </c>
      <c r="J2964" s="22">
        <v>1</v>
      </c>
      <c r="K2964" s="22">
        <v>1</v>
      </c>
      <c r="L2964" s="22">
        <f t="shared" si="485"/>
        <v>0</v>
      </c>
      <c r="M2964" s="22" t="s">
        <v>4866</v>
      </c>
      <c r="N2964" s="31">
        <v>45927</v>
      </c>
      <c r="O2964" s="49">
        <v>26248.5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87"/>
        <v>2</v>
      </c>
      <c r="Z2964" s="22" t="str">
        <f t="shared" si="488"/>
        <v>Saturday</v>
      </c>
      <c r="AA2964" s="22" t="str">
        <f t="shared" si="489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490"/>
        <v>2963</v>
      </c>
      <c r="B2965" s="22" t="s">
        <v>3728</v>
      </c>
      <c r="C2965" s="31">
        <v>45919</v>
      </c>
      <c r="D2965" s="31">
        <v>45926</v>
      </c>
      <c r="E2965" s="48">
        <v>315</v>
      </c>
      <c r="F2965" s="48">
        <f t="shared" si="483"/>
        <v>27720</v>
      </c>
      <c r="G2965" s="49">
        <f t="shared" si="484"/>
        <v>27720</v>
      </c>
      <c r="H2965" s="22">
        <v>333648</v>
      </c>
      <c r="I2965" s="22" t="s">
        <v>4285</v>
      </c>
      <c r="J2965" s="22">
        <v>1</v>
      </c>
      <c r="K2965" s="22">
        <v>1</v>
      </c>
      <c r="L2965" s="22">
        <f t="shared" si="485"/>
        <v>0</v>
      </c>
      <c r="M2965" s="22" t="s">
        <v>4895</v>
      </c>
      <c r="N2965" s="31">
        <v>45929</v>
      </c>
      <c r="O2965" s="49">
        <v>35910</v>
      </c>
      <c r="P2965" s="22" t="s">
        <v>16</v>
      </c>
      <c r="Q2965" s="22" t="s">
        <v>2071</v>
      </c>
      <c r="R2965" s="22" t="s">
        <v>637</v>
      </c>
      <c r="S2965" s="3">
        <v>4</v>
      </c>
      <c r="T2965" s="38"/>
      <c r="U2965" s="22" t="s">
        <v>18</v>
      </c>
      <c r="V2965" s="22" t="str">
        <f>VLOOKUP(P2965,'Customer List'!B:C,2,)</f>
        <v>Delhi</v>
      </c>
      <c r="W2965" s="39"/>
      <c r="X2965" s="31">
        <f>IF(OR(R2965 = "PRIYANKA MADAM", R2965 = "DEEPAK", R2965 = "PORTER"),N2965,"")</f>
        <v>45929</v>
      </c>
      <c r="Y2965" s="22">
        <f t="shared" si="487"/>
        <v>0</v>
      </c>
      <c r="Z2965" s="22" t="str">
        <f t="shared" si="488"/>
        <v>Monday</v>
      </c>
      <c r="AA2965" s="22" t="str">
        <f t="shared" si="489"/>
        <v>Monday</v>
      </c>
      <c r="AB2965" s="22" t="str">
        <f>VLOOKUP(U2965,'Currency Sheet'!A:C,3,)</f>
        <v>DOLLAR</v>
      </c>
      <c r="AC2965" s="43" t="str">
        <f>VLOOKUP(P2965,'Customer List'!B:D,3,)</f>
        <v>Local</v>
      </c>
    </row>
    <row r="2966" spans="1:29" x14ac:dyDescent="0.25">
      <c r="A2966" s="22">
        <f t="shared" si="490"/>
        <v>2964</v>
      </c>
      <c r="B2966" s="22" t="s">
        <v>3728</v>
      </c>
      <c r="C2966" s="31">
        <v>45919</v>
      </c>
      <c r="D2966" s="31">
        <v>45926</v>
      </c>
      <c r="E2966" s="48">
        <v>267.39999999999998</v>
      </c>
      <c r="F2966" s="48">
        <f t="shared" si="483"/>
        <v>23531.199999999997</v>
      </c>
      <c r="G2966" s="49">
        <f t="shared" si="484"/>
        <v>23531.199999999997</v>
      </c>
      <c r="H2966" s="22">
        <v>334114</v>
      </c>
      <c r="I2966" s="22" t="s">
        <v>4286</v>
      </c>
      <c r="J2966" s="22">
        <v>1</v>
      </c>
      <c r="K2966" s="22">
        <v>1</v>
      </c>
      <c r="L2966" s="22">
        <f t="shared" si="485"/>
        <v>0</v>
      </c>
      <c r="M2966" s="22" t="s">
        <v>4888</v>
      </c>
      <c r="N2966" s="31">
        <v>45927</v>
      </c>
      <c r="O2966" s="49">
        <v>40262.800000000003</v>
      </c>
      <c r="P2966" s="22" t="s">
        <v>886</v>
      </c>
      <c r="Q2966" s="22">
        <v>58156225400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Karnataka</v>
      </c>
      <c r="W2966" s="39"/>
      <c r="X2966" s="31">
        <v>45930</v>
      </c>
      <c r="Y2966" s="22">
        <f t="shared" si="487"/>
        <v>3</v>
      </c>
      <c r="Z2966" s="22" t="str">
        <f t="shared" si="488"/>
        <v>Saturday</v>
      </c>
      <c r="AA2966" s="22" t="str">
        <f t="shared" si="489"/>
        <v>Tuesday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490"/>
        <v>2965</v>
      </c>
      <c r="B2967" s="22" t="s">
        <v>3728</v>
      </c>
      <c r="C2967" s="31">
        <v>45919</v>
      </c>
      <c r="D2967" s="31">
        <v>45926</v>
      </c>
      <c r="E2967" s="48">
        <v>246.4</v>
      </c>
      <c r="F2967" s="48">
        <f t="shared" si="483"/>
        <v>21683.200000000001</v>
      </c>
      <c r="G2967" s="49">
        <f t="shared" si="484"/>
        <v>21683.200000000001</v>
      </c>
      <c r="H2967" s="22">
        <v>336220</v>
      </c>
      <c r="I2967" s="22" t="s">
        <v>4287</v>
      </c>
      <c r="J2967" s="22">
        <v>1</v>
      </c>
      <c r="K2967" s="22">
        <v>1</v>
      </c>
      <c r="L2967" s="22">
        <f t="shared" si="485"/>
        <v>0</v>
      </c>
      <c r="M2967" s="22" t="s">
        <v>4883</v>
      </c>
      <c r="N2967" s="31">
        <v>45927</v>
      </c>
      <c r="O2967" s="49">
        <v>38192</v>
      </c>
      <c r="P2967" s="22" t="s">
        <v>3715</v>
      </c>
      <c r="Q2967" s="22">
        <v>58156229014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AHMEDABAD</v>
      </c>
      <c r="W2967" s="39"/>
      <c r="X2967" s="31">
        <v>45929</v>
      </c>
      <c r="Y2967" s="22">
        <f t="shared" si="487"/>
        <v>2</v>
      </c>
      <c r="Z2967" s="22" t="str">
        <f t="shared" si="488"/>
        <v>Saturday</v>
      </c>
      <c r="AA2967" s="22" t="str">
        <f t="shared" si="489"/>
        <v>Monday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x14ac:dyDescent="0.25">
      <c r="A2968" s="22">
        <f t="shared" si="490"/>
        <v>2966</v>
      </c>
      <c r="B2968" s="22" t="s">
        <v>3728</v>
      </c>
      <c r="C2968" s="31">
        <v>45919</v>
      </c>
      <c r="D2968" s="31">
        <v>45926</v>
      </c>
      <c r="E2968" s="48">
        <v>107.1</v>
      </c>
      <c r="F2968" s="48">
        <f t="shared" si="483"/>
        <v>9424.7999999999993</v>
      </c>
      <c r="G2968" s="49">
        <f t="shared" si="484"/>
        <v>9424.7999999999993</v>
      </c>
      <c r="H2968" s="22">
        <v>343513</v>
      </c>
      <c r="I2968" s="22" t="s">
        <v>4288</v>
      </c>
      <c r="J2968" s="22">
        <v>1</v>
      </c>
      <c r="K2968" s="22">
        <v>1</v>
      </c>
      <c r="L2968" s="22">
        <f t="shared" si="485"/>
        <v>0</v>
      </c>
      <c r="M2968" s="22" t="s">
        <v>4920</v>
      </c>
      <c r="N2968" s="31">
        <v>45929</v>
      </c>
      <c r="O2968" s="49">
        <v>14535</v>
      </c>
      <c r="P2968" s="22" t="s">
        <v>213</v>
      </c>
      <c r="Q2968" s="22" t="s">
        <v>1996</v>
      </c>
      <c r="R2968" s="22" t="s">
        <v>1996</v>
      </c>
      <c r="S2968" s="3">
        <v>4</v>
      </c>
      <c r="T2968" s="38"/>
      <c r="U2968" s="22" t="s">
        <v>18</v>
      </c>
      <c r="V2968" s="22" t="str">
        <f>VLOOKUP(P2968,'Customer List'!B:C,2,)</f>
        <v>Delhi</v>
      </c>
      <c r="W2968" s="39"/>
      <c r="X2968" s="31">
        <f>IF(OR(R2968 = "PRIYANKA MADAM", R2968 = "DEEPAK", R2968 = "PORTER"),N2968,"")</f>
        <v>45929</v>
      </c>
      <c r="Y2968" s="22">
        <f t="shared" si="487"/>
        <v>0</v>
      </c>
      <c r="Z2968" s="22" t="str">
        <f t="shared" si="488"/>
        <v>Monday</v>
      </c>
      <c r="AA2968" s="22" t="str">
        <f t="shared" si="489"/>
        <v>Monday</v>
      </c>
      <c r="AB2968" s="22" t="str">
        <f>VLOOKUP(U2968,'Currency Sheet'!A:C,3,)</f>
        <v>DOLLAR</v>
      </c>
      <c r="AC2968" s="43" t="str">
        <f>VLOOKUP(P2968,'Customer List'!B:D,3,)</f>
        <v>Local</v>
      </c>
    </row>
    <row r="2969" spans="1:29" x14ac:dyDescent="0.25">
      <c r="A2969" s="22">
        <f t="shared" si="490"/>
        <v>2967</v>
      </c>
      <c r="B2969" s="22" t="s">
        <v>3728</v>
      </c>
      <c r="C2969" s="31">
        <v>45919</v>
      </c>
      <c r="D2969" s="31">
        <v>45926</v>
      </c>
      <c r="E2969" s="48">
        <v>84.7</v>
      </c>
      <c r="F2969" s="48">
        <f t="shared" si="483"/>
        <v>7453.6</v>
      </c>
      <c r="G2969" s="49">
        <f t="shared" si="484"/>
        <v>7453.6</v>
      </c>
      <c r="H2969" s="22">
        <v>344703</v>
      </c>
      <c r="I2969" s="22" t="s">
        <v>4289</v>
      </c>
      <c r="J2969" s="22">
        <v>1</v>
      </c>
      <c r="K2969" s="22">
        <v>1</v>
      </c>
      <c r="L2969" s="22">
        <f t="shared" si="485"/>
        <v>0</v>
      </c>
      <c r="M2969" s="22" t="s">
        <v>4865</v>
      </c>
      <c r="N2969" s="31">
        <v>45936</v>
      </c>
      <c r="O2969" s="49">
        <v>12190.75</v>
      </c>
      <c r="P2969" s="22" t="s">
        <v>228</v>
      </c>
      <c r="Q2969" s="22">
        <v>58156536115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Kolkata</v>
      </c>
      <c r="W2969" s="39"/>
      <c r="X2969" s="31">
        <v>45937</v>
      </c>
      <c r="Y2969" s="22">
        <f t="shared" si="487"/>
        <v>1</v>
      </c>
      <c r="Z2969" s="22" t="str">
        <f t="shared" si="488"/>
        <v>Monday</v>
      </c>
      <c r="AA2969" s="22" t="str">
        <f t="shared" si="489"/>
        <v>Tuesday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490"/>
        <v>2968</v>
      </c>
      <c r="B2970" s="22" t="s">
        <v>3728</v>
      </c>
      <c r="C2970" s="31">
        <v>45919</v>
      </c>
      <c r="D2970" s="31">
        <v>45926</v>
      </c>
      <c r="E2970" s="48">
        <v>100.1</v>
      </c>
      <c r="F2970" s="48">
        <f t="shared" si="483"/>
        <v>8808.7999999999993</v>
      </c>
      <c r="G2970" s="49">
        <f t="shared" si="484"/>
        <v>8808.7999999999993</v>
      </c>
      <c r="H2970" s="22">
        <v>344813</v>
      </c>
      <c r="I2970" s="22" t="s">
        <v>4290</v>
      </c>
      <c r="J2970" s="22">
        <v>1</v>
      </c>
      <c r="K2970" s="22">
        <v>1</v>
      </c>
      <c r="L2970" s="22">
        <f t="shared" si="485"/>
        <v>0</v>
      </c>
      <c r="M2970" s="22" t="s">
        <v>4928</v>
      </c>
      <c r="N2970" s="31">
        <v>45927</v>
      </c>
      <c r="O2970" s="49">
        <v>15072.2</v>
      </c>
      <c r="P2970" s="22" t="s">
        <v>191</v>
      </c>
      <c r="Q2970" s="22" t="s">
        <v>3725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Chandigarh</v>
      </c>
      <c r="W2970" s="39"/>
      <c r="X2970" s="31">
        <v>45929</v>
      </c>
      <c r="Y2970" s="22">
        <f t="shared" si="487"/>
        <v>2</v>
      </c>
      <c r="Z2970" s="22" t="str">
        <f t="shared" si="488"/>
        <v>Saturday</v>
      </c>
      <c r="AA2970" s="22" t="str">
        <f t="shared" si="489"/>
        <v>Monday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x14ac:dyDescent="0.25">
      <c r="A2971" s="22">
        <f t="shared" si="490"/>
        <v>2969</v>
      </c>
      <c r="B2971" s="22" t="s">
        <v>3728</v>
      </c>
      <c r="C2971" s="31">
        <v>45919</v>
      </c>
      <c r="D2971" s="31">
        <v>45926</v>
      </c>
      <c r="E2971" s="48">
        <v>313.5</v>
      </c>
      <c r="F2971" s="48">
        <f t="shared" si="483"/>
        <v>27588</v>
      </c>
      <c r="G2971" s="49">
        <f t="shared" si="484"/>
        <v>27588</v>
      </c>
      <c r="H2971" s="22">
        <v>344846</v>
      </c>
      <c r="I2971" s="22" t="s">
        <v>4291</v>
      </c>
      <c r="J2971" s="22">
        <v>1</v>
      </c>
      <c r="K2971" s="22">
        <v>1</v>
      </c>
      <c r="L2971" s="22">
        <f t="shared" si="485"/>
        <v>0</v>
      </c>
      <c r="M2971" s="22" t="s">
        <v>3731</v>
      </c>
      <c r="N2971" s="31">
        <v>45929</v>
      </c>
      <c r="O2971" s="49">
        <v>39124.800000000003</v>
      </c>
      <c r="P2971" s="22" t="s">
        <v>625</v>
      </c>
      <c r="Q2971" s="22" t="s">
        <v>2071</v>
      </c>
      <c r="R2971" s="22" t="s">
        <v>637</v>
      </c>
      <c r="S2971" s="3">
        <v>4</v>
      </c>
      <c r="T2971" s="38"/>
      <c r="U2971" s="22" t="s">
        <v>18</v>
      </c>
      <c r="V2971" s="22" t="str">
        <f>VLOOKUP(P2971,'Customer List'!B:C,2,)</f>
        <v>Delhi</v>
      </c>
      <c r="W2971" s="39"/>
      <c r="X2971" s="31">
        <f>IF(OR(R2971 = "PRIYANKA MADAM", R2971 = "DEEPAK", R2971 = "PORTER"),N2971,"")</f>
        <v>45929</v>
      </c>
      <c r="Y2971" s="22">
        <f t="shared" si="487"/>
        <v>0</v>
      </c>
      <c r="Z2971" s="22" t="str">
        <f t="shared" si="488"/>
        <v>Monday</v>
      </c>
      <c r="AA2971" s="22" t="str">
        <f t="shared" si="489"/>
        <v>Monday</v>
      </c>
      <c r="AB2971" s="22" t="str">
        <f>VLOOKUP(U2971,'Currency Sheet'!A:C,3,)</f>
        <v>DOLLAR</v>
      </c>
      <c r="AC2971" s="43" t="str">
        <f>VLOOKUP(P2971,'Customer List'!B:D,3,)</f>
        <v>Local</v>
      </c>
    </row>
    <row r="2972" spans="1:29" x14ac:dyDescent="0.25">
      <c r="A2972" s="22">
        <f t="shared" si="490"/>
        <v>2970</v>
      </c>
      <c r="B2972" s="22" t="s">
        <v>3728</v>
      </c>
      <c r="C2972" s="31">
        <v>45919</v>
      </c>
      <c r="D2972" s="31">
        <v>45926</v>
      </c>
      <c r="E2972" s="48">
        <v>102.9</v>
      </c>
      <c r="F2972" s="48">
        <f t="shared" si="483"/>
        <v>9055.2000000000007</v>
      </c>
      <c r="G2972" s="49">
        <f t="shared" si="484"/>
        <v>9055.2000000000007</v>
      </c>
      <c r="H2972" s="22">
        <v>345013</v>
      </c>
      <c r="I2972" s="22" t="s">
        <v>4292</v>
      </c>
      <c r="J2972" s="22">
        <v>1</v>
      </c>
      <c r="K2972" s="22">
        <v>1</v>
      </c>
      <c r="L2972" s="22">
        <f t="shared" si="485"/>
        <v>0</v>
      </c>
      <c r="M2972" s="22" t="s">
        <v>4865</v>
      </c>
      <c r="N2972" s="31">
        <v>45936</v>
      </c>
      <c r="O2972" s="49">
        <v>14810.25</v>
      </c>
      <c r="P2972" s="22" t="s">
        <v>228</v>
      </c>
      <c r="Q2972" s="22">
        <v>58156536115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Kolkata</v>
      </c>
      <c r="W2972" s="39"/>
      <c r="X2972" s="31">
        <v>45937</v>
      </c>
      <c r="Y2972" s="22">
        <f t="shared" si="487"/>
        <v>1</v>
      </c>
      <c r="Z2972" s="22" t="str">
        <f t="shared" si="488"/>
        <v>Monday</v>
      </c>
      <c r="AA2972" s="22" t="str">
        <f t="shared" si="489"/>
        <v>Tuesday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490"/>
        <v>2971</v>
      </c>
      <c r="B2973" s="22" t="s">
        <v>3728</v>
      </c>
      <c r="C2973" s="31">
        <v>45919</v>
      </c>
      <c r="D2973" s="31">
        <v>45926</v>
      </c>
      <c r="E2973" s="48">
        <v>259</v>
      </c>
      <c r="F2973" s="48">
        <f t="shared" si="483"/>
        <v>22792</v>
      </c>
      <c r="G2973" s="49">
        <f t="shared" si="484"/>
        <v>22792</v>
      </c>
      <c r="H2973" s="22">
        <v>345044</v>
      </c>
      <c r="I2973" s="22" t="s">
        <v>4353</v>
      </c>
      <c r="J2973" s="22">
        <v>1</v>
      </c>
      <c r="K2973" s="22">
        <v>1</v>
      </c>
      <c r="L2973" s="22">
        <f t="shared" si="485"/>
        <v>0</v>
      </c>
      <c r="M2973" s="22" t="s">
        <v>4888</v>
      </c>
      <c r="N2973" s="31">
        <v>45927</v>
      </c>
      <c r="O2973" s="49">
        <v>38998</v>
      </c>
      <c r="P2973" s="22" t="s">
        <v>886</v>
      </c>
      <c r="Q2973" s="22">
        <v>58156225400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Karnataka</v>
      </c>
      <c r="W2973" s="39"/>
      <c r="X2973" s="31">
        <v>45930</v>
      </c>
      <c r="Y2973" s="22">
        <f t="shared" si="487"/>
        <v>3</v>
      </c>
      <c r="Z2973" s="22" t="str">
        <f t="shared" si="488"/>
        <v>Saturday</v>
      </c>
      <c r="AA2973" s="22" t="str">
        <f t="shared" si="489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x14ac:dyDescent="0.25">
      <c r="A2974" s="22">
        <f t="shared" si="490"/>
        <v>2972</v>
      </c>
      <c r="B2974" s="22" t="s">
        <v>3728</v>
      </c>
      <c r="C2974" s="31">
        <v>45919</v>
      </c>
      <c r="D2974" s="31">
        <v>45926</v>
      </c>
      <c r="E2974" s="48">
        <v>309.75</v>
      </c>
      <c r="F2974" s="48">
        <f t="shared" si="483"/>
        <v>27258</v>
      </c>
      <c r="G2974" s="49">
        <f t="shared" si="484"/>
        <v>27258</v>
      </c>
      <c r="H2974" s="22">
        <v>347318</v>
      </c>
      <c r="I2974" s="22" t="s">
        <v>4293</v>
      </c>
      <c r="J2974" s="22">
        <v>1</v>
      </c>
      <c r="K2974" s="22">
        <v>1</v>
      </c>
      <c r="L2974" s="22">
        <f t="shared" si="485"/>
        <v>0</v>
      </c>
      <c r="M2974" s="22" t="s">
        <v>4908</v>
      </c>
      <c r="N2974" s="31">
        <v>45936</v>
      </c>
      <c r="O2974" s="49">
        <v>39235</v>
      </c>
      <c r="P2974" s="22" t="s">
        <v>617</v>
      </c>
      <c r="Q2974" s="22">
        <v>58156534575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Bhuvneshwar</v>
      </c>
      <c r="W2974" s="39"/>
      <c r="X2974" s="31">
        <v>45938</v>
      </c>
      <c r="Y2974" s="22">
        <f t="shared" si="487"/>
        <v>2</v>
      </c>
      <c r="Z2974" s="22" t="str">
        <f t="shared" si="488"/>
        <v>Monday</v>
      </c>
      <c r="AA2974" s="22" t="str">
        <f t="shared" si="489"/>
        <v>Wednesday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490"/>
        <v>2973</v>
      </c>
      <c r="B2975" s="22" t="s">
        <v>3728</v>
      </c>
      <c r="C2975" s="31">
        <v>45919</v>
      </c>
      <c r="D2975" s="31">
        <v>45926</v>
      </c>
      <c r="E2975" s="48">
        <v>111.3</v>
      </c>
      <c r="F2975" s="48">
        <f t="shared" si="483"/>
        <v>9794.4</v>
      </c>
      <c r="G2975" s="49">
        <f t="shared" si="484"/>
        <v>9794.4</v>
      </c>
      <c r="H2975" s="22">
        <v>351729</v>
      </c>
      <c r="I2975" s="22" t="s">
        <v>4294</v>
      </c>
      <c r="J2975" s="22">
        <v>1</v>
      </c>
      <c r="K2975" s="22">
        <v>1</v>
      </c>
      <c r="L2975" s="22">
        <f t="shared" si="485"/>
        <v>0</v>
      </c>
      <c r="M2975" s="22" t="s">
        <v>4882</v>
      </c>
      <c r="N2975" s="31">
        <v>45929</v>
      </c>
      <c r="O2975" s="49">
        <v>15264</v>
      </c>
      <c r="P2975" s="22" t="s">
        <v>208</v>
      </c>
      <c r="Q2975" s="22" t="s">
        <v>1996</v>
      </c>
      <c r="R2975" s="22" t="s">
        <v>1996</v>
      </c>
      <c r="S2975" s="3">
        <v>4</v>
      </c>
      <c r="T2975" s="38"/>
      <c r="U2975" s="22" t="s">
        <v>18</v>
      </c>
      <c r="V2975" s="22" t="str">
        <f>VLOOKUP(P2975,'Customer List'!B:C,2,)</f>
        <v>Delhi</v>
      </c>
      <c r="W2975" s="39"/>
      <c r="X2975" s="31">
        <f>IF(OR(R2975 = "PRIYANKA MADAM", R2975 = "DEEPAK", R2975 = "PORTER"),N2975,"")</f>
        <v>45929</v>
      </c>
      <c r="Y2975" s="22">
        <f t="shared" si="487"/>
        <v>0</v>
      </c>
      <c r="Z2975" s="22" t="str">
        <f t="shared" si="488"/>
        <v>Monday</v>
      </c>
      <c r="AA2975" s="22" t="str">
        <f t="shared" si="489"/>
        <v>Monday</v>
      </c>
      <c r="AB2975" s="22" t="str">
        <f>VLOOKUP(U2975,'Currency Sheet'!A:C,3,)</f>
        <v>DOLLAR</v>
      </c>
      <c r="AC2975" s="43" t="str">
        <f>VLOOKUP(P2975,'Customer List'!B:D,3,)</f>
        <v>Local</v>
      </c>
    </row>
    <row r="2976" spans="1:29" x14ac:dyDescent="0.25">
      <c r="A2976" s="22">
        <f t="shared" si="490"/>
        <v>2974</v>
      </c>
      <c r="B2976" s="22" t="s">
        <v>3728</v>
      </c>
      <c r="C2976" s="31">
        <v>45919</v>
      </c>
      <c r="D2976" s="31">
        <v>45926</v>
      </c>
      <c r="E2976" s="48">
        <v>236.6</v>
      </c>
      <c r="F2976" s="48">
        <f t="shared" si="483"/>
        <v>20820.8</v>
      </c>
      <c r="G2976" s="49">
        <f t="shared" si="484"/>
        <v>20820.8</v>
      </c>
      <c r="H2976" s="22">
        <v>353606</v>
      </c>
      <c r="I2976" s="22" t="s">
        <v>4295</v>
      </c>
      <c r="J2976" s="22">
        <v>1</v>
      </c>
      <c r="K2976" s="22">
        <v>1</v>
      </c>
      <c r="L2976" s="22">
        <f t="shared" si="485"/>
        <v>0</v>
      </c>
      <c r="M2976" s="22" t="s">
        <v>4938</v>
      </c>
      <c r="N2976" s="31">
        <v>45927</v>
      </c>
      <c r="O2976" s="49">
        <v>36673</v>
      </c>
      <c r="P2976" s="22" t="s">
        <v>630</v>
      </c>
      <c r="Q2976" s="22">
        <v>58156228491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Telangana</v>
      </c>
      <c r="W2976" s="39"/>
      <c r="X2976" s="31">
        <v>45929</v>
      </c>
      <c r="Y2976" s="22">
        <f t="shared" ref="Y2976:Y3007" si="492">IF(X2976="", "", X2976-N2976)</f>
        <v>2</v>
      </c>
      <c r="Z2976" s="22" t="str">
        <f t="shared" ref="Z2976:Z3007" si="493">IF(N2976="", "", TEXT(N2976, "dddd"))</f>
        <v>Saturday</v>
      </c>
      <c r="AA2976" s="22" t="str">
        <f t="shared" ref="AA2976:AA3007" si="494">IF(X2976="", "", TEXT(X2976, "dddd"))</f>
        <v>Monday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490"/>
        <v>2975</v>
      </c>
      <c r="B2977" s="22" t="s">
        <v>3728</v>
      </c>
      <c r="C2977" s="31">
        <v>45919</v>
      </c>
      <c r="D2977" s="31">
        <v>45926</v>
      </c>
      <c r="E2977" s="48">
        <v>305.25</v>
      </c>
      <c r="F2977" s="48">
        <f t="shared" si="483"/>
        <v>26862</v>
      </c>
      <c r="G2977" s="49">
        <f t="shared" si="484"/>
        <v>80586</v>
      </c>
      <c r="H2977" s="22">
        <v>353726</v>
      </c>
      <c r="I2977" s="22" t="s">
        <v>4296</v>
      </c>
      <c r="J2977" s="22">
        <v>3</v>
      </c>
      <c r="K2977" s="22">
        <v>3</v>
      </c>
      <c r="L2977" s="22">
        <f t="shared" si="485"/>
        <v>0</v>
      </c>
      <c r="M2977" s="22" t="s">
        <v>4866</v>
      </c>
      <c r="N2977" s="31">
        <v>45927</v>
      </c>
      <c r="O2977" s="49">
        <v>104395.5</v>
      </c>
      <c r="P2977" s="22" t="s">
        <v>242</v>
      </c>
      <c r="Q2977" s="22">
        <v>58156233800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Mumbai</v>
      </c>
      <c r="W2977" s="39"/>
      <c r="X2977" s="31">
        <v>45929</v>
      </c>
      <c r="Y2977" s="22">
        <f t="shared" si="492"/>
        <v>2</v>
      </c>
      <c r="Z2977" s="22" t="str">
        <f t="shared" si="493"/>
        <v>Saturday</v>
      </c>
      <c r="AA2977" s="22" t="str">
        <f t="shared" si="494"/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x14ac:dyDescent="0.25">
      <c r="A2978" s="22">
        <f t="shared" si="490"/>
        <v>2976</v>
      </c>
      <c r="B2978" s="22" t="s">
        <v>3728</v>
      </c>
      <c r="C2978" s="31">
        <v>45919</v>
      </c>
      <c r="D2978" s="31">
        <v>45926</v>
      </c>
      <c r="E2978" s="48">
        <v>151.19999999999999</v>
      </c>
      <c r="F2978" s="48">
        <f t="shared" si="483"/>
        <v>13305.599999999999</v>
      </c>
      <c r="G2978" s="49">
        <f t="shared" si="484"/>
        <v>13305.599999999999</v>
      </c>
      <c r="H2978" s="22">
        <v>356110</v>
      </c>
      <c r="I2978" s="22" t="s">
        <v>3747</v>
      </c>
      <c r="J2978" s="22">
        <v>1</v>
      </c>
      <c r="K2978" s="22">
        <v>1</v>
      </c>
      <c r="L2978" s="22">
        <f t="shared" si="485"/>
        <v>0</v>
      </c>
      <c r="M2978" s="22" t="s">
        <v>4865</v>
      </c>
      <c r="N2978" s="31">
        <v>45936</v>
      </c>
      <c r="O2978" s="49">
        <v>21762</v>
      </c>
      <c r="P2978" s="22" t="s">
        <v>228</v>
      </c>
      <c r="Q2978" s="22">
        <v>58156536115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Kolkata</v>
      </c>
      <c r="W2978" s="39"/>
      <c r="X2978" s="31">
        <v>45937</v>
      </c>
      <c r="Y2978" s="22">
        <f t="shared" si="492"/>
        <v>1</v>
      </c>
      <c r="Z2978" s="22" t="str">
        <f t="shared" si="493"/>
        <v>Monday</v>
      </c>
      <c r="AA2978" s="22" t="str">
        <f t="shared" si="494"/>
        <v>Tuesday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490"/>
        <v>2977</v>
      </c>
      <c r="B2979" s="22" t="s">
        <v>3728</v>
      </c>
      <c r="C2979" s="31">
        <v>45919</v>
      </c>
      <c r="D2979" s="31">
        <v>45926</v>
      </c>
      <c r="E2979" s="48">
        <v>245.70000000000002</v>
      </c>
      <c r="F2979" s="48">
        <f t="shared" si="483"/>
        <v>21621.600000000002</v>
      </c>
      <c r="G2979" s="49">
        <f t="shared" si="484"/>
        <v>64864.800000000003</v>
      </c>
      <c r="H2979" s="22">
        <v>356422</v>
      </c>
      <c r="I2979" s="22" t="s">
        <v>4297</v>
      </c>
      <c r="J2979" s="22">
        <v>3</v>
      </c>
      <c r="K2979" s="22">
        <v>3</v>
      </c>
      <c r="L2979" s="22">
        <f t="shared" si="485"/>
        <v>0</v>
      </c>
      <c r="M2979" s="22" t="s">
        <v>4912</v>
      </c>
      <c r="N2979" s="31">
        <v>45927</v>
      </c>
      <c r="O2979" s="49">
        <v>114250.5</v>
      </c>
      <c r="P2979" s="22" t="s">
        <v>891</v>
      </c>
      <c r="Q2979" s="22">
        <v>58156226575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Banglore</v>
      </c>
      <c r="W2979" s="39"/>
      <c r="X2979" s="31">
        <v>45929</v>
      </c>
      <c r="Y2979" s="22">
        <f t="shared" si="492"/>
        <v>2</v>
      </c>
      <c r="Z2979" s="22" t="str">
        <f t="shared" si="493"/>
        <v>Saturday</v>
      </c>
      <c r="AA2979" s="22" t="str">
        <f t="shared" si="494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490"/>
        <v>2978</v>
      </c>
      <c r="B2980" s="22" t="s">
        <v>3728</v>
      </c>
      <c r="C2980" s="31">
        <v>45919</v>
      </c>
      <c r="D2980" s="31">
        <v>45926</v>
      </c>
      <c r="E2980" s="48">
        <v>86.8</v>
      </c>
      <c r="F2980" s="48">
        <f t="shared" si="483"/>
        <v>7638.4</v>
      </c>
      <c r="G2980" s="49">
        <f t="shared" si="484"/>
        <v>7638.4</v>
      </c>
      <c r="H2980" s="22">
        <v>357415</v>
      </c>
      <c r="I2980" s="22" t="s">
        <v>4067</v>
      </c>
      <c r="J2980" s="22">
        <v>1</v>
      </c>
      <c r="K2980" s="22">
        <v>1</v>
      </c>
      <c r="L2980" s="22">
        <f t="shared" si="485"/>
        <v>0</v>
      </c>
      <c r="M2980" s="22" t="s">
        <v>4865</v>
      </c>
      <c r="N2980" s="31">
        <v>45936</v>
      </c>
      <c r="O2980" s="49">
        <v>12480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492"/>
        <v>1</v>
      </c>
      <c r="Z2980" s="22" t="str">
        <f t="shared" si="493"/>
        <v>Monday</v>
      </c>
      <c r="AA2980" s="22" t="str">
        <f t="shared" si="494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490"/>
        <v>2979</v>
      </c>
      <c r="B2981" s="22" t="s">
        <v>3728</v>
      </c>
      <c r="C2981" s="31">
        <v>45919</v>
      </c>
      <c r="D2981" s="31">
        <v>45926</v>
      </c>
      <c r="E2981" s="48">
        <v>252</v>
      </c>
      <c r="F2981" s="48">
        <f t="shared" si="483"/>
        <v>22176</v>
      </c>
      <c r="G2981" s="49">
        <f t="shared" si="484"/>
        <v>66528</v>
      </c>
      <c r="H2981" s="22">
        <v>357504</v>
      </c>
      <c r="I2981" s="22" t="s">
        <v>4298</v>
      </c>
      <c r="J2981" s="22">
        <v>3</v>
      </c>
      <c r="K2981" s="22">
        <v>3</v>
      </c>
      <c r="L2981" s="22">
        <f t="shared" si="485"/>
        <v>0</v>
      </c>
      <c r="M2981" s="22" t="s">
        <v>4888</v>
      </c>
      <c r="N2981" s="31">
        <v>45927</v>
      </c>
      <c r="O2981" s="49">
        <v>113832.4</v>
      </c>
      <c r="P2981" s="22" t="s">
        <v>886</v>
      </c>
      <c r="Q2981" s="22">
        <v>58156225400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Karnataka</v>
      </c>
      <c r="W2981" s="39"/>
      <c r="X2981" s="31">
        <v>45930</v>
      </c>
      <c r="Y2981" s="22">
        <f t="shared" si="492"/>
        <v>3</v>
      </c>
      <c r="Z2981" s="22" t="str">
        <f t="shared" si="493"/>
        <v>Saturday</v>
      </c>
      <c r="AA2981" s="22" t="str">
        <f t="shared" si="494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490"/>
        <v>2980</v>
      </c>
      <c r="B2982" s="22" t="s">
        <v>3728</v>
      </c>
      <c r="C2982" s="31">
        <v>45919</v>
      </c>
      <c r="D2982" s="31">
        <v>45926</v>
      </c>
      <c r="E2982" s="48">
        <v>326.25</v>
      </c>
      <c r="F2982" s="48">
        <f t="shared" si="483"/>
        <v>28710</v>
      </c>
      <c r="G2982" s="49">
        <f t="shared" si="484"/>
        <v>28710</v>
      </c>
      <c r="H2982" s="22">
        <v>358610</v>
      </c>
      <c r="I2982" s="22" t="s">
        <v>4299</v>
      </c>
      <c r="J2982" s="22">
        <v>1</v>
      </c>
      <c r="K2982" s="22">
        <v>1</v>
      </c>
      <c r="L2982" s="22">
        <f t="shared" si="485"/>
        <v>0</v>
      </c>
      <c r="M2982" s="22" t="s">
        <v>4895</v>
      </c>
      <c r="N2982" s="31">
        <v>45929</v>
      </c>
      <c r="O2982" s="49">
        <v>37192.5</v>
      </c>
      <c r="P2982" s="22" t="s">
        <v>16</v>
      </c>
      <c r="Q2982" s="22" t="s">
        <v>2071</v>
      </c>
      <c r="R2982" s="22" t="s">
        <v>637</v>
      </c>
      <c r="S2982" s="3">
        <v>4</v>
      </c>
      <c r="T2982" s="38"/>
      <c r="U2982" s="22" t="s">
        <v>18</v>
      </c>
      <c r="V2982" s="22" t="str">
        <f>VLOOKUP(P2982,'Customer List'!B:C,2,)</f>
        <v>Delhi</v>
      </c>
      <c r="W2982" s="39"/>
      <c r="X2982" s="31">
        <f>IF(OR(R2982 = "PRIYANKA MADAM", R2982 = "DEEPAK", R2982 = "PORTER"),N2982,"")</f>
        <v>45929</v>
      </c>
      <c r="Y2982" s="22">
        <f t="shared" si="492"/>
        <v>0</v>
      </c>
      <c r="Z2982" s="22" t="str">
        <f t="shared" si="493"/>
        <v>Monday</v>
      </c>
      <c r="AA2982" s="22" t="str">
        <f t="shared" si="494"/>
        <v>Monday</v>
      </c>
      <c r="AB2982" s="22" t="str">
        <f>VLOOKUP(U2982,'Currency Sheet'!A:C,3,)</f>
        <v>DOLLAR</v>
      </c>
      <c r="AC2982" s="43" t="str">
        <f>VLOOKUP(P2982,'Customer List'!B:D,3,)</f>
        <v>Local</v>
      </c>
    </row>
    <row r="2983" spans="1:29" x14ac:dyDescent="0.25">
      <c r="A2983" s="22">
        <f t="shared" si="490"/>
        <v>2981</v>
      </c>
      <c r="B2983" s="22" t="s">
        <v>3728</v>
      </c>
      <c r="C2983" s="31">
        <v>45919</v>
      </c>
      <c r="D2983" s="31">
        <v>45926</v>
      </c>
      <c r="E2983" s="48">
        <v>107.1</v>
      </c>
      <c r="F2983" s="48">
        <f t="shared" si="483"/>
        <v>9424.7999999999993</v>
      </c>
      <c r="G2983" s="49">
        <f t="shared" si="484"/>
        <v>9424.7999999999993</v>
      </c>
      <c r="H2983" s="22">
        <v>363203</v>
      </c>
      <c r="I2983" s="22" t="s">
        <v>4300</v>
      </c>
      <c r="J2983" s="22">
        <v>1</v>
      </c>
      <c r="K2983" s="22">
        <v>1</v>
      </c>
      <c r="L2983" s="22">
        <f t="shared" si="485"/>
        <v>0</v>
      </c>
      <c r="M2983" s="22" t="s">
        <v>4864</v>
      </c>
      <c r="N2983" s="31">
        <v>45936</v>
      </c>
      <c r="O2983" s="49">
        <v>15414.75</v>
      </c>
      <c r="P2983" s="22" t="s">
        <v>228</v>
      </c>
      <c r="Q2983" s="22">
        <v>58156536115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Kolkata</v>
      </c>
      <c r="W2983" s="39"/>
      <c r="X2983" s="31">
        <v>45937</v>
      </c>
      <c r="Y2983" s="22">
        <f t="shared" si="492"/>
        <v>1</v>
      </c>
      <c r="Z2983" s="22" t="str">
        <f t="shared" si="493"/>
        <v>Monday</v>
      </c>
      <c r="AA2983" s="22" t="str">
        <f t="shared" si="494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490"/>
        <v>2982</v>
      </c>
      <c r="B2984" s="22" t="s">
        <v>3728</v>
      </c>
      <c r="C2984" s="31">
        <v>45919</v>
      </c>
      <c r="D2984" s="31">
        <v>45926</v>
      </c>
      <c r="E2984" s="48">
        <v>259</v>
      </c>
      <c r="F2984" s="48">
        <f t="shared" si="483"/>
        <v>22792</v>
      </c>
      <c r="G2984" s="49">
        <f t="shared" si="484"/>
        <v>22792</v>
      </c>
      <c r="H2984" s="22">
        <v>363210</v>
      </c>
      <c r="I2984" s="22" t="s">
        <v>4301</v>
      </c>
      <c r="J2984" s="22">
        <v>1</v>
      </c>
      <c r="K2984" s="22">
        <v>1</v>
      </c>
      <c r="L2984" s="22">
        <f t="shared" si="485"/>
        <v>0</v>
      </c>
      <c r="M2984" s="22" t="s">
        <v>4895</v>
      </c>
      <c r="N2984" s="31">
        <v>45929</v>
      </c>
      <c r="O2984" s="49">
        <v>31635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 t="shared" ref="X2984:X2985" si="495">IF(OR(R2984 = "PRIYANKA MADAM", R2984 = "DEEPAK", R2984 = "PORTER"),N2984,"")</f>
        <v>45929</v>
      </c>
      <c r="Y2984" s="22">
        <f t="shared" si="492"/>
        <v>0</v>
      </c>
      <c r="Z2984" s="22" t="str">
        <f t="shared" si="493"/>
        <v>Monday</v>
      </c>
      <c r="AA2984" s="22" t="str">
        <f t="shared" si="494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490"/>
        <v>2983</v>
      </c>
      <c r="B2985" s="22" t="s">
        <v>3728</v>
      </c>
      <c r="C2985" s="31">
        <v>45919</v>
      </c>
      <c r="D2985" s="31">
        <v>45926</v>
      </c>
      <c r="E2985" s="48">
        <v>410.2</v>
      </c>
      <c r="F2985" s="48">
        <f t="shared" si="483"/>
        <v>36097.599999999999</v>
      </c>
      <c r="G2985" s="49">
        <f t="shared" si="484"/>
        <v>36097.599999999999</v>
      </c>
      <c r="H2985" s="22">
        <v>363601</v>
      </c>
      <c r="I2985" s="22" t="s">
        <v>4302</v>
      </c>
      <c r="J2985" s="22">
        <v>1</v>
      </c>
      <c r="K2985" s="22">
        <v>1</v>
      </c>
      <c r="L2985" s="22">
        <f t="shared" si="485"/>
        <v>0</v>
      </c>
      <c r="M2985" s="22" t="s">
        <v>4895</v>
      </c>
      <c r="N2985" s="31">
        <v>45929</v>
      </c>
      <c r="O2985" s="49">
        <v>50103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si="495"/>
        <v>45929</v>
      </c>
      <c r="Y2985" s="22">
        <f t="shared" si="492"/>
        <v>0</v>
      </c>
      <c r="Z2985" s="22" t="str">
        <f t="shared" si="493"/>
        <v>Monday</v>
      </c>
      <c r="AA2985" s="22" t="str">
        <f t="shared" si="494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x14ac:dyDescent="0.25">
      <c r="A2986" s="22">
        <f t="shared" si="490"/>
        <v>2984</v>
      </c>
      <c r="B2986" s="22" t="s">
        <v>3728</v>
      </c>
      <c r="C2986" s="31">
        <v>45919</v>
      </c>
      <c r="D2986" s="31">
        <v>45926</v>
      </c>
      <c r="E2986" s="48">
        <v>252</v>
      </c>
      <c r="F2986" s="48">
        <f t="shared" si="483"/>
        <v>22176</v>
      </c>
      <c r="G2986" s="49">
        <f t="shared" si="484"/>
        <v>22176</v>
      </c>
      <c r="H2986" s="22">
        <v>366704</v>
      </c>
      <c r="I2986" s="22" t="s">
        <v>4303</v>
      </c>
      <c r="J2986" s="22">
        <v>1</v>
      </c>
      <c r="K2986" s="22">
        <v>1</v>
      </c>
      <c r="L2986" s="22">
        <f t="shared" si="485"/>
        <v>0</v>
      </c>
      <c r="M2986" s="22" t="s">
        <v>4866</v>
      </c>
      <c r="N2986" s="31">
        <v>45927</v>
      </c>
      <c r="O2986" s="49">
        <v>37600.199999999997</v>
      </c>
      <c r="P2986" s="22" t="s">
        <v>242</v>
      </c>
      <c r="Q2986" s="22">
        <v>58156233800</v>
      </c>
      <c r="R2986" s="22" t="s">
        <v>40</v>
      </c>
      <c r="S2986" s="3">
        <v>4</v>
      </c>
      <c r="T2986" s="38"/>
      <c r="U2986" s="22" t="s">
        <v>18</v>
      </c>
      <c r="V2986" s="22" t="str">
        <f>VLOOKUP(P2986,'Customer List'!B:C,2,)</f>
        <v>Mumbai</v>
      </c>
      <c r="W2986" s="39"/>
      <c r="X2986" s="31">
        <v>45929</v>
      </c>
      <c r="Y2986" s="22">
        <f t="shared" si="492"/>
        <v>2</v>
      </c>
      <c r="Z2986" s="22" t="str">
        <f t="shared" si="493"/>
        <v>Saturday</v>
      </c>
      <c r="AA2986" s="22" t="str">
        <f t="shared" si="494"/>
        <v>Monday</v>
      </c>
      <c r="AB2986" s="22" t="str">
        <f>VLOOKUP(U2986,'Currency Sheet'!A:C,3,)</f>
        <v>DOLLAR</v>
      </c>
      <c r="AC2986" s="43" t="str">
        <f>VLOOKUP(P2986,'Customer List'!B:D,3,)</f>
        <v>OutStation</v>
      </c>
    </row>
    <row r="2987" spans="1:29" x14ac:dyDescent="0.25">
      <c r="A2987" s="22">
        <f t="shared" si="490"/>
        <v>2985</v>
      </c>
      <c r="B2987" s="22" t="s">
        <v>3728</v>
      </c>
      <c r="C2987" s="31">
        <v>45919</v>
      </c>
      <c r="D2987" s="31">
        <v>45926</v>
      </c>
      <c r="E2987" s="48">
        <v>104.3</v>
      </c>
      <c r="F2987" s="48">
        <f t="shared" si="483"/>
        <v>9178.4</v>
      </c>
      <c r="G2987" s="49">
        <f t="shared" si="484"/>
        <v>9178.4</v>
      </c>
      <c r="H2987" s="22">
        <v>367405</v>
      </c>
      <c r="I2987" s="22" t="s">
        <v>4097</v>
      </c>
      <c r="J2987" s="22">
        <v>1</v>
      </c>
      <c r="K2987" s="22">
        <v>1</v>
      </c>
      <c r="L2987" s="22">
        <f t="shared" si="485"/>
        <v>0</v>
      </c>
      <c r="M2987" s="22" t="s">
        <v>4865</v>
      </c>
      <c r="N2987" s="31">
        <v>45936</v>
      </c>
      <c r="O2987" s="49">
        <v>15011.75</v>
      </c>
      <c r="P2987" s="22" t="s">
        <v>228</v>
      </c>
      <c r="Q2987" s="22">
        <v>58156536115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Kolkata</v>
      </c>
      <c r="W2987" s="39"/>
      <c r="X2987" s="31">
        <v>45937</v>
      </c>
      <c r="Y2987" s="22">
        <f t="shared" si="492"/>
        <v>1</v>
      </c>
      <c r="Z2987" s="22" t="str">
        <f t="shared" si="493"/>
        <v>Monday</v>
      </c>
      <c r="AA2987" s="22" t="str">
        <f t="shared" si="494"/>
        <v>Tuesday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x14ac:dyDescent="0.25">
      <c r="A2988" s="22">
        <f t="shared" si="490"/>
        <v>2986</v>
      </c>
      <c r="B2988" s="22" t="s">
        <v>3728</v>
      </c>
      <c r="C2988" s="31">
        <v>45919</v>
      </c>
      <c r="D2988" s="31">
        <v>45926</v>
      </c>
      <c r="E2988" s="48">
        <v>102.9</v>
      </c>
      <c r="F2988" s="48">
        <f t="shared" si="483"/>
        <v>9055.2000000000007</v>
      </c>
      <c r="G2988" s="49">
        <f t="shared" si="484"/>
        <v>9055.2000000000007</v>
      </c>
      <c r="H2988" s="22">
        <v>368503</v>
      </c>
      <c r="I2988" s="22" t="s">
        <v>4304</v>
      </c>
      <c r="J2988" s="22">
        <v>1</v>
      </c>
      <c r="K2988" s="22">
        <v>1</v>
      </c>
      <c r="L2988" s="22">
        <f t="shared" si="485"/>
        <v>0</v>
      </c>
      <c r="M2988" s="22" t="s">
        <v>4920</v>
      </c>
      <c r="N2988" s="31">
        <v>45929</v>
      </c>
      <c r="O2988" s="49">
        <v>13965</v>
      </c>
      <c r="P2988" s="22" t="s">
        <v>213</v>
      </c>
      <c r="Q2988" s="22" t="s">
        <v>1996</v>
      </c>
      <c r="R2988" s="22" t="s">
        <v>1996</v>
      </c>
      <c r="S2988" s="3">
        <v>4</v>
      </c>
      <c r="T2988" s="38"/>
      <c r="U2988" s="22" t="s">
        <v>18</v>
      </c>
      <c r="V2988" s="22" t="str">
        <f>VLOOKUP(P2988,'Customer List'!B:C,2,)</f>
        <v>Delhi</v>
      </c>
      <c r="W2988" s="39"/>
      <c r="X2988" s="31">
        <f>IF(OR(R2988 = "PRIYANKA MADAM", R2988 = "DEEPAK", R2988 = "PORTER"),N2988,"")</f>
        <v>45929</v>
      </c>
      <c r="Y2988" s="22">
        <f t="shared" si="492"/>
        <v>0</v>
      </c>
      <c r="Z2988" s="22" t="str">
        <f t="shared" si="493"/>
        <v>Monday</v>
      </c>
      <c r="AA2988" s="22" t="str">
        <f t="shared" si="494"/>
        <v>Monday</v>
      </c>
      <c r="AB2988" s="22" t="str">
        <f>VLOOKUP(U2988,'Currency Sheet'!A:C,3,)</f>
        <v>DOLLAR</v>
      </c>
      <c r="AC2988" s="43" t="str">
        <f>VLOOKUP(P2988,'Customer List'!B:D,3,)</f>
        <v>Local</v>
      </c>
    </row>
    <row r="2989" spans="1:29" x14ac:dyDescent="0.25">
      <c r="A2989" s="22">
        <f t="shared" si="490"/>
        <v>2987</v>
      </c>
      <c r="B2989" s="22" t="s">
        <v>3728</v>
      </c>
      <c r="C2989" s="31">
        <v>45919</v>
      </c>
      <c r="D2989" s="31">
        <v>45926</v>
      </c>
      <c r="E2989" s="48">
        <v>96.6</v>
      </c>
      <c r="F2989" s="48">
        <f t="shared" si="483"/>
        <v>8500.7999999999993</v>
      </c>
      <c r="G2989" s="49">
        <f t="shared" si="484"/>
        <v>8500.7999999999993</v>
      </c>
      <c r="H2989" s="22">
        <v>368508</v>
      </c>
      <c r="I2989" s="22" t="s">
        <v>3956</v>
      </c>
      <c r="J2989" s="22">
        <v>1</v>
      </c>
      <c r="K2989" s="22">
        <v>1</v>
      </c>
      <c r="L2989" s="22">
        <f t="shared" si="485"/>
        <v>0</v>
      </c>
      <c r="M2989" s="22" t="s">
        <v>4864</v>
      </c>
      <c r="N2989" s="31">
        <v>45936</v>
      </c>
      <c r="O2989" s="49">
        <v>13903.5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492"/>
        <v>1</v>
      </c>
      <c r="Z2989" s="22" t="str">
        <f t="shared" si="493"/>
        <v>Monday</v>
      </c>
      <c r="AA2989" s="22" t="str">
        <f t="shared" si="494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490"/>
        <v>2988</v>
      </c>
      <c r="B2990" s="22" t="s">
        <v>3728</v>
      </c>
      <c r="C2990" s="31">
        <v>45919</v>
      </c>
      <c r="D2990" s="31">
        <v>45926</v>
      </c>
      <c r="E2990" s="48">
        <v>42.7</v>
      </c>
      <c r="F2990" s="48">
        <f t="shared" si="483"/>
        <v>3757.6000000000004</v>
      </c>
      <c r="G2990" s="49">
        <f t="shared" si="484"/>
        <v>3757.6000000000004</v>
      </c>
      <c r="H2990" s="22">
        <v>368509</v>
      </c>
      <c r="I2990" s="22" t="s">
        <v>4305</v>
      </c>
      <c r="J2990" s="22">
        <v>1</v>
      </c>
      <c r="K2990" s="22">
        <v>1</v>
      </c>
      <c r="L2990" s="22">
        <f t="shared" si="485"/>
        <v>0</v>
      </c>
      <c r="M2990" s="22" t="s">
        <v>4864</v>
      </c>
      <c r="N2990" s="31">
        <v>45936</v>
      </c>
      <c r="O2990" s="49">
        <v>6145.75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2"/>
        <v>1</v>
      </c>
      <c r="Z2990" s="22" t="str">
        <f t="shared" si="493"/>
        <v>Monday</v>
      </c>
      <c r="AA2990" s="22" t="str">
        <f t="shared" si="494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x14ac:dyDescent="0.25">
      <c r="A2991" s="22">
        <f t="shared" si="490"/>
        <v>2989</v>
      </c>
      <c r="B2991" s="22" t="s">
        <v>3728</v>
      </c>
      <c r="C2991" s="31">
        <v>45919</v>
      </c>
      <c r="D2991" s="31">
        <v>45926</v>
      </c>
      <c r="E2991" s="48">
        <v>210</v>
      </c>
      <c r="F2991" s="48">
        <f t="shared" si="483"/>
        <v>18480</v>
      </c>
      <c r="G2991" s="49">
        <f t="shared" si="484"/>
        <v>18480</v>
      </c>
      <c r="H2991" s="22">
        <v>369312</v>
      </c>
      <c r="I2991" s="22" t="s">
        <v>4306</v>
      </c>
      <c r="J2991" s="22">
        <v>1</v>
      </c>
      <c r="K2991" s="22">
        <v>1</v>
      </c>
      <c r="L2991" s="22">
        <f t="shared" si="485"/>
        <v>0</v>
      </c>
      <c r="M2991" s="22" t="s">
        <v>4888</v>
      </c>
      <c r="N2991" s="31">
        <v>45927</v>
      </c>
      <c r="O2991" s="49">
        <v>31620</v>
      </c>
      <c r="P2991" s="22" t="s">
        <v>886</v>
      </c>
      <c r="Q2991" s="22">
        <v>58156225400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Karnataka</v>
      </c>
      <c r="W2991" s="39"/>
      <c r="X2991" s="31">
        <v>45930</v>
      </c>
      <c r="Y2991" s="22">
        <f t="shared" si="492"/>
        <v>3</v>
      </c>
      <c r="Z2991" s="22" t="str">
        <f t="shared" si="493"/>
        <v>Saturday</v>
      </c>
      <c r="AA2991" s="22" t="str">
        <f t="shared" si="494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490"/>
        <v>2990</v>
      </c>
      <c r="B2992" s="22" t="s">
        <v>3728</v>
      </c>
      <c r="C2992" s="31">
        <v>45919</v>
      </c>
      <c r="D2992" s="31">
        <v>45926</v>
      </c>
      <c r="E2992" s="48">
        <v>161.25</v>
      </c>
      <c r="F2992" s="48">
        <f t="shared" si="483"/>
        <v>14190</v>
      </c>
      <c r="G2992" s="49">
        <f t="shared" si="484"/>
        <v>14190</v>
      </c>
      <c r="H2992" s="22">
        <v>369321</v>
      </c>
      <c r="I2992" s="22" t="s">
        <v>4307</v>
      </c>
      <c r="J2992" s="22">
        <v>1</v>
      </c>
      <c r="K2992" s="22">
        <v>1</v>
      </c>
      <c r="L2992" s="22">
        <f t="shared" si="485"/>
        <v>0</v>
      </c>
      <c r="M2992" s="22" t="s">
        <v>4865</v>
      </c>
      <c r="N2992" s="31">
        <v>45936</v>
      </c>
      <c r="O2992" s="49">
        <v>21661.25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492"/>
        <v>1</v>
      </c>
      <c r="Z2992" s="22" t="str">
        <f t="shared" si="493"/>
        <v>Monday</v>
      </c>
      <c r="AA2992" s="22" t="str">
        <f t="shared" si="494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490"/>
        <v>2991</v>
      </c>
      <c r="B2993" s="22" t="s">
        <v>3728</v>
      </c>
      <c r="C2993" s="31">
        <v>45919</v>
      </c>
      <c r="D2993" s="31">
        <v>45926</v>
      </c>
      <c r="E2993" s="48">
        <v>226.1</v>
      </c>
      <c r="F2993" s="48">
        <f t="shared" si="483"/>
        <v>19896.8</v>
      </c>
      <c r="G2993" s="49">
        <f t="shared" si="484"/>
        <v>19896.8</v>
      </c>
      <c r="H2993" s="22">
        <v>372002</v>
      </c>
      <c r="I2993" s="22" t="s">
        <v>4308</v>
      </c>
      <c r="J2993" s="22">
        <v>1</v>
      </c>
      <c r="K2993" s="22">
        <v>1</v>
      </c>
      <c r="L2993" s="22">
        <f t="shared" si="485"/>
        <v>0</v>
      </c>
      <c r="M2993" s="22" t="s">
        <v>3730</v>
      </c>
      <c r="N2993" s="31">
        <v>45929</v>
      </c>
      <c r="O2993" s="49">
        <v>35045.5</v>
      </c>
      <c r="P2993" s="22" t="s">
        <v>3729</v>
      </c>
      <c r="Q2993" s="22" t="s">
        <v>2071</v>
      </c>
      <c r="R2993" s="22" t="s">
        <v>637</v>
      </c>
      <c r="S2993" s="3">
        <v>4</v>
      </c>
      <c r="T2993" s="38"/>
      <c r="U2993" s="22" t="s">
        <v>18</v>
      </c>
      <c r="V2993" s="22" t="str">
        <f>VLOOKUP(P2993,'Customer List'!B:C,2,)</f>
        <v>Delhi</v>
      </c>
      <c r="W2993" s="39"/>
      <c r="X2993" s="31">
        <f>IF(OR(R2993 = "PRIYANKA MADAM", R2993 = "DEEPAK", R2993 = "PORTER"),N2993,"")</f>
        <v>45929</v>
      </c>
      <c r="Y2993" s="22">
        <f t="shared" si="492"/>
        <v>0</v>
      </c>
      <c r="Z2993" s="22" t="str">
        <f t="shared" si="493"/>
        <v>Monday</v>
      </c>
      <c r="AA2993" s="22" t="str">
        <f t="shared" si="494"/>
        <v>Monday</v>
      </c>
      <c r="AB2993" s="22" t="str">
        <f>VLOOKUP(U2993,'Currency Sheet'!A:C,3,)</f>
        <v>DOLLAR</v>
      </c>
      <c r="AC2993" s="43" t="str">
        <f>VLOOKUP(P2993,'Customer List'!B:D,3,)</f>
        <v>Local</v>
      </c>
    </row>
    <row r="2994" spans="1:29" x14ac:dyDescent="0.25">
      <c r="A2994" s="22">
        <f t="shared" si="490"/>
        <v>2992</v>
      </c>
      <c r="B2994" s="22" t="s">
        <v>3728</v>
      </c>
      <c r="C2994" s="31">
        <v>45919</v>
      </c>
      <c r="D2994" s="31">
        <v>45926</v>
      </c>
      <c r="E2994" s="48">
        <v>87.5</v>
      </c>
      <c r="F2994" s="48">
        <f t="shared" si="483"/>
        <v>7700</v>
      </c>
      <c r="G2994" s="49">
        <f t="shared" si="484"/>
        <v>7700</v>
      </c>
      <c r="H2994" s="22">
        <v>372203</v>
      </c>
      <c r="I2994" s="22" t="s">
        <v>4309</v>
      </c>
      <c r="J2994" s="22">
        <v>1</v>
      </c>
      <c r="K2994" s="22">
        <v>1</v>
      </c>
      <c r="L2994" s="22">
        <f t="shared" si="485"/>
        <v>0</v>
      </c>
      <c r="M2994" s="22" t="s">
        <v>4865</v>
      </c>
      <c r="N2994" s="31">
        <v>45936</v>
      </c>
      <c r="O2994" s="49">
        <v>12593.75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492"/>
        <v>1</v>
      </c>
      <c r="Z2994" s="22" t="str">
        <f t="shared" si="493"/>
        <v>Monday</v>
      </c>
      <c r="AA2994" s="22" t="str">
        <f t="shared" si="494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490"/>
        <v>2993</v>
      </c>
      <c r="B2995" s="22" t="s">
        <v>3728</v>
      </c>
      <c r="C2995" s="31">
        <v>45919</v>
      </c>
      <c r="D2995" s="31">
        <v>45926</v>
      </c>
      <c r="E2995" s="48">
        <v>234.5</v>
      </c>
      <c r="F2995" s="48">
        <f t="shared" si="483"/>
        <v>20636</v>
      </c>
      <c r="G2995" s="49">
        <f t="shared" si="484"/>
        <v>20636</v>
      </c>
      <c r="H2995" s="22">
        <v>372208</v>
      </c>
      <c r="I2995" s="22" t="s">
        <v>3982</v>
      </c>
      <c r="J2995" s="22">
        <v>1</v>
      </c>
      <c r="K2995" s="22">
        <v>1</v>
      </c>
      <c r="L2995" s="22">
        <f t="shared" si="485"/>
        <v>0</v>
      </c>
      <c r="M2995" s="22" t="s">
        <v>4942</v>
      </c>
      <c r="N2995" s="31">
        <v>45938</v>
      </c>
      <c r="O2995" s="49">
        <v>32249.33</v>
      </c>
      <c r="P2995" s="22" t="s">
        <v>254</v>
      </c>
      <c r="Q2995" s="22" t="s">
        <v>636</v>
      </c>
      <c r="R2995" s="22" t="s">
        <v>847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45938</v>
      </c>
      <c r="Y2995" s="22">
        <f t="shared" si="492"/>
        <v>0</v>
      </c>
      <c r="Z2995" s="22" t="str">
        <f t="shared" si="493"/>
        <v>Wednesday</v>
      </c>
      <c r="AA2995" s="22" t="str">
        <f t="shared" si="494"/>
        <v>Wednesday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490"/>
        <v>2994</v>
      </c>
      <c r="B2996" s="22" t="s">
        <v>3728</v>
      </c>
      <c r="C2996" s="31">
        <v>45919</v>
      </c>
      <c r="D2996" s="31">
        <v>45926</v>
      </c>
      <c r="E2996" s="48">
        <v>300.3</v>
      </c>
      <c r="F2996" s="48">
        <f t="shared" si="483"/>
        <v>26426.400000000001</v>
      </c>
      <c r="G2996" s="49">
        <f t="shared" si="484"/>
        <v>26426.400000000001</v>
      </c>
      <c r="H2996" s="22">
        <v>372716</v>
      </c>
      <c r="I2996" s="22" t="s">
        <v>4310</v>
      </c>
      <c r="J2996" s="22">
        <v>1</v>
      </c>
      <c r="K2996" s="22">
        <v>1</v>
      </c>
      <c r="L2996" s="22">
        <f t="shared" si="485"/>
        <v>0</v>
      </c>
      <c r="M2996" s="22" t="s">
        <v>4888</v>
      </c>
      <c r="N2996" s="31">
        <v>45927</v>
      </c>
      <c r="O2996" s="49">
        <v>45216.6</v>
      </c>
      <c r="P2996" s="22" t="s">
        <v>886</v>
      </c>
      <c r="Q2996" s="22">
        <v>58156225400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Karnataka</v>
      </c>
      <c r="W2996" s="39"/>
      <c r="X2996" s="31">
        <v>45930</v>
      </c>
      <c r="Y2996" s="22">
        <f t="shared" si="492"/>
        <v>3</v>
      </c>
      <c r="Z2996" s="22" t="str">
        <f t="shared" si="493"/>
        <v>Saturday</v>
      </c>
      <c r="AA2996" s="22" t="str">
        <f t="shared" si="494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490"/>
        <v>2995</v>
      </c>
      <c r="B2997" s="22" t="s">
        <v>3728</v>
      </c>
      <c r="C2997" s="31">
        <v>45919</v>
      </c>
      <c r="D2997" s="31">
        <v>45926</v>
      </c>
      <c r="E2997" s="48">
        <v>56</v>
      </c>
      <c r="F2997" s="48">
        <f t="shared" si="483"/>
        <v>4928</v>
      </c>
      <c r="G2997" s="49">
        <f t="shared" si="484"/>
        <v>4928</v>
      </c>
      <c r="H2997" s="22">
        <v>384813</v>
      </c>
      <c r="I2997" s="22" t="s">
        <v>4311</v>
      </c>
      <c r="J2997" s="22">
        <v>1</v>
      </c>
      <c r="K2997" s="22">
        <v>1</v>
      </c>
      <c r="L2997" s="22">
        <f t="shared" si="485"/>
        <v>0</v>
      </c>
      <c r="M2997" s="22" t="s">
        <v>4865</v>
      </c>
      <c r="N2997" s="31">
        <v>45936</v>
      </c>
      <c r="O2997" s="49">
        <v>8060</v>
      </c>
      <c r="P2997" s="22" t="s">
        <v>228</v>
      </c>
      <c r="Q2997" s="22">
        <v>58156536115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Kolkata</v>
      </c>
      <c r="W2997" s="39"/>
      <c r="X2997" s="31">
        <v>45937</v>
      </c>
      <c r="Y2997" s="22">
        <f t="shared" si="492"/>
        <v>1</v>
      </c>
      <c r="Z2997" s="22" t="str">
        <f t="shared" si="493"/>
        <v>Monday</v>
      </c>
      <c r="AA2997" s="22" t="str">
        <f t="shared" si="494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x14ac:dyDescent="0.25">
      <c r="A2998" s="22">
        <f t="shared" si="490"/>
        <v>2996</v>
      </c>
      <c r="B2998" s="22" t="s">
        <v>3728</v>
      </c>
      <c r="C2998" s="31">
        <v>45919</v>
      </c>
      <c r="D2998" s="31">
        <v>45926</v>
      </c>
      <c r="E2998" s="48">
        <v>268.5</v>
      </c>
      <c r="F2998" s="48">
        <f t="shared" si="483"/>
        <v>23628</v>
      </c>
      <c r="G2998" s="49">
        <f t="shared" si="484"/>
        <v>70884</v>
      </c>
      <c r="H2998" s="22">
        <v>400158</v>
      </c>
      <c r="I2998" s="22" t="s">
        <v>3811</v>
      </c>
      <c r="J2998" s="22">
        <v>3</v>
      </c>
      <c r="K2998" s="22">
        <v>3</v>
      </c>
      <c r="L2998" s="22">
        <f t="shared" si="485"/>
        <v>0</v>
      </c>
      <c r="M2998" s="22" t="s">
        <v>4888</v>
      </c>
      <c r="N2998" s="31">
        <v>45927</v>
      </c>
      <c r="O2998" s="49">
        <f>37733.2*3</f>
        <v>113199.59999999999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492"/>
        <v>3</v>
      </c>
      <c r="Z2998" s="22" t="str">
        <f t="shared" si="493"/>
        <v>Saturday</v>
      </c>
      <c r="AA2998" s="22" t="str">
        <f t="shared" si="494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490"/>
        <v>2997</v>
      </c>
      <c r="B2999" s="22" t="s">
        <v>3728</v>
      </c>
      <c r="C2999" s="31">
        <v>45919</v>
      </c>
      <c r="D2999" s="31">
        <v>45926</v>
      </c>
      <c r="E2999" s="48">
        <v>64.400000000000006</v>
      </c>
      <c r="F2999" s="48">
        <f t="shared" si="483"/>
        <v>5667.2000000000007</v>
      </c>
      <c r="G2999" s="49">
        <f t="shared" si="484"/>
        <v>11334.400000000001</v>
      </c>
      <c r="H2999" s="22">
        <v>400212</v>
      </c>
      <c r="I2999" s="22" t="s">
        <v>4312</v>
      </c>
      <c r="J2999" s="22">
        <v>2</v>
      </c>
      <c r="K2999" s="22">
        <v>2</v>
      </c>
      <c r="L2999" s="22">
        <f t="shared" si="485"/>
        <v>0</v>
      </c>
      <c r="M2999" s="22" t="s">
        <v>4888</v>
      </c>
      <c r="N2999" s="31">
        <v>45927</v>
      </c>
      <c r="O2999" s="49">
        <v>19393.599999999999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2"/>
        <v>3</v>
      </c>
      <c r="Z2999" s="22" t="str">
        <f t="shared" si="493"/>
        <v>Saturday</v>
      </c>
      <c r="AA2999" s="22" t="str">
        <f t="shared" si="494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490"/>
        <v>2998</v>
      </c>
      <c r="B3000" s="22" t="s">
        <v>3728</v>
      </c>
      <c r="C3000" s="31">
        <v>45919</v>
      </c>
      <c r="D3000" s="31">
        <v>45926</v>
      </c>
      <c r="E3000" s="48">
        <v>81.900000000000006</v>
      </c>
      <c r="F3000" s="48">
        <f t="shared" si="483"/>
        <v>7207.2000000000007</v>
      </c>
      <c r="G3000" s="49">
        <f t="shared" si="484"/>
        <v>7207.2000000000007</v>
      </c>
      <c r="H3000" s="22">
        <v>401319</v>
      </c>
      <c r="I3000" s="22" t="s">
        <v>4313</v>
      </c>
      <c r="J3000" s="22">
        <v>1</v>
      </c>
      <c r="K3000" s="22">
        <v>1</v>
      </c>
      <c r="L3000" s="22">
        <f t="shared" si="485"/>
        <v>0</v>
      </c>
      <c r="M3000" s="22" t="s">
        <v>4944</v>
      </c>
      <c r="N3000" s="31">
        <v>45927</v>
      </c>
      <c r="O3000" s="49">
        <v>11787.75</v>
      </c>
      <c r="P3000" s="22" t="s">
        <v>165</v>
      </c>
      <c r="Q3000" s="22">
        <v>58156229353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Lucknow</v>
      </c>
      <c r="W3000" s="39"/>
      <c r="X3000" s="31">
        <v>45929</v>
      </c>
      <c r="Y3000" s="22">
        <f t="shared" si="492"/>
        <v>2</v>
      </c>
      <c r="Z3000" s="22" t="str">
        <f t="shared" si="493"/>
        <v>Saturday</v>
      </c>
      <c r="AA3000" s="22" t="str">
        <f t="shared" si="494"/>
        <v>Monday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490"/>
        <v>2999</v>
      </c>
      <c r="B3001" s="22" t="s">
        <v>3728</v>
      </c>
      <c r="C3001" s="31">
        <v>45919</v>
      </c>
      <c r="D3001" s="31">
        <v>45926</v>
      </c>
      <c r="E3001" s="48">
        <v>144.19999999999999</v>
      </c>
      <c r="F3001" s="48">
        <f t="shared" ref="F3001:F3054" si="496">IF(AB3001="DOLLAR",E3001*88,E3001)</f>
        <v>12689.599999999999</v>
      </c>
      <c r="G3001" s="49">
        <f t="shared" ref="G3001:G3054" si="497">F3001*J3001</f>
        <v>12689.599999999999</v>
      </c>
      <c r="H3001" s="22">
        <v>405206</v>
      </c>
      <c r="I3001" s="22" t="s">
        <v>4314</v>
      </c>
      <c r="J3001" s="22">
        <v>1</v>
      </c>
      <c r="K3001" s="22">
        <v>1</v>
      </c>
      <c r="L3001" s="22">
        <f t="shared" ref="L3001:L3054" si="498">J3001-K3001</f>
        <v>0</v>
      </c>
      <c r="M3001" s="22" t="s">
        <v>3731</v>
      </c>
      <c r="N3001" s="31">
        <v>45929</v>
      </c>
      <c r="O3001" s="49">
        <v>19281.599999999999</v>
      </c>
      <c r="P3001" s="22" t="s">
        <v>625</v>
      </c>
      <c r="Q3001" s="22" t="s">
        <v>2071</v>
      </c>
      <c r="R3001" s="22" t="s">
        <v>637</v>
      </c>
      <c r="S3001" s="3">
        <v>4</v>
      </c>
      <c r="T3001" s="38"/>
      <c r="U3001" s="22" t="s">
        <v>18</v>
      </c>
      <c r="V3001" s="22" t="str">
        <f>VLOOKUP(P3001,'Customer List'!B:C,2,)</f>
        <v>Delhi</v>
      </c>
      <c r="W3001" s="39"/>
      <c r="X3001" s="31">
        <f>IF(OR(R3001 = "PRIYANKA MADAM", R3001 = "DEEPAK", R3001 = "PORTER"),N3001,"")</f>
        <v>45929</v>
      </c>
      <c r="Y3001" s="22">
        <f t="shared" si="492"/>
        <v>0</v>
      </c>
      <c r="Z3001" s="22" t="str">
        <f t="shared" si="493"/>
        <v>Monday</v>
      </c>
      <c r="AA3001" s="22" t="str">
        <f t="shared" si="494"/>
        <v>Monday</v>
      </c>
      <c r="AB3001" s="22" t="str">
        <f>VLOOKUP(U3001,'Currency Sheet'!A:C,3,)</f>
        <v>DOLLAR</v>
      </c>
      <c r="AC3001" s="43" t="str">
        <f>VLOOKUP(P3001,'Customer List'!B:D,3,)</f>
        <v>Local</v>
      </c>
    </row>
    <row r="3002" spans="1:29" x14ac:dyDescent="0.25">
      <c r="A3002" s="22">
        <f t="shared" si="490"/>
        <v>3000</v>
      </c>
      <c r="B3002" s="22" t="s">
        <v>3728</v>
      </c>
      <c r="C3002" s="31">
        <v>45919</v>
      </c>
      <c r="D3002" s="31">
        <v>45926</v>
      </c>
      <c r="E3002" s="48">
        <v>78.400000000000006</v>
      </c>
      <c r="F3002" s="48">
        <f t="shared" si="496"/>
        <v>6899.2000000000007</v>
      </c>
      <c r="G3002" s="49">
        <f t="shared" si="497"/>
        <v>6899.2000000000007</v>
      </c>
      <c r="H3002" s="22">
        <v>405326</v>
      </c>
      <c r="I3002" s="22" t="s">
        <v>4315</v>
      </c>
      <c r="J3002" s="22">
        <v>1</v>
      </c>
      <c r="K3002" s="22">
        <v>1</v>
      </c>
      <c r="L3002" s="22">
        <f t="shared" si="498"/>
        <v>0</v>
      </c>
      <c r="M3002" s="22" t="s">
        <v>4944</v>
      </c>
      <c r="N3002" s="31">
        <v>45927</v>
      </c>
      <c r="O3002" s="49">
        <v>11284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492"/>
        <v>2</v>
      </c>
      <c r="Z3002" s="22" t="str">
        <f t="shared" si="493"/>
        <v>Saturday</v>
      </c>
      <c r="AA3002" s="22" t="str">
        <f t="shared" si="494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490"/>
        <v>3001</v>
      </c>
      <c r="B3003" s="22" t="s">
        <v>3728</v>
      </c>
      <c r="C3003" s="31">
        <v>45919</v>
      </c>
      <c r="D3003" s="31">
        <v>45926</v>
      </c>
      <c r="E3003" s="48">
        <v>58.1</v>
      </c>
      <c r="F3003" s="48">
        <f t="shared" si="496"/>
        <v>5112.8</v>
      </c>
      <c r="G3003" s="49">
        <f t="shared" si="497"/>
        <v>5112.8</v>
      </c>
      <c r="H3003" s="22">
        <v>406605</v>
      </c>
      <c r="I3003" s="22" t="s">
        <v>4316</v>
      </c>
      <c r="J3003" s="22">
        <v>1</v>
      </c>
      <c r="K3003" s="22">
        <v>1</v>
      </c>
      <c r="L3003" s="22">
        <f t="shared" si="498"/>
        <v>0</v>
      </c>
      <c r="M3003" s="22" t="s">
        <v>4944</v>
      </c>
      <c r="N3003" s="31">
        <v>45927</v>
      </c>
      <c r="O3003" s="49">
        <v>8362.25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2"/>
        <v>2</v>
      </c>
      <c r="Z3003" s="22" t="str">
        <f t="shared" si="493"/>
        <v>Saturday</v>
      </c>
      <c r="AA3003" s="22" t="str">
        <f t="shared" si="494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x14ac:dyDescent="0.25">
      <c r="A3004" s="22">
        <f t="shared" si="490"/>
        <v>3002</v>
      </c>
      <c r="B3004" s="22" t="s">
        <v>3728</v>
      </c>
      <c r="C3004" s="31">
        <v>45919</v>
      </c>
      <c r="D3004" s="31">
        <v>45926</v>
      </c>
      <c r="E3004" s="48">
        <v>79.099999999999994</v>
      </c>
      <c r="F3004" s="48">
        <f t="shared" si="496"/>
        <v>6960.7999999999993</v>
      </c>
      <c r="G3004" s="49">
        <f t="shared" si="497"/>
        <v>6960.7999999999993</v>
      </c>
      <c r="H3004" s="22">
        <v>406609</v>
      </c>
      <c r="I3004" s="22" t="s">
        <v>4317</v>
      </c>
      <c r="J3004" s="22">
        <v>1</v>
      </c>
      <c r="K3004" s="22">
        <v>1</v>
      </c>
      <c r="L3004" s="22">
        <f t="shared" si="498"/>
        <v>0</v>
      </c>
      <c r="M3004" s="22" t="s">
        <v>4871</v>
      </c>
      <c r="N3004" s="31">
        <v>45927</v>
      </c>
      <c r="O3004" s="49">
        <v>12250</v>
      </c>
      <c r="P3004" s="22" t="s">
        <v>2046</v>
      </c>
      <c r="Q3004" s="22">
        <v>58156226041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Banglore</v>
      </c>
      <c r="W3004" s="39"/>
      <c r="X3004" s="31">
        <v>45929</v>
      </c>
      <c r="Y3004" s="22">
        <f t="shared" si="492"/>
        <v>2</v>
      </c>
      <c r="Z3004" s="22" t="str">
        <f t="shared" si="493"/>
        <v>Saturday</v>
      </c>
      <c r="AA3004" s="22" t="str">
        <f t="shared" si="494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490"/>
        <v>3003</v>
      </c>
      <c r="B3005" s="22" t="s">
        <v>3728</v>
      </c>
      <c r="C3005" s="31">
        <v>45919</v>
      </c>
      <c r="D3005" s="31">
        <v>45926</v>
      </c>
      <c r="E3005" s="48">
        <v>41.3</v>
      </c>
      <c r="F3005" s="48">
        <f t="shared" si="496"/>
        <v>3634.3999999999996</v>
      </c>
      <c r="G3005" s="49">
        <f t="shared" si="497"/>
        <v>7268.7999999999993</v>
      </c>
      <c r="H3005" s="22">
        <v>420404</v>
      </c>
      <c r="I3005" s="22" t="s">
        <v>3755</v>
      </c>
      <c r="J3005" s="22">
        <v>2</v>
      </c>
      <c r="K3005" s="22">
        <v>2</v>
      </c>
      <c r="L3005" s="22">
        <f t="shared" si="498"/>
        <v>0</v>
      </c>
      <c r="M3005" s="22" t="s">
        <v>4911</v>
      </c>
      <c r="N3005" s="31">
        <v>45927</v>
      </c>
      <c r="O3005" s="49">
        <v>12803</v>
      </c>
      <c r="P3005" s="22" t="s">
        <v>891</v>
      </c>
      <c r="Q3005" s="22">
        <v>58156226575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2"/>
        <v>2</v>
      </c>
      <c r="Z3005" s="22" t="str">
        <f t="shared" si="493"/>
        <v>Saturday</v>
      </c>
      <c r="AA3005" s="22" t="str">
        <f t="shared" si="494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490"/>
        <v>3004</v>
      </c>
      <c r="B3006" s="22" t="s">
        <v>3728</v>
      </c>
      <c r="C3006" s="31">
        <v>45919</v>
      </c>
      <c r="D3006" s="31">
        <v>45926</v>
      </c>
      <c r="E3006" s="48">
        <v>160.30000000000001</v>
      </c>
      <c r="F3006" s="48">
        <f t="shared" si="496"/>
        <v>14106.400000000001</v>
      </c>
      <c r="G3006" s="49">
        <f t="shared" si="497"/>
        <v>28212.800000000003</v>
      </c>
      <c r="H3006" s="22">
        <v>422302</v>
      </c>
      <c r="I3006" s="22" t="s">
        <v>3819</v>
      </c>
      <c r="J3006" s="22">
        <v>2</v>
      </c>
      <c r="K3006" s="22">
        <v>2</v>
      </c>
      <c r="L3006" s="22">
        <f t="shared" si="498"/>
        <v>0</v>
      </c>
      <c r="M3006" s="22" t="s">
        <v>4872</v>
      </c>
      <c r="N3006" s="31">
        <v>45927</v>
      </c>
      <c r="O3006" s="49">
        <v>49693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2"/>
        <v>2</v>
      </c>
      <c r="Z3006" s="22" t="str">
        <f t="shared" si="493"/>
        <v>Saturday</v>
      </c>
      <c r="AA3006" s="22" t="str">
        <f t="shared" si="494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490"/>
        <v>3005</v>
      </c>
      <c r="B3007" s="22" t="s">
        <v>3728</v>
      </c>
      <c r="C3007" s="31">
        <v>45919</v>
      </c>
      <c r="D3007" s="31">
        <v>45926</v>
      </c>
      <c r="E3007" s="48">
        <v>62.3</v>
      </c>
      <c r="F3007" s="48">
        <f t="shared" si="496"/>
        <v>5482.4</v>
      </c>
      <c r="G3007" s="49">
        <f t="shared" si="497"/>
        <v>5482.4</v>
      </c>
      <c r="H3007" s="22">
        <v>423115</v>
      </c>
      <c r="I3007" s="22" t="s">
        <v>4318</v>
      </c>
      <c r="J3007" s="22">
        <v>1</v>
      </c>
      <c r="K3007" s="22">
        <v>1</v>
      </c>
      <c r="L3007" s="22">
        <f t="shared" si="498"/>
        <v>0</v>
      </c>
      <c r="M3007" s="22" t="s">
        <v>4880</v>
      </c>
      <c r="N3007" s="31">
        <v>45927</v>
      </c>
      <c r="O3007" s="49">
        <v>9345</v>
      </c>
      <c r="P3007" s="22" t="s">
        <v>621</v>
      </c>
      <c r="Q3007" s="22">
        <v>58156227076</v>
      </c>
      <c r="R3007" s="22" t="s">
        <v>40</v>
      </c>
      <c r="S3007" s="3">
        <v>-20</v>
      </c>
      <c r="T3007" s="38"/>
      <c r="U3007" s="22" t="s">
        <v>18</v>
      </c>
      <c r="V3007" s="22" t="str">
        <f>VLOOKUP(P3007,'Customer List'!B:C,2,)</f>
        <v>Hyderabad</v>
      </c>
      <c r="W3007" s="39"/>
      <c r="X3007" s="31">
        <v>45929</v>
      </c>
      <c r="Y3007" s="22">
        <f t="shared" si="492"/>
        <v>2</v>
      </c>
      <c r="Z3007" s="22" t="str">
        <f t="shared" si="493"/>
        <v>Saturday</v>
      </c>
      <c r="AA3007" s="22" t="str">
        <f t="shared" si="494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490"/>
        <v>3006</v>
      </c>
      <c r="B3008" s="22" t="s">
        <v>3728</v>
      </c>
      <c r="C3008" s="31">
        <v>45919</v>
      </c>
      <c r="D3008" s="31">
        <v>45926</v>
      </c>
      <c r="E3008" s="48">
        <v>29.4</v>
      </c>
      <c r="F3008" s="48">
        <f t="shared" si="496"/>
        <v>2587.1999999999998</v>
      </c>
      <c r="G3008" s="49">
        <f t="shared" si="497"/>
        <v>2587.1999999999998</v>
      </c>
      <c r="H3008" s="22">
        <v>423501</v>
      </c>
      <c r="I3008" s="22" t="s">
        <v>4319</v>
      </c>
      <c r="J3008" s="22">
        <v>1</v>
      </c>
      <c r="K3008" s="22">
        <v>1</v>
      </c>
      <c r="L3008" s="22">
        <f t="shared" si="498"/>
        <v>0</v>
      </c>
      <c r="M3008" s="22" t="s">
        <v>4904</v>
      </c>
      <c r="N3008" s="31">
        <v>45936</v>
      </c>
      <c r="O3008" s="49">
        <v>4557</v>
      </c>
      <c r="P3008" s="22" t="s">
        <v>2513</v>
      </c>
      <c r="Q3008" s="22" t="s">
        <v>4755</v>
      </c>
      <c r="R3008" s="22" t="s">
        <v>40</v>
      </c>
      <c r="S3008" s="3" t="s">
        <v>299</v>
      </c>
      <c r="T3008" s="38"/>
      <c r="U3008" s="22" t="s">
        <v>18</v>
      </c>
      <c r="V3008" s="22" t="str">
        <f>VLOOKUP(P3008,'Customer List'!B:C,2,)</f>
        <v>MOHALI (PUNJAB)</v>
      </c>
      <c r="W3008" s="39"/>
      <c r="X3008" s="31">
        <v>45943</v>
      </c>
      <c r="Y3008" s="22">
        <f t="shared" ref="Y3008:Y3039" si="499">IF(X3008="", "", X3008-N3008)</f>
        <v>7</v>
      </c>
      <c r="Z3008" s="22" t="str">
        <f t="shared" ref="Z3008:Z3039" si="500">IF(N3008="", "", TEXT(N3008, "dddd"))</f>
        <v>Monday</v>
      </c>
      <c r="AA3008" s="22" t="str">
        <f t="shared" ref="AA3008:AA3039" si="501">IF(X3008="", "", TEXT(X3008, "dddd"))</f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490"/>
        <v>3007</v>
      </c>
      <c r="B3009" s="22" t="s">
        <v>3728</v>
      </c>
      <c r="C3009" s="31">
        <v>45919</v>
      </c>
      <c r="D3009" s="31">
        <v>45926</v>
      </c>
      <c r="E3009" s="48">
        <v>147.69999999999999</v>
      </c>
      <c r="F3009" s="48">
        <f t="shared" si="496"/>
        <v>12997.599999999999</v>
      </c>
      <c r="G3009" s="49">
        <f t="shared" si="497"/>
        <v>12997.599999999999</v>
      </c>
      <c r="H3009" s="22">
        <v>425305</v>
      </c>
      <c r="I3009" s="22" t="s">
        <v>4320</v>
      </c>
      <c r="J3009" s="22">
        <v>1</v>
      </c>
      <c r="K3009" s="22">
        <v>1</v>
      </c>
      <c r="L3009" s="22">
        <f t="shared" si="498"/>
        <v>0</v>
      </c>
      <c r="M3009" s="22" t="s">
        <v>4888</v>
      </c>
      <c r="N3009" s="31">
        <v>45927</v>
      </c>
      <c r="O3009" s="49">
        <v>22239.4</v>
      </c>
      <c r="P3009" s="22" t="s">
        <v>886</v>
      </c>
      <c r="Q3009" s="22">
        <v>58156225400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Karnataka</v>
      </c>
      <c r="W3009" s="39"/>
      <c r="X3009" s="31">
        <v>45930</v>
      </c>
      <c r="Y3009" s="22">
        <f t="shared" si="499"/>
        <v>3</v>
      </c>
      <c r="Z3009" s="22" t="str">
        <f t="shared" si="500"/>
        <v>Saturday</v>
      </c>
      <c r="AA3009" s="22" t="str">
        <f t="shared" si="501"/>
        <v>Tuesday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490"/>
        <v>3008</v>
      </c>
      <c r="B3010" s="22" t="s">
        <v>3728</v>
      </c>
      <c r="C3010" s="31">
        <v>45919</v>
      </c>
      <c r="D3010" s="31">
        <v>45926</v>
      </c>
      <c r="E3010" s="48">
        <v>164.5</v>
      </c>
      <c r="F3010" s="48">
        <f t="shared" si="496"/>
        <v>14476</v>
      </c>
      <c r="G3010" s="49">
        <f t="shared" si="497"/>
        <v>14476</v>
      </c>
      <c r="H3010" s="22">
        <v>500304</v>
      </c>
      <c r="I3010" s="22" t="s">
        <v>4321</v>
      </c>
      <c r="J3010" s="22">
        <v>1</v>
      </c>
      <c r="K3010" s="22">
        <v>1</v>
      </c>
      <c r="L3010" s="22">
        <f t="shared" si="498"/>
        <v>0</v>
      </c>
      <c r="M3010" s="22" t="s">
        <v>4866</v>
      </c>
      <c r="N3010" s="31">
        <v>45927</v>
      </c>
      <c r="O3010" s="49">
        <v>24544.58</v>
      </c>
      <c r="P3010" s="22" t="s">
        <v>242</v>
      </c>
      <c r="Q3010" s="22">
        <v>58156233800</v>
      </c>
      <c r="R3010" s="22" t="s">
        <v>40</v>
      </c>
      <c r="S3010" s="3">
        <v>4</v>
      </c>
      <c r="T3010" s="38"/>
      <c r="U3010" s="22" t="s">
        <v>18</v>
      </c>
      <c r="V3010" s="22" t="str">
        <f>VLOOKUP(P3010,'Customer List'!B:C,2,)</f>
        <v>Mumbai</v>
      </c>
      <c r="W3010" s="39"/>
      <c r="X3010" s="31">
        <v>45929</v>
      </c>
      <c r="Y3010" s="22">
        <f t="shared" si="499"/>
        <v>2</v>
      </c>
      <c r="Z3010" s="22" t="str">
        <f t="shared" si="500"/>
        <v>Saturday</v>
      </c>
      <c r="AA3010" s="22" t="str">
        <f t="shared" si="501"/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490"/>
        <v>3009</v>
      </c>
      <c r="B3011" s="22" t="s">
        <v>3728</v>
      </c>
      <c r="C3011" s="31">
        <v>45919</v>
      </c>
      <c r="D3011" s="31">
        <v>45926</v>
      </c>
      <c r="E3011" s="48">
        <v>58.1</v>
      </c>
      <c r="F3011" s="48">
        <f t="shared" si="496"/>
        <v>5112.8</v>
      </c>
      <c r="G3011" s="49">
        <f t="shared" si="497"/>
        <v>5112.8</v>
      </c>
      <c r="H3011" s="22">
        <v>500701</v>
      </c>
      <c r="I3011" s="22" t="s">
        <v>4322</v>
      </c>
      <c r="J3011" s="22">
        <v>1</v>
      </c>
      <c r="K3011" s="22">
        <v>1</v>
      </c>
      <c r="L3011" s="22">
        <f t="shared" si="498"/>
        <v>0</v>
      </c>
      <c r="M3011" s="22" t="s">
        <v>4921</v>
      </c>
      <c r="N3011" s="31">
        <v>45929</v>
      </c>
      <c r="O3011" s="49">
        <v>7885</v>
      </c>
      <c r="P3011" s="22" t="s">
        <v>213</v>
      </c>
      <c r="Q3011" s="22" t="s">
        <v>1996</v>
      </c>
      <c r="R3011" s="22" t="s">
        <v>1996</v>
      </c>
      <c r="S3011" s="3">
        <v>4</v>
      </c>
      <c r="T3011" s="38"/>
      <c r="U3011" s="22" t="s">
        <v>18</v>
      </c>
      <c r="V3011" s="22" t="str">
        <f>VLOOKUP(P3011,'Customer List'!B:C,2,)</f>
        <v>Delhi</v>
      </c>
      <c r="W3011" s="39"/>
      <c r="X3011" s="31">
        <f>IF(OR(R3011 = "PRIYANKA MADAM", R3011 = "DEEPAK", R3011 = "PORTER"),N3011,"")</f>
        <v>45929</v>
      </c>
      <c r="Y3011" s="22">
        <f t="shared" si="499"/>
        <v>0</v>
      </c>
      <c r="Z3011" s="22" t="str">
        <f t="shared" si="500"/>
        <v>Monday</v>
      </c>
      <c r="AA3011" s="22" t="str">
        <f t="shared" si="501"/>
        <v>Monday</v>
      </c>
      <c r="AB3011" s="22" t="str">
        <f>VLOOKUP(U3011,'Currency Sheet'!A:C,3,)</f>
        <v>DOLLAR</v>
      </c>
      <c r="AC3011" s="43" t="str">
        <f>VLOOKUP(P3011,'Customer List'!B:D,3,)</f>
        <v>Local</v>
      </c>
    </row>
    <row r="3012" spans="1:29" x14ac:dyDescent="0.25">
      <c r="A3012" s="22">
        <f t="shared" si="490"/>
        <v>3010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496"/>
        <v>14476</v>
      </c>
      <c r="G3012" s="49">
        <f t="shared" si="497"/>
        <v>14476</v>
      </c>
      <c r="H3012" s="22">
        <v>500806</v>
      </c>
      <c r="I3012" s="22" t="s">
        <v>4323</v>
      </c>
      <c r="J3012" s="22">
        <v>1</v>
      </c>
      <c r="K3012" s="22">
        <v>1</v>
      </c>
      <c r="L3012" s="22">
        <f t="shared" si="498"/>
        <v>0</v>
      </c>
      <c r="M3012" s="22" t="s">
        <v>4866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499"/>
        <v>2</v>
      </c>
      <c r="Z3012" s="22" t="str">
        <f t="shared" si="500"/>
        <v>Saturday</v>
      </c>
      <c r="AA3012" s="22" t="str">
        <f t="shared" si="501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490"/>
        <v>3011</v>
      </c>
      <c r="B3013" s="22" t="s">
        <v>3728</v>
      </c>
      <c r="C3013" s="31">
        <v>45919</v>
      </c>
      <c r="D3013" s="31">
        <v>45926</v>
      </c>
      <c r="E3013" s="48">
        <v>241.5</v>
      </c>
      <c r="F3013" s="48">
        <f t="shared" si="496"/>
        <v>21252</v>
      </c>
      <c r="G3013" s="49">
        <f t="shared" si="497"/>
        <v>21252</v>
      </c>
      <c r="H3013" s="22">
        <v>500832</v>
      </c>
      <c r="I3013" s="22" t="s">
        <v>4324</v>
      </c>
      <c r="J3013" s="22">
        <v>1</v>
      </c>
      <c r="K3013" s="22">
        <v>1</v>
      </c>
      <c r="L3013" s="22">
        <f t="shared" si="498"/>
        <v>0</v>
      </c>
      <c r="M3013" s="22" t="s">
        <v>4942</v>
      </c>
      <c r="N3013" s="31">
        <v>45938</v>
      </c>
      <c r="O3013" s="49">
        <v>33212</v>
      </c>
      <c r="P3013" s="22" t="s">
        <v>254</v>
      </c>
      <c r="Q3013" s="22" t="s">
        <v>636</v>
      </c>
      <c r="R3013" s="22" t="s">
        <v>847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45938</v>
      </c>
      <c r="Y3013" s="22">
        <f t="shared" si="499"/>
        <v>0</v>
      </c>
      <c r="Z3013" s="22" t="str">
        <f t="shared" si="500"/>
        <v>Wednesday</v>
      </c>
      <c r="AA3013" s="22" t="str">
        <f t="shared" si="501"/>
        <v>Wednesday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490"/>
        <v>3012</v>
      </c>
      <c r="B3014" s="22" t="s">
        <v>3728</v>
      </c>
      <c r="C3014" s="31">
        <v>45919</v>
      </c>
      <c r="D3014" s="31">
        <v>45926</v>
      </c>
      <c r="E3014" s="48">
        <v>86.8</v>
      </c>
      <c r="F3014" s="48">
        <f t="shared" si="496"/>
        <v>7638.4</v>
      </c>
      <c r="G3014" s="49">
        <f t="shared" si="497"/>
        <v>7638.4</v>
      </c>
      <c r="H3014" s="22">
        <v>502521</v>
      </c>
      <c r="I3014" s="22" t="s">
        <v>4325</v>
      </c>
      <c r="J3014" s="22">
        <v>1</v>
      </c>
      <c r="K3014" s="22">
        <v>1</v>
      </c>
      <c r="L3014" s="22">
        <f t="shared" si="498"/>
        <v>0</v>
      </c>
      <c r="M3014" s="22" t="s">
        <v>4865</v>
      </c>
      <c r="N3014" s="31">
        <v>45936</v>
      </c>
      <c r="O3014" s="49">
        <v>12480</v>
      </c>
      <c r="P3014" s="22" t="s">
        <v>228</v>
      </c>
      <c r="Q3014" s="22">
        <v>58156536115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Kolkata</v>
      </c>
      <c r="W3014" s="39"/>
      <c r="X3014" s="31">
        <v>45937</v>
      </c>
      <c r="Y3014" s="22">
        <f t="shared" si="499"/>
        <v>1</v>
      </c>
      <c r="Z3014" s="22" t="str">
        <f t="shared" si="500"/>
        <v>Monday</v>
      </c>
      <c r="AA3014" s="22" t="str">
        <f t="shared" si="501"/>
        <v>Tuesday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490"/>
        <v>3013</v>
      </c>
      <c r="B3015" s="22" t="s">
        <v>3728</v>
      </c>
      <c r="C3015" s="31">
        <v>45919</v>
      </c>
      <c r="D3015" s="31">
        <v>45926</v>
      </c>
      <c r="E3015" s="48">
        <v>90.3</v>
      </c>
      <c r="F3015" s="48">
        <f t="shared" si="496"/>
        <v>7946.4</v>
      </c>
      <c r="G3015" s="49">
        <f t="shared" si="497"/>
        <v>7946.4</v>
      </c>
      <c r="H3015" s="22">
        <v>502929</v>
      </c>
      <c r="I3015" s="22" t="s">
        <v>4326</v>
      </c>
      <c r="J3015" s="22">
        <v>1</v>
      </c>
      <c r="K3015" s="22">
        <v>1</v>
      </c>
      <c r="L3015" s="22">
        <f t="shared" si="498"/>
        <v>0</v>
      </c>
      <c r="M3015" s="22" t="s">
        <v>4865</v>
      </c>
      <c r="N3015" s="31">
        <v>45936</v>
      </c>
      <c r="O3015" s="49">
        <v>12996.75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499"/>
        <v>1</v>
      </c>
      <c r="Z3015" s="22" t="str">
        <f t="shared" si="500"/>
        <v>Monday</v>
      </c>
      <c r="AA3015" s="22" t="str">
        <f t="shared" si="501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x14ac:dyDescent="0.25">
      <c r="A3016" s="22">
        <f t="shared" si="490"/>
        <v>3014</v>
      </c>
      <c r="B3016" s="22" t="s">
        <v>3728</v>
      </c>
      <c r="C3016" s="31">
        <v>45919</v>
      </c>
      <c r="D3016" s="31">
        <v>45926</v>
      </c>
      <c r="E3016" s="48">
        <v>321.75</v>
      </c>
      <c r="F3016" s="48">
        <f t="shared" si="496"/>
        <v>28314</v>
      </c>
      <c r="G3016" s="49">
        <f t="shared" si="497"/>
        <v>28314</v>
      </c>
      <c r="H3016" s="22">
        <v>502948</v>
      </c>
      <c r="I3016" s="22" t="s">
        <v>4327</v>
      </c>
      <c r="J3016" s="22">
        <v>1</v>
      </c>
      <c r="K3016" s="22">
        <v>1</v>
      </c>
      <c r="L3016" s="22">
        <f t="shared" si="498"/>
        <v>0</v>
      </c>
      <c r="M3016" s="22" t="s">
        <v>4908</v>
      </c>
      <c r="N3016" s="31">
        <v>45936</v>
      </c>
      <c r="O3016" s="49">
        <v>40755</v>
      </c>
      <c r="P3016" s="22" t="s">
        <v>617</v>
      </c>
      <c r="Q3016" s="22">
        <v>58156534575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Bhuvneshwar</v>
      </c>
      <c r="W3016" s="39"/>
      <c r="X3016" s="31">
        <v>45938</v>
      </c>
      <c r="Y3016" s="22">
        <f t="shared" si="499"/>
        <v>2</v>
      </c>
      <c r="Z3016" s="22" t="str">
        <f t="shared" si="500"/>
        <v>Monday</v>
      </c>
      <c r="AA3016" s="22" t="str">
        <f t="shared" si="501"/>
        <v>Wednesday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ref="A3017:A3080" si="502">A3016+1</f>
        <v>3015</v>
      </c>
      <c r="B3017" s="22" t="s">
        <v>3728</v>
      </c>
      <c r="C3017" s="31">
        <v>45919</v>
      </c>
      <c r="D3017" s="31">
        <v>45926</v>
      </c>
      <c r="E3017" s="48">
        <v>65.8</v>
      </c>
      <c r="F3017" s="48">
        <f t="shared" si="496"/>
        <v>5790.4</v>
      </c>
      <c r="G3017" s="49">
        <f t="shared" si="497"/>
        <v>5790.4</v>
      </c>
      <c r="H3017" s="22">
        <v>506501</v>
      </c>
      <c r="I3017" s="22" t="s">
        <v>4328</v>
      </c>
      <c r="J3017" s="22">
        <v>1</v>
      </c>
      <c r="K3017" s="22">
        <v>1</v>
      </c>
      <c r="L3017" s="22">
        <f t="shared" si="498"/>
        <v>0</v>
      </c>
      <c r="M3017" s="22" t="s">
        <v>4921</v>
      </c>
      <c r="N3017" s="31">
        <v>45929</v>
      </c>
      <c r="O3017" s="49">
        <v>8930</v>
      </c>
      <c r="P3017" s="22" t="s">
        <v>213</v>
      </c>
      <c r="Q3017" s="22" t="s">
        <v>1996</v>
      </c>
      <c r="R3017" s="22" t="s">
        <v>1996</v>
      </c>
      <c r="S3017" s="3">
        <v>4</v>
      </c>
      <c r="T3017" s="38"/>
      <c r="U3017" s="22" t="s">
        <v>18</v>
      </c>
      <c r="V3017" s="22" t="str">
        <f>VLOOKUP(P3017,'Customer List'!B:C,2,)</f>
        <v>Delhi</v>
      </c>
      <c r="W3017" s="39"/>
      <c r="X3017" s="31">
        <f>IF(OR(R3017 = "PRIYANKA MADAM", R3017 = "DEEPAK", R3017 = "PORTER"),N3017,"")</f>
        <v>45929</v>
      </c>
      <c r="Y3017" s="22">
        <f t="shared" si="499"/>
        <v>0</v>
      </c>
      <c r="Z3017" s="22" t="str">
        <f t="shared" si="500"/>
        <v>Monday</v>
      </c>
      <c r="AA3017" s="22" t="str">
        <f t="shared" si="501"/>
        <v>Monday</v>
      </c>
      <c r="AB3017" s="22" t="str">
        <f>VLOOKUP(U3017,'Currency Sheet'!A:C,3,)</f>
        <v>DOLLAR</v>
      </c>
      <c r="AC3017" s="43" t="str">
        <f>VLOOKUP(P3017,'Customer List'!B:D,3,)</f>
        <v>Local</v>
      </c>
    </row>
    <row r="3018" spans="1:29" x14ac:dyDescent="0.25">
      <c r="A3018" s="22">
        <f t="shared" si="502"/>
        <v>3016</v>
      </c>
      <c r="B3018" s="22" t="s">
        <v>3728</v>
      </c>
      <c r="C3018" s="31">
        <v>45919</v>
      </c>
      <c r="D3018" s="31">
        <v>45926</v>
      </c>
      <c r="E3018" s="48">
        <v>212.8</v>
      </c>
      <c r="F3018" s="48">
        <f t="shared" si="496"/>
        <v>18726.400000000001</v>
      </c>
      <c r="G3018" s="49">
        <f t="shared" si="497"/>
        <v>18726.400000000001</v>
      </c>
      <c r="H3018" s="22">
        <v>507605</v>
      </c>
      <c r="I3018" s="22" t="s">
        <v>4329</v>
      </c>
      <c r="J3018" s="22">
        <v>1</v>
      </c>
      <c r="K3018" s="22">
        <v>1</v>
      </c>
      <c r="L3018" s="22">
        <f t="shared" si="498"/>
        <v>0</v>
      </c>
      <c r="M3018" s="22" t="s">
        <v>4866</v>
      </c>
      <c r="N3018" s="31">
        <v>45927</v>
      </c>
      <c r="O3018" s="49">
        <v>31751.279999999999</v>
      </c>
      <c r="P3018" s="22" t="s">
        <v>242</v>
      </c>
      <c r="Q3018" s="22">
        <v>58156233800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Mumbai</v>
      </c>
      <c r="W3018" s="39"/>
      <c r="X3018" s="31">
        <v>45929</v>
      </c>
      <c r="Y3018" s="22">
        <f t="shared" si="499"/>
        <v>2</v>
      </c>
      <c r="Z3018" s="22" t="str">
        <f t="shared" si="500"/>
        <v>Saturday</v>
      </c>
      <c r="AA3018" s="22" t="str">
        <f t="shared" si="501"/>
        <v>Monday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si="502"/>
        <v>3017</v>
      </c>
      <c r="B3019" s="22" t="s">
        <v>3728</v>
      </c>
      <c r="C3019" s="31">
        <v>45919</v>
      </c>
      <c r="D3019" s="31">
        <v>45926</v>
      </c>
      <c r="E3019" s="48">
        <v>102.2</v>
      </c>
      <c r="F3019" s="48">
        <f t="shared" si="496"/>
        <v>8993.6</v>
      </c>
      <c r="G3019" s="49">
        <f t="shared" si="497"/>
        <v>8993.6</v>
      </c>
      <c r="H3019" s="22">
        <v>512305</v>
      </c>
      <c r="I3019" s="22" t="s">
        <v>4330</v>
      </c>
      <c r="J3019" s="22">
        <v>1</v>
      </c>
      <c r="K3019" s="22">
        <v>1</v>
      </c>
      <c r="L3019" s="22">
        <f t="shared" si="498"/>
        <v>0</v>
      </c>
      <c r="M3019" s="22" t="s">
        <v>4882</v>
      </c>
      <c r="N3019" s="31">
        <v>45929</v>
      </c>
      <c r="O3019" s="49">
        <v>14016</v>
      </c>
      <c r="P3019" s="22" t="s">
        <v>208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499"/>
        <v>0</v>
      </c>
      <c r="Z3019" s="22" t="str">
        <f t="shared" si="500"/>
        <v>Monday</v>
      </c>
      <c r="AA3019" s="22" t="str">
        <f t="shared" si="501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02"/>
        <v>3018</v>
      </c>
      <c r="B3020" s="22" t="s">
        <v>3728</v>
      </c>
      <c r="C3020" s="31">
        <v>45919</v>
      </c>
      <c r="D3020" s="31">
        <v>45926</v>
      </c>
      <c r="E3020" s="48">
        <v>177.1</v>
      </c>
      <c r="F3020" s="48">
        <f t="shared" si="496"/>
        <v>15584.8</v>
      </c>
      <c r="G3020" s="49">
        <f t="shared" si="497"/>
        <v>15584.8</v>
      </c>
      <c r="H3020" s="22">
        <v>570804</v>
      </c>
      <c r="I3020" s="22" t="s">
        <v>3910</v>
      </c>
      <c r="J3020" s="22">
        <v>1</v>
      </c>
      <c r="K3020" s="22">
        <v>1</v>
      </c>
      <c r="L3020" s="22">
        <f t="shared" si="498"/>
        <v>0</v>
      </c>
      <c r="M3020" s="22" t="s">
        <v>4947</v>
      </c>
      <c r="N3020" s="31">
        <v>45927</v>
      </c>
      <c r="O3020" s="49">
        <v>23529</v>
      </c>
      <c r="P3020" s="22" t="s">
        <v>2045</v>
      </c>
      <c r="Q3020" s="22">
        <v>58156227345</v>
      </c>
      <c r="R3020" s="22" t="s">
        <v>40</v>
      </c>
      <c r="S3020" s="3">
        <v>-20</v>
      </c>
      <c r="T3020" s="38"/>
      <c r="U3020" s="22" t="s">
        <v>18</v>
      </c>
      <c r="V3020" s="22" t="str">
        <f>VLOOKUP(P3020,'Customer List'!B:C,2,)</f>
        <v>Hyderabad</v>
      </c>
      <c r="W3020" s="39"/>
      <c r="X3020" s="31">
        <v>45929</v>
      </c>
      <c r="Y3020" s="22">
        <f t="shared" si="499"/>
        <v>2</v>
      </c>
      <c r="Z3020" s="22" t="str">
        <f t="shared" si="500"/>
        <v>Saturday</v>
      </c>
      <c r="AA3020" s="22" t="str">
        <f t="shared" si="501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02"/>
        <v>3019</v>
      </c>
      <c r="B3021" s="22" t="s">
        <v>3728</v>
      </c>
      <c r="C3021" s="31">
        <v>45919</v>
      </c>
      <c r="D3021" s="31">
        <v>45926</v>
      </c>
      <c r="E3021" s="48">
        <v>259</v>
      </c>
      <c r="F3021" s="48">
        <f t="shared" si="496"/>
        <v>22792</v>
      </c>
      <c r="G3021" s="49">
        <f t="shared" si="497"/>
        <v>22792</v>
      </c>
      <c r="H3021" s="22">
        <v>621616</v>
      </c>
      <c r="I3021" s="22" t="s">
        <v>3966</v>
      </c>
      <c r="J3021" s="22">
        <v>1</v>
      </c>
      <c r="K3021" s="22">
        <v>1</v>
      </c>
      <c r="L3021" s="22">
        <f t="shared" si="498"/>
        <v>0</v>
      </c>
      <c r="M3021" s="22" t="s">
        <v>4872</v>
      </c>
      <c r="N3021" s="31">
        <v>45927</v>
      </c>
      <c r="O3021" s="49">
        <v>40145</v>
      </c>
      <c r="P3021" s="22" t="s">
        <v>2046</v>
      </c>
      <c r="Q3021" s="22">
        <v>58156226041</v>
      </c>
      <c r="R3021" s="22" t="s">
        <v>40</v>
      </c>
      <c r="S3021" s="3">
        <v>4</v>
      </c>
      <c r="T3021" s="38"/>
      <c r="U3021" s="22" t="s">
        <v>18</v>
      </c>
      <c r="V3021" s="22" t="str">
        <f>VLOOKUP(P3021,'Customer List'!B:C,2,)</f>
        <v>Banglore</v>
      </c>
      <c r="W3021" s="39"/>
      <c r="X3021" s="31">
        <v>45929</v>
      </c>
      <c r="Y3021" s="22">
        <f t="shared" si="499"/>
        <v>2</v>
      </c>
      <c r="Z3021" s="22" t="str">
        <f t="shared" si="500"/>
        <v>Saturday</v>
      </c>
      <c r="AA3021" s="22" t="str">
        <f t="shared" si="501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x14ac:dyDescent="0.25">
      <c r="A3022" s="22">
        <f t="shared" si="502"/>
        <v>3020</v>
      </c>
      <c r="B3022" s="22" t="s">
        <v>3728</v>
      </c>
      <c r="C3022" s="31">
        <v>45919</v>
      </c>
      <c r="D3022" s="31">
        <v>45926</v>
      </c>
      <c r="E3022" s="48">
        <v>70.7</v>
      </c>
      <c r="F3022" s="48">
        <f t="shared" si="496"/>
        <v>6221.6</v>
      </c>
      <c r="G3022" s="49">
        <f t="shared" si="497"/>
        <v>6221.6</v>
      </c>
      <c r="H3022" s="22">
        <v>626801</v>
      </c>
      <c r="I3022" s="22" t="s">
        <v>4331</v>
      </c>
      <c r="J3022" s="22">
        <v>1</v>
      </c>
      <c r="K3022" s="22">
        <v>1</v>
      </c>
      <c r="L3022" s="22">
        <f t="shared" si="498"/>
        <v>0</v>
      </c>
      <c r="M3022" s="22" t="s">
        <v>4965</v>
      </c>
      <c r="N3022" s="31">
        <v>45926</v>
      </c>
      <c r="O3022" s="49">
        <v>0</v>
      </c>
      <c r="P3022" s="22" t="s">
        <v>625</v>
      </c>
      <c r="Q3022" s="22" t="s">
        <v>1996</v>
      </c>
      <c r="R3022" s="22" t="s">
        <v>1996</v>
      </c>
      <c r="S3022" s="3">
        <v>4</v>
      </c>
      <c r="T3022" s="38" t="s">
        <v>3732</v>
      </c>
      <c r="U3022" s="22" t="s">
        <v>18</v>
      </c>
      <c r="V3022" s="22" t="str">
        <f>VLOOKUP(P3022,'Customer List'!B:C,2,)</f>
        <v>Delhi</v>
      </c>
      <c r="W3022" s="39"/>
      <c r="X3022" s="31">
        <f>IF(OR(R3022 = "PRIYANKA MADAM", R3022 = "DEEPAK", R3022 = "PORTER"),N3022,"")</f>
        <v>45926</v>
      </c>
      <c r="Y3022" s="22">
        <f t="shared" si="499"/>
        <v>0</v>
      </c>
      <c r="Z3022" s="22" t="str">
        <f t="shared" si="500"/>
        <v>Friday</v>
      </c>
      <c r="AA3022" s="22" t="str">
        <f t="shared" si="501"/>
        <v>Friday</v>
      </c>
      <c r="AB3022" s="22" t="str">
        <f>VLOOKUP(U3022,'Currency Sheet'!A:C,3,)</f>
        <v>DOLLAR</v>
      </c>
      <c r="AC3022" s="43" t="str">
        <f>VLOOKUP(P3022,'Customer List'!B:D,3,)</f>
        <v>Local</v>
      </c>
    </row>
    <row r="3023" spans="1:29" x14ac:dyDescent="0.25">
      <c r="A3023" s="22">
        <f t="shared" si="502"/>
        <v>3021</v>
      </c>
      <c r="B3023" s="22" t="s">
        <v>3728</v>
      </c>
      <c r="C3023" s="31">
        <v>45919</v>
      </c>
      <c r="D3023" s="31">
        <v>45926</v>
      </c>
      <c r="E3023" s="48">
        <v>267.39999999999998</v>
      </c>
      <c r="F3023" s="48">
        <f t="shared" si="496"/>
        <v>23531.199999999997</v>
      </c>
      <c r="G3023" s="49">
        <f t="shared" si="497"/>
        <v>47062.399999999994</v>
      </c>
      <c r="H3023" s="22">
        <v>626810</v>
      </c>
      <c r="I3023" s="22" t="s">
        <v>4110</v>
      </c>
      <c r="J3023" s="22">
        <v>2</v>
      </c>
      <c r="K3023" s="22">
        <v>2</v>
      </c>
      <c r="L3023" s="22">
        <f t="shared" si="498"/>
        <v>0</v>
      </c>
      <c r="M3023" s="22" t="s">
        <v>4872</v>
      </c>
      <c r="N3023" s="31">
        <v>45927</v>
      </c>
      <c r="O3023" s="49">
        <v>82894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499"/>
        <v>2</v>
      </c>
      <c r="Z3023" s="22" t="str">
        <f t="shared" si="500"/>
        <v>Saturday</v>
      </c>
      <c r="AA3023" s="22" t="str">
        <f t="shared" si="501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02"/>
        <v>3022</v>
      </c>
      <c r="B3024" s="22" t="s">
        <v>3728</v>
      </c>
      <c r="C3024" s="31">
        <v>45919</v>
      </c>
      <c r="D3024" s="31">
        <v>45926</v>
      </c>
      <c r="E3024" s="48">
        <v>234.5</v>
      </c>
      <c r="F3024" s="48">
        <f t="shared" si="496"/>
        <v>20636</v>
      </c>
      <c r="G3024" s="49">
        <f t="shared" si="497"/>
        <v>20636</v>
      </c>
      <c r="H3024" s="22">
        <v>651020</v>
      </c>
      <c r="I3024" s="22" t="s">
        <v>4332</v>
      </c>
      <c r="J3024" s="22">
        <v>1</v>
      </c>
      <c r="K3024" s="22">
        <v>1</v>
      </c>
      <c r="L3024" s="22">
        <f t="shared" si="498"/>
        <v>0</v>
      </c>
      <c r="M3024" s="22" t="s">
        <v>4955</v>
      </c>
      <c r="N3024" s="31">
        <v>45927</v>
      </c>
      <c r="O3024" s="49">
        <v>34170</v>
      </c>
      <c r="P3024" s="22" t="s">
        <v>629</v>
      </c>
      <c r="Q3024" s="22">
        <v>58156228314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Gujrat</v>
      </c>
      <c r="W3024" s="39"/>
      <c r="X3024" s="31">
        <v>45929</v>
      </c>
      <c r="Y3024" s="22">
        <f t="shared" si="499"/>
        <v>2</v>
      </c>
      <c r="Z3024" s="22" t="str">
        <f t="shared" si="500"/>
        <v>Saturday</v>
      </c>
      <c r="AA3024" s="22" t="str">
        <f t="shared" si="501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x14ac:dyDescent="0.25">
      <c r="A3025" s="22">
        <f t="shared" si="502"/>
        <v>3023</v>
      </c>
      <c r="B3025" s="22" t="s">
        <v>3728</v>
      </c>
      <c r="C3025" s="31">
        <v>45919</v>
      </c>
      <c r="D3025" s="31">
        <v>45926</v>
      </c>
      <c r="E3025" s="48">
        <v>252</v>
      </c>
      <c r="F3025" s="48">
        <f t="shared" si="496"/>
        <v>22176</v>
      </c>
      <c r="G3025" s="49">
        <f t="shared" si="497"/>
        <v>22176</v>
      </c>
      <c r="H3025" s="22">
        <v>655208</v>
      </c>
      <c r="I3025" s="22" t="s">
        <v>4333</v>
      </c>
      <c r="J3025" s="22">
        <v>1</v>
      </c>
      <c r="K3025" s="22">
        <v>1</v>
      </c>
      <c r="L3025" s="22">
        <f t="shared" si="498"/>
        <v>0</v>
      </c>
      <c r="M3025" s="22" t="s">
        <v>4865</v>
      </c>
      <c r="N3025" s="31">
        <v>45936</v>
      </c>
      <c r="O3025" s="49">
        <v>36270</v>
      </c>
      <c r="P3025" s="22" t="s">
        <v>228</v>
      </c>
      <c r="Q3025" s="22">
        <v>58156536115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Kolkata</v>
      </c>
      <c r="W3025" s="39"/>
      <c r="X3025" s="31">
        <v>45937</v>
      </c>
      <c r="Y3025" s="22">
        <f t="shared" si="499"/>
        <v>1</v>
      </c>
      <c r="Z3025" s="22" t="str">
        <f t="shared" si="500"/>
        <v>Monday</v>
      </c>
      <c r="AA3025" s="22" t="str">
        <f t="shared" si="501"/>
        <v>Tuesday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02"/>
        <v>3024</v>
      </c>
      <c r="B3026" s="22" t="s">
        <v>3728</v>
      </c>
      <c r="C3026" s="31">
        <v>45919</v>
      </c>
      <c r="D3026" s="31">
        <v>45926</v>
      </c>
      <c r="E3026" s="48">
        <v>90.3</v>
      </c>
      <c r="F3026" s="48">
        <f t="shared" si="496"/>
        <v>7946.4</v>
      </c>
      <c r="G3026" s="49">
        <f t="shared" si="497"/>
        <v>7946.4</v>
      </c>
      <c r="H3026" s="22">
        <v>795604</v>
      </c>
      <c r="I3026" s="22" t="s">
        <v>4334</v>
      </c>
      <c r="J3026" s="22">
        <v>1</v>
      </c>
      <c r="K3026" s="22">
        <v>1</v>
      </c>
      <c r="L3026" s="22">
        <f t="shared" si="498"/>
        <v>0</v>
      </c>
      <c r="M3026" s="22" t="s">
        <v>4944</v>
      </c>
      <c r="N3026" s="31">
        <v>45927</v>
      </c>
      <c r="O3026" s="49">
        <v>12996.75</v>
      </c>
      <c r="P3026" s="22" t="s">
        <v>165</v>
      </c>
      <c r="Q3026" s="22">
        <v>58156229353</v>
      </c>
      <c r="R3026" s="22" t="s">
        <v>40</v>
      </c>
      <c r="S3026" s="3">
        <v>-20</v>
      </c>
      <c r="T3026" s="38"/>
      <c r="U3026" s="22" t="s">
        <v>18</v>
      </c>
      <c r="V3026" s="22" t="str">
        <f>VLOOKUP(P3026,'Customer List'!B:C,2,)</f>
        <v>Lucknow</v>
      </c>
      <c r="W3026" s="39"/>
      <c r="X3026" s="31">
        <v>45929</v>
      </c>
      <c r="Y3026" s="22">
        <f t="shared" si="499"/>
        <v>2</v>
      </c>
      <c r="Z3026" s="22" t="str">
        <f t="shared" si="500"/>
        <v>Saturday</v>
      </c>
      <c r="AA3026" s="22" t="str">
        <f t="shared" si="501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02"/>
        <v>3025</v>
      </c>
      <c r="B3027" s="22" t="s">
        <v>3728</v>
      </c>
      <c r="C3027" s="31">
        <v>45919</v>
      </c>
      <c r="D3027" s="31">
        <v>45926</v>
      </c>
      <c r="E3027" s="48">
        <v>1320</v>
      </c>
      <c r="F3027" s="48">
        <f t="shared" si="496"/>
        <v>116160</v>
      </c>
      <c r="G3027" s="49">
        <f t="shared" si="497"/>
        <v>232320</v>
      </c>
      <c r="H3027" s="22">
        <v>900000034</v>
      </c>
      <c r="I3027" s="22" t="s">
        <v>4335</v>
      </c>
      <c r="J3027" s="22">
        <v>2</v>
      </c>
      <c r="K3027" s="22">
        <v>2</v>
      </c>
      <c r="L3027" s="22">
        <f t="shared" si="498"/>
        <v>0</v>
      </c>
      <c r="M3027" s="22" t="s">
        <v>4937</v>
      </c>
      <c r="N3027" s="31">
        <v>45927</v>
      </c>
      <c r="O3027" s="49">
        <v>363660</v>
      </c>
      <c r="P3027" s="22" t="s">
        <v>945</v>
      </c>
      <c r="Q3027" s="22">
        <v>58156228163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Banglore</v>
      </c>
      <c r="W3027" s="39"/>
      <c r="X3027" s="31">
        <v>45929</v>
      </c>
      <c r="Y3027" s="22">
        <f t="shared" si="499"/>
        <v>2</v>
      </c>
      <c r="Z3027" s="22" t="str">
        <f t="shared" si="500"/>
        <v>Saturday</v>
      </c>
      <c r="AA3027" s="22" t="str">
        <f t="shared" si="501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02"/>
        <v>3026</v>
      </c>
      <c r="B3028" s="22" t="s">
        <v>3728</v>
      </c>
      <c r="C3028" s="31">
        <v>45919</v>
      </c>
      <c r="D3028" s="31">
        <v>45926</v>
      </c>
      <c r="E3028" s="48">
        <v>1210</v>
      </c>
      <c r="F3028" s="48">
        <f t="shared" si="496"/>
        <v>106480</v>
      </c>
      <c r="G3028" s="49">
        <f t="shared" si="497"/>
        <v>212960</v>
      </c>
      <c r="H3028" s="22">
        <v>900000035</v>
      </c>
      <c r="I3028" s="22" t="s">
        <v>4336</v>
      </c>
      <c r="J3028" s="22">
        <v>2</v>
      </c>
      <c r="K3028" s="22">
        <v>2</v>
      </c>
      <c r="L3028" s="22">
        <f t="shared" si="498"/>
        <v>0</v>
      </c>
      <c r="M3028" s="22" t="s">
        <v>4937</v>
      </c>
      <c r="N3028" s="31">
        <v>45927</v>
      </c>
      <c r="O3028" s="49">
        <v>333355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499"/>
        <v>2</v>
      </c>
      <c r="Z3028" s="22" t="str">
        <f t="shared" si="500"/>
        <v>Saturday</v>
      </c>
      <c r="AA3028" s="22" t="str">
        <f t="shared" si="501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02"/>
        <v>3027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496"/>
        <v>106480</v>
      </c>
      <c r="G3029" s="49">
        <f t="shared" si="497"/>
        <v>212960</v>
      </c>
      <c r="H3029" s="22">
        <v>900000036</v>
      </c>
      <c r="I3029" s="22" t="s">
        <v>4337</v>
      </c>
      <c r="J3029" s="22">
        <v>2</v>
      </c>
      <c r="K3029" s="22">
        <v>2</v>
      </c>
      <c r="L3029" s="22">
        <f t="shared" si="498"/>
        <v>0</v>
      </c>
      <c r="M3029" s="22" t="s">
        <v>4937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499"/>
        <v>2</v>
      </c>
      <c r="Z3029" s="22" t="str">
        <f t="shared" si="500"/>
        <v>Saturday</v>
      </c>
      <c r="AA3029" s="22" t="str">
        <f t="shared" si="501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02"/>
        <v>3028</v>
      </c>
      <c r="B3030" s="22" t="s">
        <v>3728</v>
      </c>
      <c r="C3030" s="31">
        <v>45919</v>
      </c>
      <c r="D3030" s="31">
        <v>45926</v>
      </c>
      <c r="E3030" s="48">
        <v>1760</v>
      </c>
      <c r="F3030" s="48">
        <f t="shared" si="496"/>
        <v>154880</v>
      </c>
      <c r="G3030" s="49">
        <f t="shared" si="497"/>
        <v>309760</v>
      </c>
      <c r="H3030" s="22">
        <v>900000866</v>
      </c>
      <c r="I3030" s="22" t="s">
        <v>4338</v>
      </c>
      <c r="J3030" s="22">
        <v>2</v>
      </c>
      <c r="K3030" s="22">
        <v>2</v>
      </c>
      <c r="L3030" s="22">
        <f t="shared" si="498"/>
        <v>0</v>
      </c>
      <c r="M3030" s="22" t="s">
        <v>4937</v>
      </c>
      <c r="N3030" s="31">
        <v>45927</v>
      </c>
      <c r="O3030" s="49">
        <v>484880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499"/>
        <v>2</v>
      </c>
      <c r="Z3030" s="22" t="str">
        <f t="shared" si="500"/>
        <v>Saturday</v>
      </c>
      <c r="AA3030" s="22" t="str">
        <f t="shared" si="501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02"/>
        <v>3029</v>
      </c>
      <c r="B3031" s="22" t="s">
        <v>3728</v>
      </c>
      <c r="C3031" s="31">
        <v>45919</v>
      </c>
      <c r="D3031" s="31">
        <v>45926</v>
      </c>
      <c r="E3031" s="48">
        <v>135.80000000000001</v>
      </c>
      <c r="F3031" s="48">
        <f t="shared" si="496"/>
        <v>11950.400000000001</v>
      </c>
      <c r="G3031" s="49">
        <f t="shared" si="497"/>
        <v>11950.400000000001</v>
      </c>
      <c r="H3031" s="22">
        <v>947203</v>
      </c>
      <c r="I3031" s="22" t="s">
        <v>4339</v>
      </c>
      <c r="J3031" s="22">
        <v>1</v>
      </c>
      <c r="K3031" s="22">
        <v>1</v>
      </c>
      <c r="L3031" s="22">
        <f t="shared" si="498"/>
        <v>0</v>
      </c>
      <c r="M3031" s="22" t="s">
        <v>4957</v>
      </c>
      <c r="N3031" s="31">
        <v>45938</v>
      </c>
      <c r="O3031" s="49">
        <v>16587</v>
      </c>
      <c r="P3031" s="22" t="s">
        <v>42</v>
      </c>
      <c r="Q3031" s="22" t="s">
        <v>636</v>
      </c>
      <c r="R3031" s="22" t="s">
        <v>847</v>
      </c>
      <c r="S3031" s="3">
        <v>4</v>
      </c>
      <c r="T3031" s="38"/>
      <c r="U3031" s="22" t="s">
        <v>18</v>
      </c>
      <c r="V3031" s="22" t="str">
        <f>VLOOKUP(P3031,'Customer List'!B:C,2,)</f>
        <v>Faridabad</v>
      </c>
      <c r="W3031" s="39"/>
      <c r="X3031" s="31">
        <f>IF(OR(R3031 = "PRIYANKA MADAM", R3031 = "DEEPAK", R3031 = "PORTER"),N3031,"")</f>
        <v>45938</v>
      </c>
      <c r="Y3031" s="22">
        <f t="shared" si="499"/>
        <v>0</v>
      </c>
      <c r="Z3031" s="22" t="str">
        <f t="shared" si="500"/>
        <v>Wednesday</v>
      </c>
      <c r="AA3031" s="22" t="str">
        <f t="shared" si="501"/>
        <v>Wednesday</v>
      </c>
      <c r="AB3031" s="22" t="str">
        <f>VLOOKUP(U3031,'Currency Sheet'!A:C,3,)</f>
        <v>DOLLAR</v>
      </c>
      <c r="AC3031" s="43" t="str">
        <f>VLOOKUP(P3031,'Customer List'!B:D,3,)</f>
        <v>Local</v>
      </c>
    </row>
    <row r="3032" spans="1:29" x14ac:dyDescent="0.25">
      <c r="A3032" s="22">
        <f t="shared" si="502"/>
        <v>3030</v>
      </c>
      <c r="B3032" s="22">
        <v>179381</v>
      </c>
      <c r="C3032" s="31">
        <v>45924</v>
      </c>
      <c r="D3032" s="31">
        <v>45929</v>
      </c>
      <c r="E3032" s="48">
        <v>378</v>
      </c>
      <c r="F3032" s="48">
        <f t="shared" si="496"/>
        <v>33264</v>
      </c>
      <c r="G3032" s="49">
        <f t="shared" si="497"/>
        <v>33264</v>
      </c>
      <c r="H3032" s="22" t="s">
        <v>441</v>
      </c>
      <c r="I3032" s="22" t="s">
        <v>4340</v>
      </c>
      <c r="J3032" s="22">
        <v>1</v>
      </c>
      <c r="K3032" s="22">
        <v>1</v>
      </c>
      <c r="L3032" s="22">
        <f t="shared" si="498"/>
        <v>0</v>
      </c>
      <c r="M3032" s="22" t="s">
        <v>4730</v>
      </c>
      <c r="N3032" s="31">
        <v>45934</v>
      </c>
      <c r="O3032" s="49">
        <v>46305</v>
      </c>
      <c r="P3032" s="22" t="s">
        <v>658</v>
      </c>
      <c r="Q3032" s="22">
        <v>58156478682</v>
      </c>
      <c r="R3032" s="22" t="s">
        <v>40</v>
      </c>
      <c r="S3032" s="3">
        <v>4</v>
      </c>
      <c r="T3032" s="38"/>
      <c r="U3032" s="22" t="s">
        <v>423</v>
      </c>
      <c r="V3032" s="22" t="str">
        <f>VLOOKUP(P3032,'Customer List'!B:C,2,)</f>
        <v>Bhopal</v>
      </c>
      <c r="W3032" s="39"/>
      <c r="X3032" s="31">
        <v>45936</v>
      </c>
      <c r="Y3032" s="22">
        <f t="shared" si="499"/>
        <v>2</v>
      </c>
      <c r="Z3032" s="22" t="str">
        <f t="shared" si="500"/>
        <v>Saturday</v>
      </c>
      <c r="AA3032" s="22" t="str">
        <f t="shared" si="501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02"/>
        <v>3031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496"/>
        <v>33264</v>
      </c>
      <c r="G3033" s="49">
        <f t="shared" si="497"/>
        <v>33264</v>
      </c>
      <c r="H3033" s="22" t="s">
        <v>934</v>
      </c>
      <c r="I3033" s="22" t="s">
        <v>4129</v>
      </c>
      <c r="J3033" s="22">
        <v>1</v>
      </c>
      <c r="K3033" s="22">
        <v>1</v>
      </c>
      <c r="L3033" s="22">
        <f t="shared" si="498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499"/>
        <v>2</v>
      </c>
      <c r="Z3033" s="22" t="str">
        <f t="shared" si="500"/>
        <v>Saturday</v>
      </c>
      <c r="AA3033" s="22" t="str">
        <f t="shared" si="501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x14ac:dyDescent="0.25">
      <c r="A3034" s="22">
        <f t="shared" si="502"/>
        <v>3032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496"/>
        <v>33264</v>
      </c>
      <c r="G3034" s="49">
        <f t="shared" si="497"/>
        <v>33264</v>
      </c>
      <c r="H3034" s="22" t="s">
        <v>3727</v>
      </c>
      <c r="I3034" s="22" t="s">
        <v>4341</v>
      </c>
      <c r="J3034" s="22">
        <v>1</v>
      </c>
      <c r="K3034" s="22">
        <v>1</v>
      </c>
      <c r="L3034" s="22">
        <f t="shared" si="498"/>
        <v>0</v>
      </c>
      <c r="M3034" s="22" t="s">
        <v>4925</v>
      </c>
      <c r="N3034" s="31">
        <v>45937</v>
      </c>
      <c r="O3034" s="49">
        <v>46305</v>
      </c>
      <c r="P3034" s="22" t="s">
        <v>172</v>
      </c>
      <c r="Q3034" s="22">
        <v>58156571163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Kolkata</v>
      </c>
      <c r="W3034" s="39"/>
      <c r="X3034" s="31">
        <v>45939</v>
      </c>
      <c r="Y3034" s="22">
        <f t="shared" si="499"/>
        <v>2</v>
      </c>
      <c r="Z3034" s="22" t="str">
        <f t="shared" si="500"/>
        <v>Tuesday</v>
      </c>
      <c r="AA3034" s="22" t="str">
        <f t="shared" si="501"/>
        <v>Thursday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02"/>
        <v>3033</v>
      </c>
      <c r="B3035" s="22" t="s">
        <v>4342</v>
      </c>
      <c r="C3035" s="31">
        <v>45922</v>
      </c>
      <c r="D3035" s="31">
        <v>45929</v>
      </c>
      <c r="E3035" s="48">
        <v>104.8</v>
      </c>
      <c r="F3035" s="48">
        <f t="shared" si="496"/>
        <v>9222.4</v>
      </c>
      <c r="G3035" s="49">
        <f t="shared" si="497"/>
        <v>9222.4</v>
      </c>
      <c r="H3035" s="22" t="s">
        <v>665</v>
      </c>
      <c r="I3035" s="22" t="s">
        <v>5258</v>
      </c>
      <c r="J3035" s="22">
        <v>1</v>
      </c>
      <c r="K3035" s="22">
        <v>1</v>
      </c>
      <c r="L3035" s="22">
        <f t="shared" si="498"/>
        <v>0</v>
      </c>
      <c r="M3035" s="22" t="s">
        <v>4939</v>
      </c>
      <c r="N3035" s="31">
        <v>45930</v>
      </c>
      <c r="O3035" s="49">
        <v>15228.75</v>
      </c>
      <c r="P3035" s="22" t="s">
        <v>668</v>
      </c>
      <c r="Q3035" s="22" t="s">
        <v>2071</v>
      </c>
      <c r="R3035" s="22" t="s">
        <v>847</v>
      </c>
      <c r="S3035" s="3">
        <v>4</v>
      </c>
      <c r="T3035" s="38"/>
      <c r="U3035" s="22" t="s">
        <v>507</v>
      </c>
      <c r="V3035" s="22" t="str">
        <f>VLOOKUP(P3035,'Customer List'!B:C,2,)</f>
        <v>Manesar</v>
      </c>
      <c r="W3035" s="39"/>
      <c r="X3035" s="31">
        <f t="shared" ref="X3035:X3037" si="503">IF(OR(R3035 = "PRIYANKA MADAM", R3035 = "DEEPAK", R3035 = "PORTER"),N3035,"")</f>
        <v>45930</v>
      </c>
      <c r="Y3035" s="22">
        <f t="shared" si="499"/>
        <v>0</v>
      </c>
      <c r="Z3035" s="22" t="str">
        <f t="shared" si="500"/>
        <v>Tuesday</v>
      </c>
      <c r="AA3035" s="22" t="str">
        <f t="shared" si="501"/>
        <v>Tuesday</v>
      </c>
      <c r="AB3035" s="22" t="str">
        <f>VLOOKUP(U3035,'Currency Sheet'!A:C,3,)</f>
        <v>DOLLAR</v>
      </c>
      <c r="AC3035" s="43" t="str">
        <f>VLOOKUP(P3035,'Customer List'!B:D,3,)</f>
        <v>Local</v>
      </c>
    </row>
    <row r="3036" spans="1:29" x14ac:dyDescent="0.25">
      <c r="A3036" s="22">
        <f t="shared" si="502"/>
        <v>3034</v>
      </c>
      <c r="B3036" s="22" t="s">
        <v>4342</v>
      </c>
      <c r="C3036" s="31">
        <v>45922</v>
      </c>
      <c r="D3036" s="31">
        <v>45929</v>
      </c>
      <c r="E3036" s="48">
        <v>246.4</v>
      </c>
      <c r="F3036" s="48">
        <f t="shared" si="496"/>
        <v>21683.200000000001</v>
      </c>
      <c r="G3036" s="49">
        <f t="shared" si="497"/>
        <v>21683.200000000001</v>
      </c>
      <c r="H3036" s="22">
        <v>30002</v>
      </c>
      <c r="I3036" s="22" t="s">
        <v>5259</v>
      </c>
      <c r="J3036" s="22">
        <v>1</v>
      </c>
      <c r="K3036" s="22">
        <v>1</v>
      </c>
      <c r="L3036" s="22">
        <f t="shared" si="498"/>
        <v>0</v>
      </c>
      <c r="M3036" s="22" t="s">
        <v>3731</v>
      </c>
      <c r="N3036" s="31">
        <v>45930</v>
      </c>
      <c r="O3036" s="49">
        <v>29203.200000000001</v>
      </c>
      <c r="P3036" s="22" t="s">
        <v>625</v>
      </c>
      <c r="Q3036" s="22" t="s">
        <v>2071</v>
      </c>
      <c r="R3036" s="22" t="s">
        <v>637</v>
      </c>
      <c r="S3036" s="3">
        <v>-20</v>
      </c>
      <c r="T3036" s="38" t="s">
        <v>4436</v>
      </c>
      <c r="U3036" s="22" t="s">
        <v>507</v>
      </c>
      <c r="V3036" s="22" t="str">
        <f>VLOOKUP(P3036,'Customer List'!B:C,2,)</f>
        <v>Delhi</v>
      </c>
      <c r="W3036" s="39"/>
      <c r="X3036" s="31">
        <f t="shared" si="503"/>
        <v>45930</v>
      </c>
      <c r="Y3036" s="22">
        <f t="shared" si="499"/>
        <v>0</v>
      </c>
      <c r="Z3036" s="22" t="str">
        <f t="shared" si="500"/>
        <v>Tuesday</v>
      </c>
      <c r="AA3036" s="22" t="str">
        <f t="shared" si="501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x14ac:dyDescent="0.25">
      <c r="A3037" s="22">
        <f t="shared" si="502"/>
        <v>3035</v>
      </c>
      <c r="B3037" s="22">
        <v>339467</v>
      </c>
      <c r="C3037" s="31">
        <v>45924</v>
      </c>
      <c r="D3037" s="31">
        <v>45929</v>
      </c>
      <c r="E3037" s="48">
        <v>83.25</v>
      </c>
      <c r="F3037" s="48">
        <f t="shared" si="496"/>
        <v>7326</v>
      </c>
      <c r="G3037" s="49">
        <f t="shared" si="497"/>
        <v>7326</v>
      </c>
      <c r="H3037" s="22" t="s">
        <v>4343</v>
      </c>
      <c r="I3037" s="22" t="s">
        <v>4728</v>
      </c>
      <c r="J3037" s="22">
        <v>1</v>
      </c>
      <c r="K3037" s="22">
        <v>1</v>
      </c>
      <c r="L3037" s="22">
        <f t="shared" si="498"/>
        <v>0</v>
      </c>
      <c r="M3037" s="22" t="s">
        <v>4956</v>
      </c>
      <c r="N3037" s="31">
        <v>45938</v>
      </c>
      <c r="O3037" s="49">
        <v>12904</v>
      </c>
      <c r="P3037" s="22" t="s">
        <v>42</v>
      </c>
      <c r="Q3037" s="22" t="s">
        <v>636</v>
      </c>
      <c r="R3037" s="22" t="s">
        <v>847</v>
      </c>
      <c r="S3037" s="3">
        <v>4</v>
      </c>
      <c r="T3037" s="38"/>
      <c r="U3037" s="22" t="s">
        <v>4344</v>
      </c>
      <c r="V3037" s="22" t="str">
        <f>VLOOKUP(P3037,'Customer List'!B:C,2,)</f>
        <v>Faridabad</v>
      </c>
      <c r="W3037" s="39"/>
      <c r="X3037" s="31">
        <f t="shared" si="503"/>
        <v>45938</v>
      </c>
      <c r="Y3037" s="22">
        <f t="shared" si="499"/>
        <v>0</v>
      </c>
      <c r="Z3037" s="22" t="str">
        <f t="shared" si="500"/>
        <v>Wednesday</v>
      </c>
      <c r="AA3037" s="22" t="str">
        <f t="shared" si="501"/>
        <v>Wednesday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02"/>
        <v>3036</v>
      </c>
      <c r="B3038" s="22">
        <v>66452</v>
      </c>
      <c r="C3038" s="31">
        <v>45922</v>
      </c>
      <c r="D3038" s="31">
        <v>45929</v>
      </c>
      <c r="E3038" s="48">
        <v>579</v>
      </c>
      <c r="F3038" s="48">
        <f t="shared" si="496"/>
        <v>50952</v>
      </c>
      <c r="G3038" s="49">
        <f t="shared" si="497"/>
        <v>50952</v>
      </c>
      <c r="H3038" s="22" t="s">
        <v>4345</v>
      </c>
      <c r="I3038" s="22" t="s">
        <v>4729</v>
      </c>
      <c r="J3038" s="22">
        <v>1</v>
      </c>
      <c r="K3038" s="22">
        <v>1</v>
      </c>
      <c r="L3038" s="22">
        <f t="shared" si="498"/>
        <v>0</v>
      </c>
      <c r="M3038" s="22" t="s">
        <v>4916</v>
      </c>
      <c r="N3038" s="31">
        <v>45938</v>
      </c>
      <c r="O3038" s="49">
        <v>70927.5</v>
      </c>
      <c r="P3038" s="22" t="s">
        <v>4346</v>
      </c>
      <c r="Q3038" s="22">
        <v>58156648572</v>
      </c>
      <c r="R3038" s="22" t="s">
        <v>40</v>
      </c>
      <c r="S3038" s="3">
        <v>-20</v>
      </c>
      <c r="T3038" s="38"/>
      <c r="U3038" s="22" t="s">
        <v>2374</v>
      </c>
      <c r="V3038" s="22" t="str">
        <f>VLOOKUP(P3038,'Customer List'!B:C,2,)</f>
        <v xml:space="preserve"> BANGLORE</v>
      </c>
      <c r="W3038" s="39"/>
      <c r="X3038" s="31">
        <v>45939</v>
      </c>
      <c r="Y3038" s="22">
        <f t="shared" si="499"/>
        <v>1</v>
      </c>
      <c r="Z3038" s="22" t="str">
        <f t="shared" si="500"/>
        <v>Wednesday</v>
      </c>
      <c r="AA3038" s="22" t="str">
        <f t="shared" si="501"/>
        <v>Thursday</v>
      </c>
      <c r="AB3038" s="22" t="str">
        <f>VLOOKUP(U3038,'Currency Sheet'!A:C,3,)</f>
        <v>DOLLAR</v>
      </c>
      <c r="AC3038" s="43" t="str">
        <f>VLOOKUP(P3038,'Customer List'!B:D,3,)</f>
        <v>OutStation</v>
      </c>
    </row>
    <row r="3039" spans="1:29" x14ac:dyDescent="0.25">
      <c r="A3039" s="22">
        <f t="shared" si="502"/>
        <v>3037</v>
      </c>
      <c r="B3039" s="22" t="s">
        <v>4348</v>
      </c>
      <c r="C3039" s="31">
        <v>45924</v>
      </c>
      <c r="D3039" s="31">
        <v>45929</v>
      </c>
      <c r="E3039" s="48">
        <v>13000</v>
      </c>
      <c r="F3039" s="48">
        <f t="shared" si="496"/>
        <v>13000</v>
      </c>
      <c r="G3039" s="49">
        <f t="shared" si="497"/>
        <v>26000</v>
      </c>
      <c r="H3039" s="22" t="s">
        <v>4349</v>
      </c>
      <c r="I3039" s="22" t="s">
        <v>4351</v>
      </c>
      <c r="J3039" s="22">
        <v>2</v>
      </c>
      <c r="K3039" s="22">
        <v>2</v>
      </c>
      <c r="L3039" s="22">
        <f t="shared" si="498"/>
        <v>0</v>
      </c>
      <c r="M3039" s="22" t="s">
        <v>4975</v>
      </c>
      <c r="N3039" s="31">
        <v>45930</v>
      </c>
      <c r="O3039" s="49">
        <v>40204</v>
      </c>
      <c r="P3039" s="22" t="s">
        <v>30</v>
      </c>
      <c r="Q3039" s="22" t="s">
        <v>2071</v>
      </c>
      <c r="R3039" s="22" t="s">
        <v>637</v>
      </c>
      <c r="S3039" s="3" t="s">
        <v>299</v>
      </c>
      <c r="T3039" s="38"/>
      <c r="U3039" s="22" t="s">
        <v>4350</v>
      </c>
      <c r="V3039" s="22" t="str">
        <f>VLOOKUP(P3039,'Customer List'!B:C,2,)</f>
        <v>Delhi</v>
      </c>
      <c r="W3039" s="39"/>
      <c r="X3039" s="31">
        <f>IF(OR(R3039 = "PRIYANKA MADAM", R3039 = "DEEPAK", R3039 = "PORTER"),N3039,"")</f>
        <v>45930</v>
      </c>
      <c r="Y3039" s="22">
        <f t="shared" si="499"/>
        <v>0</v>
      </c>
      <c r="Z3039" s="22" t="str">
        <f t="shared" si="500"/>
        <v>Tuesday</v>
      </c>
      <c r="AA3039" s="22" t="str">
        <f t="shared" si="501"/>
        <v>Tuesday</v>
      </c>
      <c r="AB3039" s="22" t="str">
        <f>VLOOKUP(U3039,'Currency Sheet'!A:C,3,)</f>
        <v>INR</v>
      </c>
      <c r="AC3039" s="43" t="str">
        <f>VLOOKUP(P3039,'Customer List'!B:D,3,)</f>
        <v>Local</v>
      </c>
    </row>
    <row r="3040" spans="1:29" x14ac:dyDescent="0.25">
      <c r="A3040" s="22">
        <f t="shared" si="502"/>
        <v>3038</v>
      </c>
      <c r="B3040" s="22" t="s">
        <v>4429</v>
      </c>
      <c r="C3040" s="31">
        <v>45924</v>
      </c>
      <c r="D3040" s="31">
        <v>45930</v>
      </c>
      <c r="E3040" s="48">
        <v>954</v>
      </c>
      <c r="F3040" s="48">
        <f t="shared" si="496"/>
        <v>83952</v>
      </c>
      <c r="G3040" s="49">
        <f t="shared" si="497"/>
        <v>83952</v>
      </c>
      <c r="H3040" s="22" t="s">
        <v>4431</v>
      </c>
      <c r="I3040" s="22" t="s">
        <v>4432</v>
      </c>
      <c r="J3040" s="22">
        <v>1</v>
      </c>
      <c r="K3040" s="22">
        <v>1</v>
      </c>
      <c r="L3040" s="22">
        <f t="shared" si="498"/>
        <v>0</v>
      </c>
      <c r="M3040" s="22" t="s">
        <v>4945</v>
      </c>
      <c r="N3040" s="31">
        <v>45934</v>
      </c>
      <c r="O3040" s="49">
        <v>175297.5</v>
      </c>
      <c r="P3040" s="22" t="s">
        <v>165</v>
      </c>
      <c r="Q3040" s="22">
        <v>58156475764</v>
      </c>
      <c r="R3040" s="22" t="s">
        <v>40</v>
      </c>
      <c r="S3040" s="3">
        <v>-80</v>
      </c>
      <c r="T3040" s="38"/>
      <c r="U3040" s="22" t="s">
        <v>492</v>
      </c>
      <c r="V3040" s="22" t="str">
        <f>VLOOKUP(P3040,'Customer List'!B:C,2,)</f>
        <v>Lucknow</v>
      </c>
      <c r="W3040" s="39"/>
      <c r="X3040" s="31">
        <v>45936</v>
      </c>
      <c r="Y3040" s="22">
        <f t="shared" ref="Y3040:Y3054" si="504">IF(X3040="", "", X3040-N3040)</f>
        <v>2</v>
      </c>
      <c r="Z3040" s="22" t="str">
        <f t="shared" ref="Z3040:Z3054" si="505">IF(N3040="", "", TEXT(N3040, "dddd"))</f>
        <v>Saturday</v>
      </c>
      <c r="AA3040" s="22" t="str">
        <f t="shared" ref="AA3040:AA3055" si="506">IF(X3040="", "", TEXT(X3040, "dddd"))</f>
        <v>Monday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02"/>
        <v>3039</v>
      </c>
      <c r="B3041" s="22" t="s">
        <v>4429</v>
      </c>
      <c r="C3041" s="31">
        <v>45924</v>
      </c>
      <c r="D3041" s="31">
        <v>45930</v>
      </c>
      <c r="E3041" s="48">
        <v>411</v>
      </c>
      <c r="F3041" s="48">
        <f t="shared" si="496"/>
        <v>36168</v>
      </c>
      <c r="G3041" s="49">
        <f t="shared" si="497"/>
        <v>36168</v>
      </c>
      <c r="H3041" s="22">
        <v>80580</v>
      </c>
      <c r="I3041" s="22" t="s">
        <v>4433</v>
      </c>
      <c r="J3041" s="22">
        <v>1</v>
      </c>
      <c r="K3041" s="22">
        <v>1</v>
      </c>
      <c r="L3041" s="22">
        <f t="shared" si="498"/>
        <v>0</v>
      </c>
      <c r="M3041" s="22" t="s">
        <v>4945</v>
      </c>
      <c r="N3041" s="31">
        <v>45934</v>
      </c>
      <c r="O3041" s="49">
        <v>75521.25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si="504"/>
        <v>2</v>
      </c>
      <c r="Z3041" s="22" t="str">
        <f t="shared" si="505"/>
        <v>Saturday</v>
      </c>
      <c r="AA3041" s="22" t="str">
        <f t="shared" si="506"/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x14ac:dyDescent="0.25">
      <c r="A3042" s="22">
        <f t="shared" si="502"/>
        <v>3040</v>
      </c>
      <c r="B3042" s="22" t="s">
        <v>4429</v>
      </c>
      <c r="C3042" s="31">
        <v>45924</v>
      </c>
      <c r="D3042" s="31">
        <v>45930</v>
      </c>
      <c r="E3042" s="48">
        <v>99</v>
      </c>
      <c r="F3042" s="48">
        <f t="shared" si="496"/>
        <v>8712</v>
      </c>
      <c r="G3042" s="49">
        <f t="shared" si="497"/>
        <v>8712</v>
      </c>
      <c r="H3042" s="22">
        <v>82511</v>
      </c>
      <c r="I3042" s="22" t="s">
        <v>4434</v>
      </c>
      <c r="J3042" s="22">
        <v>1</v>
      </c>
      <c r="K3042" s="22">
        <v>1</v>
      </c>
      <c r="L3042" s="22">
        <f t="shared" si="498"/>
        <v>0</v>
      </c>
      <c r="M3042" s="22" t="s">
        <v>4886</v>
      </c>
      <c r="N3042" s="31">
        <v>45939</v>
      </c>
      <c r="O3042" s="49">
        <v>20212.5</v>
      </c>
      <c r="P3042" s="22" t="s">
        <v>4430</v>
      </c>
      <c r="Q3042" s="22" t="s">
        <v>636</v>
      </c>
      <c r="R3042" s="22" t="s">
        <v>723</v>
      </c>
      <c r="S3042" s="3">
        <v>-80</v>
      </c>
      <c r="T3042" s="38"/>
      <c r="U3042" s="22" t="s">
        <v>492</v>
      </c>
      <c r="V3042" s="22" t="str">
        <f>VLOOKUP(P3042,'Customer List'!B:C,2,)</f>
        <v>Noida</v>
      </c>
      <c r="W3042" s="39"/>
      <c r="X3042" s="31">
        <f>IF(OR(R3042 = "PRIYANKA MADAM", R3042 = "DEEPAK", R3042 = "PORTER"),N3042,"")</f>
        <v>45939</v>
      </c>
      <c r="Y3042" s="22">
        <f t="shared" si="504"/>
        <v>0</v>
      </c>
      <c r="Z3042" s="22" t="str">
        <f t="shared" si="505"/>
        <v>Thursday</v>
      </c>
      <c r="AA3042" s="22" t="str">
        <f t="shared" si="506"/>
        <v>Thursday</v>
      </c>
      <c r="AB3042" s="22" t="str">
        <f>VLOOKUP(U3042,'Currency Sheet'!A:C,3,)</f>
        <v>DOLLAR</v>
      </c>
      <c r="AC3042" s="43" t="str">
        <f>VLOOKUP(P3042,'Customer List'!B:D,3,)</f>
        <v>Local</v>
      </c>
    </row>
    <row r="3043" spans="1:29" x14ac:dyDescent="0.25">
      <c r="A3043" s="22">
        <f t="shared" si="502"/>
        <v>3041</v>
      </c>
      <c r="B3043" s="22" t="s">
        <v>4694</v>
      </c>
      <c r="C3043" s="31">
        <v>45927</v>
      </c>
      <c r="D3043" s="31">
        <v>45933</v>
      </c>
      <c r="E3043" s="48">
        <v>75.599999999999994</v>
      </c>
      <c r="F3043" s="48">
        <f t="shared" si="496"/>
        <v>6652.7999999999993</v>
      </c>
      <c r="G3043" s="49">
        <f t="shared" si="497"/>
        <v>6652.7999999999993</v>
      </c>
      <c r="H3043" s="22" t="s">
        <v>4685</v>
      </c>
      <c r="I3043" s="22" t="s">
        <v>4698</v>
      </c>
      <c r="J3043" s="22">
        <v>1</v>
      </c>
      <c r="K3043" s="22">
        <v>1</v>
      </c>
      <c r="L3043" s="22">
        <f t="shared" si="498"/>
        <v>0</v>
      </c>
      <c r="M3043" s="22" t="s">
        <v>4931</v>
      </c>
      <c r="N3043" s="31">
        <v>45934</v>
      </c>
      <c r="O3043" s="49">
        <v>11875.5</v>
      </c>
      <c r="P3043" s="22" t="s">
        <v>3721</v>
      </c>
      <c r="Q3043" s="22">
        <v>58156475322</v>
      </c>
      <c r="R3043" s="22" t="s">
        <v>40</v>
      </c>
      <c r="S3043" s="3">
        <v>-20</v>
      </c>
      <c r="T3043" s="38"/>
      <c r="U3043" s="22" t="s">
        <v>4697</v>
      </c>
      <c r="V3043" s="22" t="str">
        <f>VLOOKUP(P3043,'Customer List'!B:C,2,)</f>
        <v>JAIPUR</v>
      </c>
      <c r="W3043" s="39"/>
      <c r="X3043" s="31">
        <v>45937</v>
      </c>
      <c r="Y3043" s="22">
        <f t="shared" si="504"/>
        <v>3</v>
      </c>
      <c r="Z3043" s="22" t="str">
        <f t="shared" si="505"/>
        <v>Saturday</v>
      </c>
      <c r="AA3043" s="22" t="str">
        <f t="shared" si="506"/>
        <v>Tuesday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02"/>
        <v>3042</v>
      </c>
      <c r="B3044" s="22" t="s">
        <v>4694</v>
      </c>
      <c r="C3044" s="31">
        <v>45927</v>
      </c>
      <c r="D3044" s="31">
        <v>45933</v>
      </c>
      <c r="E3044" s="48">
        <v>0</v>
      </c>
      <c r="F3044" s="48">
        <f t="shared" si="496"/>
        <v>0</v>
      </c>
      <c r="G3044" s="49">
        <f t="shared" si="497"/>
        <v>0</v>
      </c>
      <c r="H3044" s="22" t="s">
        <v>4686</v>
      </c>
      <c r="I3044" s="22" t="s">
        <v>4699</v>
      </c>
      <c r="J3044" s="22">
        <v>1</v>
      </c>
      <c r="K3044" s="22"/>
      <c r="L3044" s="22">
        <f t="shared" si="498"/>
        <v>1</v>
      </c>
      <c r="M3044" s="22"/>
      <c r="N3044" s="31"/>
      <c r="O3044" s="49"/>
      <c r="P3044" s="22" t="s">
        <v>945</v>
      </c>
      <c r="Q3044" s="22"/>
      <c r="R3044" s="22"/>
      <c r="S3044" s="3">
        <v>-20</v>
      </c>
      <c r="T3044" s="38"/>
      <c r="U3044" s="22" t="s">
        <v>4697</v>
      </c>
      <c r="V3044" s="22" t="str">
        <f>VLOOKUP(P3044,'Customer List'!B:C,2,)</f>
        <v>Banglore</v>
      </c>
      <c r="W3044" s="39" t="s">
        <v>4854</v>
      </c>
      <c r="X3044" s="31" t="str">
        <f>IF(OR(R3044 = "PRIYANKA MADAM", R3044 = "DEEPAK", R3044 = "PORTER"),N3044,"")</f>
        <v/>
      </c>
      <c r="Y3044" s="22" t="str">
        <f t="shared" si="504"/>
        <v/>
      </c>
      <c r="Z3044" s="22" t="str">
        <f t="shared" si="505"/>
        <v/>
      </c>
      <c r="AA3044" s="22" t="str">
        <f t="shared" si="506"/>
        <v/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x14ac:dyDescent="0.25">
      <c r="A3045" s="22">
        <f t="shared" si="502"/>
        <v>3043</v>
      </c>
      <c r="B3045" s="22" t="s">
        <v>4694</v>
      </c>
      <c r="C3045" s="31">
        <v>45927</v>
      </c>
      <c r="D3045" s="31">
        <v>45933</v>
      </c>
      <c r="E3045" s="48">
        <v>30</v>
      </c>
      <c r="F3045" s="48">
        <f t="shared" si="496"/>
        <v>2640</v>
      </c>
      <c r="G3045" s="49">
        <f t="shared" si="497"/>
        <v>2640</v>
      </c>
      <c r="H3045" s="22" t="s">
        <v>4687</v>
      </c>
      <c r="I3045" s="22" t="s">
        <v>4700</v>
      </c>
      <c r="J3045" s="22">
        <v>1</v>
      </c>
      <c r="K3045" s="22">
        <v>1</v>
      </c>
      <c r="L3045" s="22">
        <f t="shared" si="498"/>
        <v>0</v>
      </c>
      <c r="M3045" s="22" t="s">
        <v>4931</v>
      </c>
      <c r="N3045" s="31">
        <v>45934</v>
      </c>
      <c r="O3045" s="49">
        <v>4712.5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04"/>
        <v>3</v>
      </c>
      <c r="Z3045" s="22" t="str">
        <f t="shared" si="505"/>
        <v>Saturday</v>
      </c>
      <c r="AA3045" s="22" t="str">
        <f t="shared" si="506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02"/>
        <v>3044</v>
      </c>
      <c r="B3046" s="22" t="s">
        <v>4694</v>
      </c>
      <c r="C3046" s="31">
        <v>45927</v>
      </c>
      <c r="D3046" s="31">
        <v>45933</v>
      </c>
      <c r="E3046" s="48">
        <v>58.8</v>
      </c>
      <c r="F3046" s="48">
        <f t="shared" si="496"/>
        <v>5174.3999999999996</v>
      </c>
      <c r="G3046" s="49">
        <f t="shared" si="497"/>
        <v>5174.3999999999996</v>
      </c>
      <c r="H3046" s="22" t="s">
        <v>4688</v>
      </c>
      <c r="I3046" s="22" t="s">
        <v>4701</v>
      </c>
      <c r="J3046" s="22">
        <v>1</v>
      </c>
      <c r="K3046" s="22">
        <v>1</v>
      </c>
      <c r="L3046" s="22">
        <f t="shared" si="498"/>
        <v>0</v>
      </c>
      <c r="M3046" s="22" t="s">
        <v>4931</v>
      </c>
      <c r="N3046" s="31">
        <v>45934</v>
      </c>
      <c r="O3046" s="49">
        <v>9236.5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04"/>
        <v>3</v>
      </c>
      <c r="Z3046" s="22" t="str">
        <f t="shared" si="505"/>
        <v>Saturday</v>
      </c>
      <c r="AA3046" s="22" t="str">
        <f t="shared" si="506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02"/>
        <v>3045</v>
      </c>
      <c r="B3047" s="22" t="s">
        <v>4694</v>
      </c>
      <c r="C3047" s="31">
        <v>45927</v>
      </c>
      <c r="D3047" s="31">
        <v>45933</v>
      </c>
      <c r="E3047" s="48">
        <v>93.6</v>
      </c>
      <c r="F3047" s="48">
        <f t="shared" si="496"/>
        <v>8236.7999999999993</v>
      </c>
      <c r="G3047" s="49">
        <f t="shared" si="497"/>
        <v>8236.7999999999993</v>
      </c>
      <c r="H3047" s="22" t="s">
        <v>4689</v>
      </c>
      <c r="I3047" s="22" t="s">
        <v>4702</v>
      </c>
      <c r="J3047" s="22">
        <v>1</v>
      </c>
      <c r="K3047" s="22">
        <v>1</v>
      </c>
      <c r="L3047" s="22">
        <f t="shared" si="498"/>
        <v>0</v>
      </c>
      <c r="M3047" s="22" t="s">
        <v>4931</v>
      </c>
      <c r="N3047" s="31">
        <v>45934</v>
      </c>
      <c r="O3047" s="49">
        <v>14703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04"/>
        <v>3</v>
      </c>
      <c r="Z3047" s="22" t="str">
        <f t="shared" si="505"/>
        <v>Saturday</v>
      </c>
      <c r="AA3047" s="22" t="str">
        <f t="shared" si="506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02"/>
        <v>3046</v>
      </c>
      <c r="B3048" s="22" t="s">
        <v>4694</v>
      </c>
      <c r="C3048" s="31">
        <v>45927</v>
      </c>
      <c r="D3048" s="31">
        <v>45933</v>
      </c>
      <c r="E3048" s="48">
        <v>30</v>
      </c>
      <c r="F3048" s="48">
        <f t="shared" si="496"/>
        <v>2640</v>
      </c>
      <c r="G3048" s="49">
        <f t="shared" si="497"/>
        <v>2640</v>
      </c>
      <c r="H3048" s="22" t="s">
        <v>4690</v>
      </c>
      <c r="I3048" s="22" t="s">
        <v>4703</v>
      </c>
      <c r="J3048" s="22">
        <v>1</v>
      </c>
      <c r="K3048" s="22">
        <v>1</v>
      </c>
      <c r="L3048" s="22">
        <f t="shared" si="498"/>
        <v>0</v>
      </c>
      <c r="M3048" s="22" t="s">
        <v>4931</v>
      </c>
      <c r="N3048" s="31">
        <v>45934</v>
      </c>
      <c r="O3048" s="49">
        <v>4712.5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04"/>
        <v>3</v>
      </c>
      <c r="Z3048" s="22" t="str">
        <f t="shared" si="505"/>
        <v>Saturday</v>
      </c>
      <c r="AA3048" s="22" t="str">
        <f t="shared" si="506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02"/>
        <v>3047</v>
      </c>
      <c r="B3049" s="22" t="s">
        <v>4694</v>
      </c>
      <c r="C3049" s="31">
        <v>45927</v>
      </c>
      <c r="D3049" s="31">
        <v>45933</v>
      </c>
      <c r="E3049" s="48">
        <v>358.8</v>
      </c>
      <c r="F3049" s="48">
        <f t="shared" si="496"/>
        <v>31574.400000000001</v>
      </c>
      <c r="G3049" s="49">
        <f t="shared" si="497"/>
        <v>31574.400000000001</v>
      </c>
      <c r="H3049" s="22" t="s">
        <v>4691</v>
      </c>
      <c r="I3049" s="22" t="s">
        <v>4704</v>
      </c>
      <c r="J3049" s="22">
        <v>1</v>
      </c>
      <c r="K3049" s="22">
        <v>1</v>
      </c>
      <c r="L3049" s="22">
        <f t="shared" si="498"/>
        <v>0</v>
      </c>
      <c r="M3049" s="22" t="s">
        <v>4960</v>
      </c>
      <c r="N3049" s="31">
        <v>45936</v>
      </c>
      <c r="O3049" s="49">
        <v>60119</v>
      </c>
      <c r="P3049" s="22" t="s">
        <v>4695</v>
      </c>
      <c r="Q3049" s="22">
        <v>58156535312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Mumbai</v>
      </c>
      <c r="W3049" s="39"/>
      <c r="X3049" s="31">
        <v>45937</v>
      </c>
      <c r="Y3049" s="22">
        <f t="shared" si="504"/>
        <v>1</v>
      </c>
      <c r="Z3049" s="22" t="str">
        <f t="shared" si="505"/>
        <v>Monday</v>
      </c>
      <c r="AA3049" s="22" t="str">
        <f t="shared" si="506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02"/>
        <v>3048</v>
      </c>
      <c r="B3050" s="22" t="s">
        <v>4694</v>
      </c>
      <c r="C3050" s="31">
        <v>45927</v>
      </c>
      <c r="D3050" s="31">
        <v>45933</v>
      </c>
      <c r="E3050" s="48">
        <v>18</v>
      </c>
      <c r="F3050" s="48">
        <f t="shared" si="496"/>
        <v>1584</v>
      </c>
      <c r="G3050" s="49">
        <f t="shared" si="497"/>
        <v>1584</v>
      </c>
      <c r="H3050" s="22" t="s">
        <v>4692</v>
      </c>
      <c r="I3050" s="22" t="s">
        <v>4705</v>
      </c>
      <c r="J3050" s="22">
        <v>1</v>
      </c>
      <c r="K3050" s="22">
        <v>1</v>
      </c>
      <c r="L3050" s="22">
        <f t="shared" si="498"/>
        <v>0</v>
      </c>
      <c r="M3050" s="22" t="s">
        <v>4960</v>
      </c>
      <c r="N3050" s="31">
        <v>45936</v>
      </c>
      <c r="O3050" s="49">
        <v>3016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04"/>
        <v>1</v>
      </c>
      <c r="Z3050" s="22" t="str">
        <f t="shared" si="505"/>
        <v>Monday</v>
      </c>
      <c r="AA3050" s="22" t="str">
        <f t="shared" si="506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02"/>
        <v>3049</v>
      </c>
      <c r="B3051" s="22" t="s">
        <v>4694</v>
      </c>
      <c r="C3051" s="31">
        <v>45927</v>
      </c>
      <c r="D3051" s="31">
        <v>45933</v>
      </c>
      <c r="E3051" s="48">
        <v>40.799999999999997</v>
      </c>
      <c r="F3051" s="48">
        <f t="shared" si="496"/>
        <v>3590.3999999999996</v>
      </c>
      <c r="G3051" s="49">
        <f t="shared" si="497"/>
        <v>7180.7999999999993</v>
      </c>
      <c r="H3051" s="22" t="s">
        <v>4693</v>
      </c>
      <c r="I3051" s="22" t="s">
        <v>4706</v>
      </c>
      <c r="J3051" s="22">
        <v>2</v>
      </c>
      <c r="K3051" s="22">
        <v>2</v>
      </c>
      <c r="L3051" s="22">
        <f t="shared" si="498"/>
        <v>0</v>
      </c>
      <c r="M3051" s="22" t="s">
        <v>4894</v>
      </c>
      <c r="N3051" s="31">
        <v>45934</v>
      </c>
      <c r="O3051" s="49">
        <v>6902</v>
      </c>
      <c r="P3051" s="22" t="s">
        <v>4696</v>
      </c>
      <c r="Q3051" s="22">
        <v>58156477724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40"/>
      <c r="X3051" s="31">
        <v>45936</v>
      </c>
      <c r="Y3051" s="22">
        <f t="shared" si="504"/>
        <v>2</v>
      </c>
      <c r="Z3051" s="22" t="str">
        <f t="shared" si="505"/>
        <v>Saturday</v>
      </c>
      <c r="AA3051" s="22" t="str">
        <f t="shared" si="506"/>
        <v>Monday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ht="30" x14ac:dyDescent="0.25">
      <c r="A3052" s="22">
        <f t="shared" si="502"/>
        <v>3050</v>
      </c>
      <c r="B3052" s="50" t="s">
        <v>4713</v>
      </c>
      <c r="C3052" s="31">
        <v>45929</v>
      </c>
      <c r="D3052" s="31">
        <v>45934</v>
      </c>
      <c r="E3052" s="48">
        <v>6500</v>
      </c>
      <c r="F3052" s="48">
        <f t="shared" si="496"/>
        <v>6500</v>
      </c>
      <c r="G3052" s="49">
        <f t="shared" si="497"/>
        <v>6500</v>
      </c>
      <c r="H3052" s="22" t="s">
        <v>4708</v>
      </c>
      <c r="I3052" s="22" t="s">
        <v>4709</v>
      </c>
      <c r="J3052" s="22">
        <v>1</v>
      </c>
      <c r="K3052" s="22"/>
      <c r="L3052" s="22">
        <f t="shared" si="498"/>
        <v>1</v>
      </c>
      <c r="M3052" s="22"/>
      <c r="N3052" s="31"/>
      <c r="O3052" s="49"/>
      <c r="P3052" s="22" t="s">
        <v>49</v>
      </c>
      <c r="Q3052" s="22"/>
      <c r="R3052" s="22"/>
      <c r="S3052" s="3" t="s">
        <v>299</v>
      </c>
      <c r="T3052" s="38"/>
      <c r="U3052" s="22" t="s">
        <v>4350</v>
      </c>
      <c r="V3052" s="22" t="str">
        <f>VLOOKUP(P3052,'Customer List'!B:C,2,)</f>
        <v>Delhi</v>
      </c>
      <c r="W3052" s="40" t="s">
        <v>5308</v>
      </c>
      <c r="X3052" s="31" t="str">
        <f t="shared" ref="X3052:X3054" si="507">IF(OR(R3052 = "PRIYANKA MADAM", R3052 = "DEEPAK", R3052 = "PORTER"),N3052,"")</f>
        <v/>
      </c>
      <c r="Y3052" s="22" t="str">
        <f t="shared" si="504"/>
        <v/>
      </c>
      <c r="Z3052" s="22" t="str">
        <f t="shared" si="505"/>
        <v/>
      </c>
      <c r="AA3052" s="22" t="str">
        <f t="shared" si="506"/>
        <v/>
      </c>
      <c r="AB3052" s="22" t="str">
        <f>VLOOKUP(U3052,'Currency Sheet'!A:C,3,)</f>
        <v>INR</v>
      </c>
      <c r="AC3052" s="43" t="str">
        <f>VLOOKUP(P3052,'Customer List'!B:D,3,)</f>
        <v>Local</v>
      </c>
    </row>
    <row r="3053" spans="1:29" x14ac:dyDescent="0.25">
      <c r="A3053" s="22">
        <f t="shared" si="502"/>
        <v>3051</v>
      </c>
      <c r="B3053" s="50" t="s">
        <v>4713</v>
      </c>
      <c r="C3053" s="31">
        <v>45929</v>
      </c>
      <c r="D3053" s="31">
        <v>45934</v>
      </c>
      <c r="E3053" s="48">
        <v>16000</v>
      </c>
      <c r="F3053" s="48">
        <f t="shared" si="496"/>
        <v>16000</v>
      </c>
      <c r="G3053" s="49">
        <f t="shared" si="497"/>
        <v>16000</v>
      </c>
      <c r="H3053" s="22" t="s">
        <v>2639</v>
      </c>
      <c r="I3053" s="22" t="s">
        <v>4710</v>
      </c>
      <c r="J3053" s="22">
        <v>1</v>
      </c>
      <c r="K3053" s="22">
        <v>1</v>
      </c>
      <c r="L3053" s="22">
        <f t="shared" si="498"/>
        <v>0</v>
      </c>
      <c r="M3053" s="22" t="s">
        <v>4976</v>
      </c>
      <c r="N3053" s="31">
        <v>45939</v>
      </c>
      <c r="O3053" s="49">
        <v>18200</v>
      </c>
      <c r="P3053" s="22" t="s">
        <v>2642</v>
      </c>
      <c r="Q3053" s="22" t="s">
        <v>2071</v>
      </c>
      <c r="R3053" s="22" t="s">
        <v>637</v>
      </c>
      <c r="S3053" s="3" t="s">
        <v>299</v>
      </c>
      <c r="T3053" s="38"/>
      <c r="U3053" s="22" t="s">
        <v>4350</v>
      </c>
      <c r="V3053" s="22" t="e">
        <f>VLOOKUP(P3053,'Customer List'!B:C,2,)</f>
        <v>#N/A</v>
      </c>
      <c r="W3053" s="40"/>
      <c r="X3053" s="31">
        <f t="shared" si="507"/>
        <v>45939</v>
      </c>
      <c r="Y3053" s="22">
        <f t="shared" si="504"/>
        <v>0</v>
      </c>
      <c r="Z3053" s="22" t="str">
        <f t="shared" si="505"/>
        <v>Thursday</v>
      </c>
      <c r="AA3053" s="22" t="str">
        <f t="shared" si="506"/>
        <v>Thursday</v>
      </c>
      <c r="AB3053" s="22" t="str">
        <f>VLOOKUP(U3053,'Currency Sheet'!A:C,3,)</f>
        <v>INR</v>
      </c>
      <c r="AC3053" s="43" t="e">
        <f>VLOOKUP(P3053,'Customer List'!B:D,3,)</f>
        <v>#N/A</v>
      </c>
    </row>
    <row r="3054" spans="1:29" ht="30" x14ac:dyDescent="0.25">
      <c r="A3054" s="22">
        <f t="shared" si="502"/>
        <v>3052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496"/>
        <v>6500</v>
      </c>
      <c r="G3054" s="49">
        <f t="shared" si="497"/>
        <v>6500</v>
      </c>
      <c r="H3054" s="22" t="s">
        <v>4711</v>
      </c>
      <c r="I3054" s="22" t="s">
        <v>4712</v>
      </c>
      <c r="J3054" s="22">
        <v>1</v>
      </c>
      <c r="K3054" s="22"/>
      <c r="L3054" s="22">
        <f t="shared" si="498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5308</v>
      </c>
      <c r="X3054" s="31" t="str">
        <f t="shared" si="507"/>
        <v/>
      </c>
      <c r="Y3054" s="22" t="str">
        <f t="shared" si="504"/>
        <v/>
      </c>
      <c r="Z3054" s="22" t="str">
        <f t="shared" si="505"/>
        <v/>
      </c>
      <c r="AA3054" s="22" t="str">
        <f t="shared" si="506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02"/>
        <v>3053</v>
      </c>
      <c r="B3055" s="22" t="s">
        <v>4732</v>
      </c>
      <c r="C3055" s="31">
        <v>45926</v>
      </c>
      <c r="D3055" s="31">
        <v>45936</v>
      </c>
      <c r="E3055" s="48">
        <v>154.69999999999999</v>
      </c>
      <c r="F3055" s="48">
        <f t="shared" ref="F3055:F3118" si="508">IF(AB3055="DOLLAR",E3055*88,E3055)</f>
        <v>13613.599999999999</v>
      </c>
      <c r="G3055" s="49">
        <f t="shared" ref="G3055:G3118" si="509">F3055*J3055</f>
        <v>13613.599999999999</v>
      </c>
      <c r="H3055" s="22">
        <v>100209</v>
      </c>
      <c r="I3055" s="22" t="s">
        <v>4527</v>
      </c>
      <c r="J3055" s="22">
        <v>1</v>
      </c>
      <c r="K3055" s="22">
        <v>1</v>
      </c>
      <c r="L3055" s="22">
        <f t="shared" ref="L3055:L3118" si="510">J3055-K3055</f>
        <v>0</v>
      </c>
      <c r="M3055" s="22" t="s">
        <v>5035</v>
      </c>
      <c r="N3055" s="31">
        <v>45937</v>
      </c>
      <c r="O3055" s="49">
        <v>18895</v>
      </c>
      <c r="P3055" s="22" t="s">
        <v>617</v>
      </c>
      <c r="Q3055" s="22">
        <v>58156578664</v>
      </c>
      <c r="R3055" s="22" t="s">
        <v>40</v>
      </c>
      <c r="S3055" s="3">
        <v>4</v>
      </c>
      <c r="T3055" s="38"/>
      <c r="U3055" s="22" t="s">
        <v>18</v>
      </c>
      <c r="V3055" s="22" t="str">
        <f>VLOOKUP(P3055,'Customer List'!B:C,2,)</f>
        <v>Bhuvneshwar</v>
      </c>
      <c r="W3055" s="39"/>
      <c r="X3055" s="31">
        <v>45941</v>
      </c>
      <c r="Y3055" s="22">
        <f t="shared" ref="Y3055:Y3118" si="511">IF(X3055="", "", X3055-N3055)</f>
        <v>4</v>
      </c>
      <c r="Z3055" s="22" t="str">
        <f t="shared" ref="Z3055:Z3118" si="512">IF(N3055="", "", TEXT(N3055, "dddd"))</f>
        <v>Tuesday</v>
      </c>
      <c r="AA3055" s="22" t="str">
        <f t="shared" si="506"/>
        <v>Saturday</v>
      </c>
      <c r="AB3055" s="22" t="str">
        <f>VLOOKUP(U3055,'Currency Sheet'!A:C,3,)</f>
        <v>DOLLAR</v>
      </c>
      <c r="AC3055" s="43" t="str">
        <f>VLOOKUP(P3055,'Customer List'!B:D,3,)</f>
        <v>OutStation</v>
      </c>
    </row>
    <row r="3056" spans="1:29" x14ac:dyDescent="0.25">
      <c r="A3056" s="22">
        <f t="shared" si="502"/>
        <v>3054</v>
      </c>
      <c r="B3056" s="22" t="s">
        <v>4732</v>
      </c>
      <c r="C3056" s="31">
        <v>45926</v>
      </c>
      <c r="D3056" s="31">
        <v>45936</v>
      </c>
      <c r="E3056" s="48">
        <v>73.5</v>
      </c>
      <c r="F3056" s="48">
        <f t="shared" si="508"/>
        <v>6468</v>
      </c>
      <c r="G3056" s="49">
        <f t="shared" si="509"/>
        <v>6468</v>
      </c>
      <c r="H3056" s="22">
        <v>100219</v>
      </c>
      <c r="I3056" s="22" t="s">
        <v>4238</v>
      </c>
      <c r="J3056" s="22">
        <v>1</v>
      </c>
      <c r="K3056" s="22">
        <v>1</v>
      </c>
      <c r="L3056" s="22">
        <f t="shared" si="510"/>
        <v>0</v>
      </c>
      <c r="M3056" s="22" t="s">
        <v>5035</v>
      </c>
      <c r="N3056" s="31">
        <v>45937</v>
      </c>
      <c r="O3056" s="49">
        <v>8977.5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si="511"/>
        <v>4</v>
      </c>
      <c r="Z3056" s="22" t="str">
        <f t="shared" si="512"/>
        <v>Tuesday</v>
      </c>
      <c r="AA3056" s="22" t="str">
        <f t="shared" ref="AA3056:AA3118" si="513">IF(X3056="", "", TEXT(X3056, "dddd"))</f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x14ac:dyDescent="0.25">
      <c r="A3057" s="22">
        <f t="shared" si="502"/>
        <v>3055</v>
      </c>
      <c r="B3057" s="22" t="s">
        <v>4732</v>
      </c>
      <c r="C3057" s="31">
        <v>45926</v>
      </c>
      <c r="D3057" s="31">
        <v>45936</v>
      </c>
      <c r="E3057" s="48">
        <v>57.4</v>
      </c>
      <c r="F3057" s="48">
        <f t="shared" si="508"/>
        <v>5051.2</v>
      </c>
      <c r="G3057" s="49">
        <f t="shared" si="509"/>
        <v>5051.2</v>
      </c>
      <c r="H3057" s="22">
        <v>100327</v>
      </c>
      <c r="I3057" s="22" t="s">
        <v>4528</v>
      </c>
      <c r="J3057" s="22">
        <v>1</v>
      </c>
      <c r="K3057" s="22">
        <v>1</v>
      </c>
      <c r="L3057" s="22">
        <f t="shared" si="510"/>
        <v>0</v>
      </c>
      <c r="M3057" s="22" t="s">
        <v>4876</v>
      </c>
      <c r="N3057" s="31">
        <v>45937</v>
      </c>
      <c r="O3057" s="49">
        <v>9532</v>
      </c>
      <c r="P3057" s="22" t="s">
        <v>4665</v>
      </c>
      <c r="Q3057" s="22">
        <v>58156568330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Hyderabad</v>
      </c>
      <c r="W3057" s="39"/>
      <c r="X3057" s="31">
        <v>45939</v>
      </c>
      <c r="Y3057" s="22">
        <f t="shared" si="511"/>
        <v>2</v>
      </c>
      <c r="Z3057" s="22" t="str">
        <f t="shared" si="512"/>
        <v>Tuesday</v>
      </c>
      <c r="AA3057" s="22" t="str">
        <f t="shared" si="513"/>
        <v>Thursday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02"/>
        <v>3056</v>
      </c>
      <c r="B3058" s="22" t="s">
        <v>4732</v>
      </c>
      <c r="C3058" s="31">
        <v>45926</v>
      </c>
      <c r="D3058" s="31">
        <v>45936</v>
      </c>
      <c r="E3058" s="48">
        <v>224</v>
      </c>
      <c r="F3058" s="48">
        <f t="shared" si="508"/>
        <v>19712</v>
      </c>
      <c r="G3058" s="49">
        <f t="shared" si="509"/>
        <v>19712</v>
      </c>
      <c r="H3058" s="22">
        <v>100496</v>
      </c>
      <c r="I3058" s="22" t="s">
        <v>4529</v>
      </c>
      <c r="J3058" s="22">
        <v>1</v>
      </c>
      <c r="K3058" s="22">
        <v>1</v>
      </c>
      <c r="L3058" s="22">
        <f t="shared" si="510"/>
        <v>0</v>
      </c>
      <c r="M3058" s="22" t="s">
        <v>4924</v>
      </c>
      <c r="N3058" s="31">
        <v>45937</v>
      </c>
      <c r="O3058" s="49">
        <v>29760</v>
      </c>
      <c r="P3058" s="22" t="s">
        <v>172</v>
      </c>
      <c r="Q3058" s="22">
        <v>58156571163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Kolkata</v>
      </c>
      <c r="W3058" s="39"/>
      <c r="X3058" s="31">
        <v>45939</v>
      </c>
      <c r="Y3058" s="22">
        <f t="shared" si="511"/>
        <v>2</v>
      </c>
      <c r="Z3058" s="22" t="str">
        <f t="shared" si="512"/>
        <v>Tuesday</v>
      </c>
      <c r="AA3058" s="22" t="str">
        <f t="shared" si="513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02"/>
        <v>3057</v>
      </c>
      <c r="B3059" s="22" t="s">
        <v>4732</v>
      </c>
      <c r="C3059" s="31">
        <v>45926</v>
      </c>
      <c r="D3059" s="31">
        <v>45936</v>
      </c>
      <c r="E3059" s="48">
        <v>138.6</v>
      </c>
      <c r="F3059" s="48">
        <f t="shared" si="508"/>
        <v>12196.8</v>
      </c>
      <c r="G3059" s="49">
        <f t="shared" si="509"/>
        <v>12196.8</v>
      </c>
      <c r="H3059" s="22">
        <v>100526</v>
      </c>
      <c r="I3059" s="22" t="s">
        <v>4530</v>
      </c>
      <c r="J3059" s="22">
        <v>1</v>
      </c>
      <c r="K3059" s="22">
        <v>1</v>
      </c>
      <c r="L3059" s="22">
        <f t="shared" si="510"/>
        <v>0</v>
      </c>
      <c r="M3059" s="22" t="s">
        <v>4924</v>
      </c>
      <c r="N3059" s="31">
        <v>45937</v>
      </c>
      <c r="O3059" s="49">
        <v>18414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1"/>
        <v>2</v>
      </c>
      <c r="Z3059" s="22" t="str">
        <f t="shared" si="512"/>
        <v>Tuesday</v>
      </c>
      <c r="AA3059" s="22" t="str">
        <f t="shared" si="513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02"/>
        <v>3058</v>
      </c>
      <c r="B3060" s="22" t="s">
        <v>4732</v>
      </c>
      <c r="C3060" s="31">
        <v>45926</v>
      </c>
      <c r="D3060" s="31">
        <v>45936</v>
      </c>
      <c r="E3060" s="48">
        <v>73.5</v>
      </c>
      <c r="F3060" s="48">
        <f t="shared" si="508"/>
        <v>6468</v>
      </c>
      <c r="G3060" s="49">
        <f t="shared" si="509"/>
        <v>6468</v>
      </c>
      <c r="H3060" s="22">
        <v>101212</v>
      </c>
      <c r="I3060" s="22" t="s">
        <v>3919</v>
      </c>
      <c r="J3060" s="22">
        <v>1</v>
      </c>
      <c r="K3060" s="22">
        <v>1</v>
      </c>
      <c r="L3060" s="22">
        <f t="shared" si="510"/>
        <v>0</v>
      </c>
      <c r="M3060" s="22" t="s">
        <v>4924</v>
      </c>
      <c r="N3060" s="31">
        <v>45937</v>
      </c>
      <c r="O3060" s="49">
        <v>9765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1"/>
        <v>2</v>
      </c>
      <c r="Z3060" s="22" t="str">
        <f t="shared" si="512"/>
        <v>Tuesday</v>
      </c>
      <c r="AA3060" s="22" t="str">
        <f t="shared" si="513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02"/>
        <v>3059</v>
      </c>
      <c r="B3061" s="22" t="s">
        <v>4732</v>
      </c>
      <c r="C3061" s="31">
        <v>45926</v>
      </c>
      <c r="D3061" s="31">
        <v>45936</v>
      </c>
      <c r="E3061" s="48">
        <v>201.6</v>
      </c>
      <c r="F3061" s="48">
        <f t="shared" si="508"/>
        <v>17740.8</v>
      </c>
      <c r="G3061" s="49">
        <f t="shared" si="509"/>
        <v>17740.8</v>
      </c>
      <c r="H3061" s="22">
        <v>101230</v>
      </c>
      <c r="I3061" s="22" t="s">
        <v>4531</v>
      </c>
      <c r="J3061" s="22">
        <v>1</v>
      </c>
      <c r="K3061" s="22">
        <v>1</v>
      </c>
      <c r="L3061" s="22">
        <f t="shared" si="510"/>
        <v>0</v>
      </c>
      <c r="M3061" s="22" t="s">
        <v>4867</v>
      </c>
      <c r="N3061" s="31">
        <v>45937</v>
      </c>
      <c r="O3061" s="49">
        <v>24611.040000000001</v>
      </c>
      <c r="P3061" s="22" t="s">
        <v>242</v>
      </c>
      <c r="Q3061" s="22">
        <v>58156569435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Mumbai</v>
      </c>
      <c r="W3061" s="39"/>
      <c r="X3061" s="31">
        <v>45938</v>
      </c>
      <c r="Y3061" s="22">
        <f t="shared" si="511"/>
        <v>1</v>
      </c>
      <c r="Z3061" s="22" t="str">
        <f t="shared" si="512"/>
        <v>Tuesday</v>
      </c>
      <c r="AA3061" s="22" t="str">
        <f t="shared" si="513"/>
        <v>Wednesday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02"/>
        <v>3060</v>
      </c>
      <c r="B3062" s="22" t="s">
        <v>4732</v>
      </c>
      <c r="C3062" s="31">
        <v>45926</v>
      </c>
      <c r="D3062" s="31">
        <v>45936</v>
      </c>
      <c r="E3062" s="48">
        <v>181.5</v>
      </c>
      <c r="F3062" s="48">
        <f t="shared" si="508"/>
        <v>15972</v>
      </c>
      <c r="G3062" s="49">
        <f t="shared" si="509"/>
        <v>15972</v>
      </c>
      <c r="H3062" s="22">
        <v>101251</v>
      </c>
      <c r="I3062" s="22" t="s">
        <v>4532</v>
      </c>
      <c r="J3062" s="22">
        <v>1</v>
      </c>
      <c r="K3062" s="22"/>
      <c r="L3062" s="22">
        <f t="shared" si="510"/>
        <v>1</v>
      </c>
      <c r="M3062" s="22"/>
      <c r="N3062" s="31">
        <v>45955</v>
      </c>
      <c r="O3062" s="49">
        <v>21598.5</v>
      </c>
      <c r="P3062" s="22" t="s">
        <v>1133</v>
      </c>
      <c r="Q3062" s="22"/>
      <c r="R3062" s="22"/>
      <c r="S3062" s="3">
        <v>4</v>
      </c>
      <c r="T3062" s="38"/>
      <c r="U3062" s="22" t="s">
        <v>18</v>
      </c>
      <c r="V3062" s="22" t="str">
        <f>VLOOKUP(P3062,'Customer List'!B:C,2,)</f>
        <v>Kerala</v>
      </c>
      <c r="W3062" s="39" t="s">
        <v>5229</v>
      </c>
      <c r="X3062" s="31" t="str">
        <f>IF(OR(R3062 = "PRIYANKA MADAM", R3062 = "DEEPAK", R3062 = "PORTER"),N3062,"")</f>
        <v/>
      </c>
      <c r="Y3062" s="22" t="str">
        <f t="shared" si="511"/>
        <v/>
      </c>
      <c r="Z3062" s="22" t="str">
        <f t="shared" si="512"/>
        <v>Saturday</v>
      </c>
      <c r="AA3062" s="22" t="str">
        <f t="shared" si="513"/>
        <v/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02"/>
        <v>3061</v>
      </c>
      <c r="B3063" s="22" t="s">
        <v>4732</v>
      </c>
      <c r="C3063" s="31">
        <v>45926</v>
      </c>
      <c r="D3063" s="31">
        <v>45936</v>
      </c>
      <c r="E3063" s="48">
        <v>214.5</v>
      </c>
      <c r="F3063" s="48">
        <f t="shared" si="508"/>
        <v>18876</v>
      </c>
      <c r="G3063" s="49">
        <f t="shared" si="509"/>
        <v>18876</v>
      </c>
      <c r="H3063" s="22">
        <v>101337</v>
      </c>
      <c r="I3063" s="22" t="s">
        <v>4533</v>
      </c>
      <c r="J3063" s="22">
        <v>1</v>
      </c>
      <c r="K3063" s="22">
        <v>1</v>
      </c>
      <c r="L3063" s="22">
        <f t="shared" si="510"/>
        <v>0</v>
      </c>
      <c r="M3063" s="22" t="s">
        <v>4924</v>
      </c>
      <c r="N3063" s="31">
        <v>45937</v>
      </c>
      <c r="O3063" s="49">
        <v>26598</v>
      </c>
      <c r="P3063" s="22" t="s">
        <v>172</v>
      </c>
      <c r="Q3063" s="22">
        <v>58156571163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Kolkata</v>
      </c>
      <c r="W3063" s="39"/>
      <c r="X3063" s="31">
        <v>45939</v>
      </c>
      <c r="Y3063" s="22">
        <f t="shared" si="511"/>
        <v>2</v>
      </c>
      <c r="Z3063" s="22" t="str">
        <f t="shared" si="512"/>
        <v>Tuesday</v>
      </c>
      <c r="AA3063" s="22" t="str">
        <f t="shared" si="513"/>
        <v>Thursday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02"/>
        <v>3062</v>
      </c>
      <c r="B3064" s="22" t="s">
        <v>4732</v>
      </c>
      <c r="C3064" s="31">
        <v>45926</v>
      </c>
      <c r="D3064" s="31">
        <v>45936</v>
      </c>
      <c r="E3064" s="48">
        <v>107.1</v>
      </c>
      <c r="F3064" s="48">
        <f t="shared" si="508"/>
        <v>9424.7999999999993</v>
      </c>
      <c r="G3064" s="49">
        <f t="shared" si="509"/>
        <v>9424.7999999999993</v>
      </c>
      <c r="H3064" s="22">
        <v>102615</v>
      </c>
      <c r="I3064" s="22" t="s">
        <v>4534</v>
      </c>
      <c r="J3064" s="22">
        <v>1</v>
      </c>
      <c r="K3064" s="22">
        <v>1</v>
      </c>
      <c r="L3064" s="22">
        <f t="shared" si="510"/>
        <v>0</v>
      </c>
      <c r="M3064" s="22" t="s">
        <v>4924</v>
      </c>
      <c r="N3064" s="31">
        <v>45937</v>
      </c>
      <c r="O3064" s="49">
        <v>14229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1"/>
        <v>2</v>
      </c>
      <c r="Z3064" s="22" t="str">
        <f t="shared" si="512"/>
        <v>Tuesday</v>
      </c>
      <c r="AA3064" s="22" t="str">
        <f t="shared" si="513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02"/>
        <v>3063</v>
      </c>
      <c r="B3065" s="22" t="s">
        <v>4732</v>
      </c>
      <c r="C3065" s="31">
        <v>45926</v>
      </c>
      <c r="D3065" s="31">
        <v>45936</v>
      </c>
      <c r="E3065" s="48">
        <v>65.8</v>
      </c>
      <c r="F3065" s="48">
        <f t="shared" si="508"/>
        <v>5790.4</v>
      </c>
      <c r="G3065" s="49">
        <f t="shared" si="509"/>
        <v>5790.4</v>
      </c>
      <c r="H3065" s="22">
        <v>103025</v>
      </c>
      <c r="I3065" s="22" t="s">
        <v>4535</v>
      </c>
      <c r="J3065" s="22">
        <v>1</v>
      </c>
      <c r="K3065" s="22">
        <v>1</v>
      </c>
      <c r="L3065" s="22">
        <f t="shared" si="510"/>
        <v>0</v>
      </c>
      <c r="M3065" s="22" t="s">
        <v>4876</v>
      </c>
      <c r="N3065" s="31">
        <v>45937</v>
      </c>
      <c r="O3065" s="49">
        <v>10927</v>
      </c>
      <c r="P3065" s="22" t="s">
        <v>4665</v>
      </c>
      <c r="Q3065" s="22">
        <v>58156568330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Hyderabad</v>
      </c>
      <c r="W3065" s="39"/>
      <c r="X3065" s="31">
        <v>45939</v>
      </c>
      <c r="Y3065" s="22">
        <f t="shared" si="511"/>
        <v>2</v>
      </c>
      <c r="Z3065" s="22" t="str">
        <f t="shared" si="512"/>
        <v>Tuesday</v>
      </c>
      <c r="AA3065" s="22" t="str">
        <f t="shared" si="513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02"/>
        <v>3064</v>
      </c>
      <c r="B3066" s="22" t="s">
        <v>4732</v>
      </c>
      <c r="C3066" s="31">
        <v>45926</v>
      </c>
      <c r="D3066" s="31">
        <v>45936</v>
      </c>
      <c r="E3066" s="48">
        <v>154.69999999999999</v>
      </c>
      <c r="F3066" s="48">
        <f t="shared" si="508"/>
        <v>13613.599999999999</v>
      </c>
      <c r="G3066" s="49">
        <f t="shared" si="509"/>
        <v>13613.599999999999</v>
      </c>
      <c r="H3066" s="22">
        <v>103132</v>
      </c>
      <c r="I3066" s="22" t="s">
        <v>4536</v>
      </c>
      <c r="J3066" s="22">
        <v>1</v>
      </c>
      <c r="K3066" s="22">
        <v>1</v>
      </c>
      <c r="L3066" s="22">
        <f t="shared" si="510"/>
        <v>0</v>
      </c>
      <c r="M3066" s="22" t="s">
        <v>4924</v>
      </c>
      <c r="N3066" s="31">
        <v>45937</v>
      </c>
      <c r="O3066" s="49">
        <v>20553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11"/>
        <v>2</v>
      </c>
      <c r="Z3066" s="22" t="str">
        <f t="shared" si="512"/>
        <v>Tuesday</v>
      </c>
      <c r="AA3066" s="22" t="str">
        <f t="shared" si="513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02"/>
        <v>3065</v>
      </c>
      <c r="B3067" s="22" t="s">
        <v>4732</v>
      </c>
      <c r="C3067" s="31">
        <v>45926</v>
      </c>
      <c r="D3067" s="31">
        <v>45936</v>
      </c>
      <c r="E3067" s="48">
        <v>326.25</v>
      </c>
      <c r="F3067" s="48">
        <f t="shared" si="508"/>
        <v>28710</v>
      </c>
      <c r="G3067" s="49">
        <f t="shared" si="509"/>
        <v>28710</v>
      </c>
      <c r="H3067" s="22">
        <v>103140</v>
      </c>
      <c r="I3067" s="22" t="s">
        <v>4537</v>
      </c>
      <c r="J3067" s="22">
        <v>1</v>
      </c>
      <c r="K3067" s="22">
        <v>1</v>
      </c>
      <c r="L3067" s="22">
        <f t="shared" si="510"/>
        <v>0</v>
      </c>
      <c r="M3067" s="22" t="s">
        <v>4924</v>
      </c>
      <c r="N3067" s="31">
        <v>45937</v>
      </c>
      <c r="O3067" s="49">
        <v>40455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1"/>
        <v>2</v>
      </c>
      <c r="Z3067" s="22" t="str">
        <f t="shared" si="512"/>
        <v>Tuesday</v>
      </c>
      <c r="AA3067" s="22" t="str">
        <f t="shared" si="513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02"/>
        <v>3066</v>
      </c>
      <c r="B3068" s="22" t="s">
        <v>4732</v>
      </c>
      <c r="C3068" s="31">
        <v>45926</v>
      </c>
      <c r="D3068" s="31">
        <v>45936</v>
      </c>
      <c r="E3068" s="48">
        <v>231.75</v>
      </c>
      <c r="F3068" s="48">
        <f t="shared" si="508"/>
        <v>20394</v>
      </c>
      <c r="G3068" s="49">
        <f t="shared" si="509"/>
        <v>40788</v>
      </c>
      <c r="H3068" s="22">
        <v>103157</v>
      </c>
      <c r="I3068" s="22" t="s">
        <v>4538</v>
      </c>
      <c r="J3068" s="22">
        <v>2</v>
      </c>
      <c r="K3068" s="22">
        <v>2</v>
      </c>
      <c r="L3068" s="22">
        <f t="shared" si="510"/>
        <v>0</v>
      </c>
      <c r="M3068" s="22" t="s">
        <v>5035</v>
      </c>
      <c r="N3068" s="31">
        <v>45937</v>
      </c>
      <c r="O3068" s="49">
        <v>52839</v>
      </c>
      <c r="P3068" s="22" t="s">
        <v>617</v>
      </c>
      <c r="Q3068" s="22">
        <v>58156578664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Bhuvneshwar</v>
      </c>
      <c r="W3068" s="39"/>
      <c r="X3068" s="31">
        <v>45941</v>
      </c>
      <c r="Y3068" s="22">
        <f t="shared" si="511"/>
        <v>4</v>
      </c>
      <c r="Z3068" s="22" t="str">
        <f t="shared" si="512"/>
        <v>Tuesday</v>
      </c>
      <c r="AA3068" s="22" t="str">
        <f t="shared" si="513"/>
        <v>Saturday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02"/>
        <v>3067</v>
      </c>
      <c r="B3069" s="22" t="s">
        <v>4732</v>
      </c>
      <c r="C3069" s="31">
        <v>45926</v>
      </c>
      <c r="D3069" s="31">
        <v>45936</v>
      </c>
      <c r="E3069" s="48">
        <v>45.5</v>
      </c>
      <c r="F3069" s="48">
        <f t="shared" si="508"/>
        <v>4004</v>
      </c>
      <c r="G3069" s="49">
        <f t="shared" si="509"/>
        <v>4004</v>
      </c>
      <c r="H3069" s="22">
        <v>104103</v>
      </c>
      <c r="I3069" s="22" t="s">
        <v>4539</v>
      </c>
      <c r="J3069" s="22">
        <v>1</v>
      </c>
      <c r="K3069" s="22">
        <v>1</v>
      </c>
      <c r="L3069" s="22">
        <f t="shared" si="510"/>
        <v>0</v>
      </c>
      <c r="M3069" s="22" t="s">
        <v>4932</v>
      </c>
      <c r="N3069" s="31">
        <v>45937</v>
      </c>
      <c r="O3069" s="49">
        <v>4937.3999999999996</v>
      </c>
      <c r="P3069" s="22" t="s">
        <v>276</v>
      </c>
      <c r="Q3069" s="22">
        <v>58156565795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Pune</v>
      </c>
      <c r="W3069" s="39"/>
      <c r="X3069" s="31">
        <v>45938</v>
      </c>
      <c r="Y3069" s="22">
        <f t="shared" si="511"/>
        <v>1</v>
      </c>
      <c r="Z3069" s="22" t="str">
        <f t="shared" si="512"/>
        <v>Tuesday</v>
      </c>
      <c r="AA3069" s="22" t="str">
        <f t="shared" si="513"/>
        <v>Wednesday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02"/>
        <v>3068</v>
      </c>
      <c r="B3070" s="22" t="s">
        <v>4732</v>
      </c>
      <c r="C3070" s="31">
        <v>45926</v>
      </c>
      <c r="D3070" s="31">
        <v>45936</v>
      </c>
      <c r="E3070" s="48">
        <v>212.8</v>
      </c>
      <c r="F3070" s="48">
        <f t="shared" si="508"/>
        <v>18726.400000000001</v>
      </c>
      <c r="G3070" s="49">
        <f t="shared" si="509"/>
        <v>18726.400000000001</v>
      </c>
      <c r="H3070" s="22">
        <v>104106</v>
      </c>
      <c r="I3070" s="22" t="s">
        <v>4540</v>
      </c>
      <c r="J3070" s="22">
        <v>1</v>
      </c>
      <c r="K3070" s="22">
        <v>1</v>
      </c>
      <c r="L3070" s="22">
        <f t="shared" si="510"/>
        <v>0</v>
      </c>
      <c r="M3070" s="22" t="s">
        <v>4932</v>
      </c>
      <c r="N3070" s="31">
        <v>45937</v>
      </c>
      <c r="O3070" s="49">
        <v>23091.84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1"/>
        <v>1</v>
      </c>
      <c r="Z3070" s="22" t="str">
        <f t="shared" si="512"/>
        <v>Tuesday</v>
      </c>
      <c r="AA3070" s="22" t="str">
        <f t="shared" si="513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02"/>
        <v>3069</v>
      </c>
      <c r="B3071" s="22" t="s">
        <v>4732</v>
      </c>
      <c r="C3071" s="31">
        <v>45926</v>
      </c>
      <c r="D3071" s="31">
        <v>45936</v>
      </c>
      <c r="E3071" s="48">
        <v>201.6</v>
      </c>
      <c r="F3071" s="48">
        <f t="shared" si="508"/>
        <v>17740.8</v>
      </c>
      <c r="G3071" s="49">
        <f t="shared" si="509"/>
        <v>17740.8</v>
      </c>
      <c r="H3071" s="22">
        <v>105322</v>
      </c>
      <c r="I3071" s="22" t="s">
        <v>4541</v>
      </c>
      <c r="J3071" s="22">
        <v>1</v>
      </c>
      <c r="K3071" s="22">
        <v>1</v>
      </c>
      <c r="L3071" s="22">
        <f t="shared" si="510"/>
        <v>0</v>
      </c>
      <c r="M3071" s="22" t="s">
        <v>4924</v>
      </c>
      <c r="N3071" s="31">
        <v>45937</v>
      </c>
      <c r="O3071" s="49">
        <v>26784</v>
      </c>
      <c r="P3071" s="22" t="s">
        <v>172</v>
      </c>
      <c r="Q3071" s="22">
        <v>58156571163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Kolkata</v>
      </c>
      <c r="W3071" s="39"/>
      <c r="X3071" s="31">
        <v>45939</v>
      </c>
      <c r="Y3071" s="22">
        <f t="shared" si="511"/>
        <v>2</v>
      </c>
      <c r="Z3071" s="22" t="str">
        <f t="shared" si="512"/>
        <v>Tuesday</v>
      </c>
      <c r="AA3071" s="22" t="str">
        <f t="shared" si="513"/>
        <v>Thursday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02"/>
        <v>3070</v>
      </c>
      <c r="B3072" s="22" t="s">
        <v>4732</v>
      </c>
      <c r="C3072" s="31">
        <v>45926</v>
      </c>
      <c r="D3072" s="31">
        <v>45936</v>
      </c>
      <c r="E3072" s="48">
        <v>186.9</v>
      </c>
      <c r="F3072" s="48">
        <f t="shared" si="508"/>
        <v>16447.2</v>
      </c>
      <c r="G3072" s="49">
        <f t="shared" si="509"/>
        <v>16447.2</v>
      </c>
      <c r="H3072" s="22">
        <v>106610</v>
      </c>
      <c r="I3072" s="22" t="s">
        <v>4542</v>
      </c>
      <c r="J3072" s="22">
        <v>1</v>
      </c>
      <c r="K3072" s="22">
        <v>1</v>
      </c>
      <c r="L3072" s="22">
        <f t="shared" si="510"/>
        <v>0</v>
      </c>
      <c r="M3072" s="22" t="s">
        <v>4963</v>
      </c>
      <c r="N3072" s="31">
        <v>45938</v>
      </c>
      <c r="O3072" s="49">
        <v>28969.5</v>
      </c>
      <c r="P3072" s="22" t="s">
        <v>1136</v>
      </c>
      <c r="Q3072" s="22" t="s">
        <v>636</v>
      </c>
      <c r="R3072" s="22" t="s">
        <v>723</v>
      </c>
      <c r="S3072" s="3">
        <v>4</v>
      </c>
      <c r="T3072" s="38"/>
      <c r="U3072" s="22" t="s">
        <v>18</v>
      </c>
      <c r="V3072" s="22" t="str">
        <f>VLOOKUP(P3072,'Customer List'!B:C,2,)</f>
        <v>Delhi</v>
      </c>
      <c r="W3072" s="39"/>
      <c r="X3072" s="31">
        <f>IF(OR(R3072 = "PRIYANKA MADAM", R3072 = "DEEPAK", R3072 = "PORTER"),N3072,"")</f>
        <v>45938</v>
      </c>
      <c r="Y3072" s="22">
        <f t="shared" si="511"/>
        <v>0</v>
      </c>
      <c r="Z3072" s="22" t="str">
        <f t="shared" si="512"/>
        <v>Wednesday</v>
      </c>
      <c r="AA3072" s="22" t="str">
        <f t="shared" si="513"/>
        <v>Wednesday</v>
      </c>
      <c r="AB3072" s="22" t="str">
        <f>VLOOKUP(U3072,'Currency Sheet'!A:C,3,)</f>
        <v>DOLLAR</v>
      </c>
      <c r="AC3072" s="43" t="str">
        <f>VLOOKUP(P3072,'Customer List'!B:D,3,)</f>
        <v>Local</v>
      </c>
    </row>
    <row r="3073" spans="1:29" x14ac:dyDescent="0.25">
      <c r="A3073" s="22">
        <f t="shared" si="502"/>
        <v>3071</v>
      </c>
      <c r="B3073" s="22" t="s">
        <v>4732</v>
      </c>
      <c r="C3073" s="31">
        <v>45926</v>
      </c>
      <c r="D3073" s="31">
        <v>45936</v>
      </c>
      <c r="E3073" s="48">
        <v>85.4</v>
      </c>
      <c r="F3073" s="48">
        <f t="shared" si="508"/>
        <v>7515.2000000000007</v>
      </c>
      <c r="G3073" s="49">
        <f t="shared" si="509"/>
        <v>7515.2000000000007</v>
      </c>
      <c r="H3073" s="22">
        <v>108907</v>
      </c>
      <c r="I3073" s="22" t="s">
        <v>4543</v>
      </c>
      <c r="J3073" s="22">
        <v>1</v>
      </c>
      <c r="K3073" s="22">
        <v>1</v>
      </c>
      <c r="L3073" s="22">
        <f t="shared" si="510"/>
        <v>0</v>
      </c>
      <c r="M3073" s="22" t="s">
        <v>4926</v>
      </c>
      <c r="N3073" s="31">
        <v>45937</v>
      </c>
      <c r="O3073" s="49">
        <v>12810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11"/>
        <v>2</v>
      </c>
      <c r="Z3073" s="22" t="str">
        <f t="shared" si="512"/>
        <v>Tuesday</v>
      </c>
      <c r="AA3073" s="22" t="str">
        <f t="shared" si="513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02"/>
        <v>3072</v>
      </c>
      <c r="B3074" s="22" t="s">
        <v>4732</v>
      </c>
      <c r="C3074" s="31">
        <v>45926</v>
      </c>
      <c r="D3074" s="31">
        <v>45936</v>
      </c>
      <c r="E3074" s="48">
        <v>51.1</v>
      </c>
      <c r="F3074" s="48">
        <f t="shared" si="508"/>
        <v>4496.8</v>
      </c>
      <c r="G3074" s="49">
        <f t="shared" si="509"/>
        <v>4496.8</v>
      </c>
      <c r="H3074" s="22">
        <v>109207</v>
      </c>
      <c r="I3074" s="22" t="s">
        <v>4544</v>
      </c>
      <c r="J3074" s="22">
        <v>1</v>
      </c>
      <c r="K3074" s="22">
        <v>1</v>
      </c>
      <c r="L3074" s="22">
        <f t="shared" si="510"/>
        <v>0</v>
      </c>
      <c r="M3074" s="22" t="s">
        <v>4924</v>
      </c>
      <c r="N3074" s="31">
        <v>45937</v>
      </c>
      <c r="O3074" s="49">
        <v>6789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1"/>
        <v>2</v>
      </c>
      <c r="Z3074" s="22" t="str">
        <f t="shared" si="512"/>
        <v>Tuesday</v>
      </c>
      <c r="AA3074" s="22" t="str">
        <f t="shared" si="513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x14ac:dyDescent="0.25">
      <c r="A3075" s="22">
        <f t="shared" si="502"/>
        <v>3073</v>
      </c>
      <c r="B3075" s="22" t="s">
        <v>4732</v>
      </c>
      <c r="C3075" s="31">
        <v>45926</v>
      </c>
      <c r="D3075" s="31">
        <v>45936</v>
      </c>
      <c r="E3075" s="48">
        <v>214.5</v>
      </c>
      <c r="F3075" s="48">
        <f t="shared" si="508"/>
        <v>18876</v>
      </c>
      <c r="G3075" s="49">
        <f t="shared" si="509"/>
        <v>18876</v>
      </c>
      <c r="H3075" s="22">
        <v>115555</v>
      </c>
      <c r="I3075" s="22" t="s">
        <v>4545</v>
      </c>
      <c r="J3075" s="22">
        <v>1</v>
      </c>
      <c r="K3075" s="22">
        <v>1</v>
      </c>
      <c r="L3075" s="22">
        <f t="shared" si="510"/>
        <v>0</v>
      </c>
      <c r="M3075" s="22" t="s">
        <v>5035</v>
      </c>
      <c r="N3075" s="31">
        <v>45937</v>
      </c>
      <c r="O3075" s="49">
        <v>24453</v>
      </c>
      <c r="P3075" s="22" t="s">
        <v>617</v>
      </c>
      <c r="Q3075" s="22">
        <v>58156578664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Bhuvneshwar</v>
      </c>
      <c r="W3075" s="39"/>
      <c r="X3075" s="31">
        <v>45941</v>
      </c>
      <c r="Y3075" s="22">
        <f t="shared" si="511"/>
        <v>4</v>
      </c>
      <c r="Z3075" s="22" t="str">
        <f t="shared" si="512"/>
        <v>Tuesday</v>
      </c>
      <c r="AA3075" s="22" t="str">
        <f t="shared" si="513"/>
        <v>Saturday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02"/>
        <v>3074</v>
      </c>
      <c r="B3076" s="22" t="s">
        <v>4732</v>
      </c>
      <c r="C3076" s="31">
        <v>45926</v>
      </c>
      <c r="D3076" s="31">
        <v>45936</v>
      </c>
      <c r="E3076" s="48">
        <v>219</v>
      </c>
      <c r="F3076" s="48">
        <f t="shared" si="508"/>
        <v>19272</v>
      </c>
      <c r="G3076" s="49">
        <f t="shared" si="509"/>
        <v>19272</v>
      </c>
      <c r="H3076" s="22">
        <v>117339</v>
      </c>
      <c r="I3076" s="22" t="s">
        <v>4546</v>
      </c>
      <c r="J3076" s="22">
        <v>1</v>
      </c>
      <c r="K3076" s="22">
        <v>1</v>
      </c>
      <c r="L3076" s="22">
        <f t="shared" si="510"/>
        <v>0</v>
      </c>
      <c r="M3076" s="22" t="s">
        <v>5035</v>
      </c>
      <c r="N3076" s="31">
        <v>45937</v>
      </c>
      <c r="O3076" s="49">
        <v>24966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1"/>
        <v>4</v>
      </c>
      <c r="Z3076" s="22" t="str">
        <f t="shared" si="512"/>
        <v>Tuesday</v>
      </c>
      <c r="AA3076" s="22" t="str">
        <f t="shared" si="513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02"/>
        <v>3075</v>
      </c>
      <c r="B3077" s="22" t="s">
        <v>4732</v>
      </c>
      <c r="C3077" s="31">
        <v>45926</v>
      </c>
      <c r="D3077" s="31">
        <v>45936</v>
      </c>
      <c r="E3077" s="48">
        <v>285.60000000000002</v>
      </c>
      <c r="F3077" s="48">
        <f t="shared" si="508"/>
        <v>25132.800000000003</v>
      </c>
      <c r="G3077" s="49">
        <f t="shared" si="509"/>
        <v>25132.800000000003</v>
      </c>
      <c r="H3077" s="22">
        <v>119806</v>
      </c>
      <c r="I3077" s="22" t="s">
        <v>4547</v>
      </c>
      <c r="J3077" s="22">
        <v>1</v>
      </c>
      <c r="K3077" s="22">
        <v>1</v>
      </c>
      <c r="L3077" s="22">
        <f t="shared" si="510"/>
        <v>0</v>
      </c>
      <c r="M3077" s="22" t="s">
        <v>4932</v>
      </c>
      <c r="N3077" s="31">
        <v>45937</v>
      </c>
      <c r="O3077" s="49">
        <v>30991.68</v>
      </c>
      <c r="P3077" s="22" t="s">
        <v>276</v>
      </c>
      <c r="Q3077" s="22">
        <v>58156565795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Pune</v>
      </c>
      <c r="W3077" s="39"/>
      <c r="X3077" s="31">
        <v>45938</v>
      </c>
      <c r="Y3077" s="22">
        <f t="shared" si="511"/>
        <v>1</v>
      </c>
      <c r="Z3077" s="22" t="str">
        <f t="shared" si="512"/>
        <v>Tuesday</v>
      </c>
      <c r="AA3077" s="22" t="str">
        <f t="shared" si="513"/>
        <v>Wednesday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02"/>
        <v>3076</v>
      </c>
      <c r="B3078" s="22" t="s">
        <v>4732</v>
      </c>
      <c r="C3078" s="31">
        <v>45926</v>
      </c>
      <c r="D3078" s="31">
        <v>45936</v>
      </c>
      <c r="E3078" s="48">
        <v>98.7</v>
      </c>
      <c r="F3078" s="48">
        <f t="shared" si="508"/>
        <v>8685.6</v>
      </c>
      <c r="G3078" s="49">
        <f t="shared" si="509"/>
        <v>8685.6</v>
      </c>
      <c r="H3078" s="22">
        <v>123110</v>
      </c>
      <c r="I3078" s="22" t="s">
        <v>4548</v>
      </c>
      <c r="J3078" s="22">
        <v>1</v>
      </c>
      <c r="K3078" s="22">
        <v>1</v>
      </c>
      <c r="L3078" s="22">
        <f t="shared" si="510"/>
        <v>0</v>
      </c>
      <c r="M3078" s="22" t="s">
        <v>5035</v>
      </c>
      <c r="N3078" s="31">
        <v>45937</v>
      </c>
      <c r="O3078" s="49">
        <v>12055.5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11"/>
        <v>4</v>
      </c>
      <c r="Z3078" s="22" t="str">
        <f t="shared" si="512"/>
        <v>Tuesday</v>
      </c>
      <c r="AA3078" s="22" t="str">
        <f t="shared" si="513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02"/>
        <v>3077</v>
      </c>
      <c r="B3079" s="22" t="s">
        <v>4732</v>
      </c>
      <c r="C3079" s="31">
        <v>45926</v>
      </c>
      <c r="D3079" s="31">
        <v>45936</v>
      </c>
      <c r="E3079" s="48">
        <v>100.1</v>
      </c>
      <c r="F3079" s="48">
        <f t="shared" si="508"/>
        <v>8808.7999999999993</v>
      </c>
      <c r="G3079" s="49">
        <f t="shared" si="509"/>
        <v>8808.7999999999993</v>
      </c>
      <c r="H3079" s="22">
        <v>123116</v>
      </c>
      <c r="I3079" s="22" t="s">
        <v>4549</v>
      </c>
      <c r="J3079" s="22">
        <v>1</v>
      </c>
      <c r="K3079" s="22">
        <v>1</v>
      </c>
      <c r="L3079" s="22">
        <f t="shared" si="510"/>
        <v>0</v>
      </c>
      <c r="M3079" s="22" t="s">
        <v>4878</v>
      </c>
      <c r="N3079" s="31">
        <v>45937</v>
      </c>
      <c r="O3079" s="49">
        <v>15015</v>
      </c>
      <c r="P3079" s="22" t="s">
        <v>621</v>
      </c>
      <c r="Q3079" s="22">
        <v>58156569730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Hyderabad</v>
      </c>
      <c r="W3079" s="39"/>
      <c r="X3079" s="31">
        <v>45938</v>
      </c>
      <c r="Y3079" s="22">
        <f t="shared" si="511"/>
        <v>1</v>
      </c>
      <c r="Z3079" s="22" t="str">
        <f t="shared" si="512"/>
        <v>Tuesday</v>
      </c>
      <c r="AA3079" s="22" t="str">
        <f t="shared" si="513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02"/>
        <v>3078</v>
      </c>
      <c r="B3080" s="22" t="s">
        <v>4732</v>
      </c>
      <c r="C3080" s="31">
        <v>45926</v>
      </c>
      <c r="D3080" s="31">
        <v>45936</v>
      </c>
      <c r="E3080" s="48">
        <v>250.6</v>
      </c>
      <c r="F3080" s="48">
        <f t="shared" si="508"/>
        <v>22052.799999999999</v>
      </c>
      <c r="G3080" s="49">
        <f t="shared" si="509"/>
        <v>22052.799999999999</v>
      </c>
      <c r="H3080" s="22">
        <v>123128</v>
      </c>
      <c r="I3080" s="22" t="s">
        <v>4550</v>
      </c>
      <c r="J3080" s="22">
        <v>1</v>
      </c>
      <c r="K3080" s="22">
        <v>1</v>
      </c>
      <c r="L3080" s="22">
        <f t="shared" si="510"/>
        <v>0</v>
      </c>
      <c r="M3080" s="22" t="s">
        <v>4924</v>
      </c>
      <c r="N3080" s="31">
        <v>45937</v>
      </c>
      <c r="O3080" s="49">
        <v>33294</v>
      </c>
      <c r="P3080" s="22" t="s">
        <v>172</v>
      </c>
      <c r="Q3080" s="22">
        <v>58156571163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Kolkata</v>
      </c>
      <c r="W3080" s="39"/>
      <c r="X3080" s="31">
        <v>45939</v>
      </c>
      <c r="Y3080" s="22">
        <f t="shared" si="511"/>
        <v>2</v>
      </c>
      <c r="Z3080" s="22" t="str">
        <f t="shared" si="512"/>
        <v>Tuesday</v>
      </c>
      <c r="AA3080" s="22" t="str">
        <f t="shared" si="513"/>
        <v>Thursday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ref="A3081:A3144" si="514">A3080+1</f>
        <v>3079</v>
      </c>
      <c r="B3081" s="22" t="s">
        <v>4732</v>
      </c>
      <c r="C3081" s="31">
        <v>45926</v>
      </c>
      <c r="D3081" s="31">
        <v>45936</v>
      </c>
      <c r="E3081" s="48">
        <v>185.5</v>
      </c>
      <c r="F3081" s="48">
        <f t="shared" si="508"/>
        <v>16324</v>
      </c>
      <c r="G3081" s="49">
        <f t="shared" si="509"/>
        <v>16324</v>
      </c>
      <c r="H3081" s="22">
        <v>125226</v>
      </c>
      <c r="I3081" s="22" t="s">
        <v>4551</v>
      </c>
      <c r="J3081" s="22">
        <v>1</v>
      </c>
      <c r="K3081" s="22">
        <v>1</v>
      </c>
      <c r="L3081" s="22">
        <f t="shared" si="510"/>
        <v>0</v>
      </c>
      <c r="M3081" s="22" t="s">
        <v>5035</v>
      </c>
      <c r="N3081" s="31">
        <v>45937</v>
      </c>
      <c r="O3081" s="49">
        <v>22657.5</v>
      </c>
      <c r="P3081" s="22" t="s">
        <v>617</v>
      </c>
      <c r="Q3081" s="22">
        <v>58156578664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Bhuvneshwar</v>
      </c>
      <c r="W3081" s="39"/>
      <c r="X3081" s="31">
        <v>45941</v>
      </c>
      <c r="Y3081" s="22">
        <f t="shared" si="511"/>
        <v>4</v>
      </c>
      <c r="Z3081" s="22" t="str">
        <f t="shared" si="512"/>
        <v>Tuesday</v>
      </c>
      <c r="AA3081" s="22" t="str">
        <f t="shared" si="513"/>
        <v>Saturday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3080</v>
      </c>
      <c r="B3082" s="22" t="s">
        <v>4732</v>
      </c>
      <c r="C3082" s="31">
        <v>45926</v>
      </c>
      <c r="D3082" s="31">
        <v>45936</v>
      </c>
      <c r="E3082" s="48">
        <v>217.7</v>
      </c>
      <c r="F3082" s="48">
        <f t="shared" si="508"/>
        <v>19157.599999999999</v>
      </c>
      <c r="G3082" s="49">
        <f t="shared" si="509"/>
        <v>19157.599999999999</v>
      </c>
      <c r="H3082" s="22">
        <v>126622</v>
      </c>
      <c r="I3082" s="22" t="s">
        <v>4552</v>
      </c>
      <c r="J3082" s="22">
        <v>1</v>
      </c>
      <c r="K3082" s="22">
        <v>1</v>
      </c>
      <c r="L3082" s="22">
        <f t="shared" si="510"/>
        <v>0</v>
      </c>
      <c r="M3082" s="22" t="s">
        <v>5035</v>
      </c>
      <c r="N3082" s="31">
        <v>45937</v>
      </c>
      <c r="O3082" s="49">
        <v>26590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1"/>
        <v>4</v>
      </c>
      <c r="Z3082" s="22" t="str">
        <f t="shared" si="512"/>
        <v>Tuesday</v>
      </c>
      <c r="AA3082" s="22" t="str">
        <f t="shared" si="513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si="514"/>
        <v>3081</v>
      </c>
      <c r="B3083" s="22" t="s">
        <v>4732</v>
      </c>
      <c r="C3083" s="31">
        <v>45926</v>
      </c>
      <c r="D3083" s="31">
        <v>45936</v>
      </c>
      <c r="E3083" s="48">
        <v>219</v>
      </c>
      <c r="F3083" s="48">
        <f t="shared" si="508"/>
        <v>19272</v>
      </c>
      <c r="G3083" s="49">
        <f t="shared" si="509"/>
        <v>19272</v>
      </c>
      <c r="H3083" s="22">
        <v>126633</v>
      </c>
      <c r="I3083" s="22" t="s">
        <v>4553</v>
      </c>
      <c r="J3083" s="22">
        <v>1</v>
      </c>
      <c r="K3083" s="22">
        <v>1</v>
      </c>
      <c r="L3083" s="22">
        <f t="shared" si="510"/>
        <v>0</v>
      </c>
      <c r="M3083" s="22" t="s">
        <v>4924</v>
      </c>
      <c r="N3083" s="31">
        <v>45937</v>
      </c>
      <c r="O3083" s="49">
        <v>27156</v>
      </c>
      <c r="P3083" s="22" t="s">
        <v>172</v>
      </c>
      <c r="Q3083" s="22">
        <v>58156571163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Kolkata</v>
      </c>
      <c r="W3083" s="39"/>
      <c r="X3083" s="31">
        <v>45939</v>
      </c>
      <c r="Y3083" s="22">
        <f t="shared" si="511"/>
        <v>2</v>
      </c>
      <c r="Z3083" s="22" t="str">
        <f t="shared" si="512"/>
        <v>Tuesday</v>
      </c>
      <c r="AA3083" s="22" t="str">
        <f t="shared" si="513"/>
        <v>Thursday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14"/>
        <v>3082</v>
      </c>
      <c r="B3084" s="22" t="s">
        <v>4732</v>
      </c>
      <c r="C3084" s="31">
        <v>45926</v>
      </c>
      <c r="D3084" s="31">
        <v>45936</v>
      </c>
      <c r="E3084" s="48">
        <v>198.1</v>
      </c>
      <c r="F3084" s="48">
        <f t="shared" si="508"/>
        <v>17432.8</v>
      </c>
      <c r="G3084" s="49">
        <f t="shared" si="509"/>
        <v>17432.8</v>
      </c>
      <c r="H3084" s="22">
        <v>127608</v>
      </c>
      <c r="I3084" s="22" t="s">
        <v>4554</v>
      </c>
      <c r="J3084" s="22">
        <v>1</v>
      </c>
      <c r="K3084" s="22">
        <v>1</v>
      </c>
      <c r="L3084" s="22">
        <f t="shared" si="510"/>
        <v>0</v>
      </c>
      <c r="M3084" s="22" t="s">
        <v>4924</v>
      </c>
      <c r="N3084" s="31">
        <v>45937</v>
      </c>
      <c r="O3084" s="49">
        <v>26319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1"/>
        <v>2</v>
      </c>
      <c r="Z3084" s="22" t="str">
        <f t="shared" si="512"/>
        <v>Tuesday</v>
      </c>
      <c r="AA3084" s="22" t="str">
        <f t="shared" si="513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14"/>
        <v>3083</v>
      </c>
      <c r="B3085" s="22" t="s">
        <v>4732</v>
      </c>
      <c r="C3085" s="31">
        <v>45926</v>
      </c>
      <c r="D3085" s="31">
        <v>45936</v>
      </c>
      <c r="E3085" s="48">
        <v>212.1</v>
      </c>
      <c r="F3085" s="48">
        <f t="shared" si="508"/>
        <v>18664.8</v>
      </c>
      <c r="G3085" s="49">
        <f t="shared" si="509"/>
        <v>18664.8</v>
      </c>
      <c r="H3085" s="22">
        <v>127618</v>
      </c>
      <c r="I3085" s="22" t="s">
        <v>4555</v>
      </c>
      <c r="J3085" s="22">
        <v>1</v>
      </c>
      <c r="K3085" s="22">
        <v>1</v>
      </c>
      <c r="L3085" s="22">
        <f t="shared" si="510"/>
        <v>0</v>
      </c>
      <c r="M3085" s="22" t="s">
        <v>5035</v>
      </c>
      <c r="N3085" s="31">
        <v>45937</v>
      </c>
      <c r="O3085" s="49">
        <v>25906.5</v>
      </c>
      <c r="P3085" s="22" t="s">
        <v>617</v>
      </c>
      <c r="Q3085" s="22">
        <v>58156578664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Bhuvneshwar</v>
      </c>
      <c r="W3085" s="39"/>
      <c r="X3085" s="31">
        <v>45941</v>
      </c>
      <c r="Y3085" s="22">
        <f t="shared" si="511"/>
        <v>4</v>
      </c>
      <c r="Z3085" s="22" t="str">
        <f t="shared" si="512"/>
        <v>Tuesday</v>
      </c>
      <c r="AA3085" s="22" t="str">
        <f t="shared" si="513"/>
        <v>Saturday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14"/>
        <v>3084</v>
      </c>
      <c r="B3086" s="22" t="s">
        <v>4732</v>
      </c>
      <c r="C3086" s="31">
        <v>45926</v>
      </c>
      <c r="D3086" s="31">
        <v>45936</v>
      </c>
      <c r="E3086" s="48">
        <v>217.7</v>
      </c>
      <c r="F3086" s="48">
        <f t="shared" si="508"/>
        <v>19157.599999999999</v>
      </c>
      <c r="G3086" s="49">
        <f t="shared" si="509"/>
        <v>19157.599999999999</v>
      </c>
      <c r="H3086" s="22">
        <v>128026</v>
      </c>
      <c r="I3086" s="22" t="s">
        <v>4556</v>
      </c>
      <c r="J3086" s="22">
        <v>1</v>
      </c>
      <c r="K3086" s="22">
        <v>1</v>
      </c>
      <c r="L3086" s="22">
        <f t="shared" si="510"/>
        <v>0</v>
      </c>
      <c r="M3086" s="22" t="s">
        <v>5035</v>
      </c>
      <c r="N3086" s="31">
        <v>45937</v>
      </c>
      <c r="O3086" s="49">
        <v>26590.5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1"/>
        <v>4</v>
      </c>
      <c r="Z3086" s="22" t="str">
        <f t="shared" si="512"/>
        <v>Tuesday</v>
      </c>
      <c r="AA3086" s="22" t="str">
        <f t="shared" si="513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14"/>
        <v>3085</v>
      </c>
      <c r="B3087" s="22" t="s">
        <v>4732</v>
      </c>
      <c r="C3087" s="31">
        <v>45926</v>
      </c>
      <c r="D3087" s="31">
        <v>45936</v>
      </c>
      <c r="E3087" s="48">
        <v>123.2</v>
      </c>
      <c r="F3087" s="48">
        <f t="shared" si="508"/>
        <v>10841.6</v>
      </c>
      <c r="G3087" s="49">
        <f t="shared" si="509"/>
        <v>10841.6</v>
      </c>
      <c r="H3087" s="22">
        <v>128811</v>
      </c>
      <c r="I3087" s="22" t="s">
        <v>4557</v>
      </c>
      <c r="J3087" s="22">
        <v>1</v>
      </c>
      <c r="K3087" s="22">
        <v>1</v>
      </c>
      <c r="L3087" s="22">
        <f t="shared" si="510"/>
        <v>0</v>
      </c>
      <c r="M3087" s="22" t="s">
        <v>5035</v>
      </c>
      <c r="N3087" s="31">
        <v>45937</v>
      </c>
      <c r="O3087" s="49">
        <v>15048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1"/>
        <v>4</v>
      </c>
      <c r="Z3087" s="22" t="str">
        <f t="shared" si="512"/>
        <v>Tuesday</v>
      </c>
      <c r="AA3087" s="22" t="str">
        <f t="shared" si="513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14"/>
        <v>3086</v>
      </c>
      <c r="B3088" s="22" t="s">
        <v>4732</v>
      </c>
      <c r="C3088" s="31">
        <v>45926</v>
      </c>
      <c r="D3088" s="31">
        <v>45936</v>
      </c>
      <c r="E3088" s="48">
        <v>86.8</v>
      </c>
      <c r="F3088" s="48">
        <f t="shared" si="508"/>
        <v>7638.4</v>
      </c>
      <c r="G3088" s="49">
        <f t="shared" si="509"/>
        <v>7638.4</v>
      </c>
      <c r="H3088" s="22">
        <v>130213</v>
      </c>
      <c r="I3088" s="22" t="s">
        <v>4558</v>
      </c>
      <c r="J3088" s="22">
        <v>1</v>
      </c>
      <c r="K3088" s="22">
        <v>1</v>
      </c>
      <c r="L3088" s="22">
        <f t="shared" si="510"/>
        <v>0</v>
      </c>
      <c r="M3088" s="22" t="s">
        <v>5035</v>
      </c>
      <c r="N3088" s="31">
        <v>45937</v>
      </c>
      <c r="O3088" s="49">
        <v>10602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1"/>
        <v>4</v>
      </c>
      <c r="Z3088" s="22" t="str">
        <f t="shared" si="512"/>
        <v>Tuesday</v>
      </c>
      <c r="AA3088" s="22" t="str">
        <f t="shared" si="513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14"/>
        <v>3087</v>
      </c>
      <c r="B3089" s="22" t="s">
        <v>4732</v>
      </c>
      <c r="C3089" s="31">
        <v>45926</v>
      </c>
      <c r="D3089" s="31">
        <v>45936</v>
      </c>
      <c r="E3089" s="48">
        <v>145.6</v>
      </c>
      <c r="F3089" s="48">
        <f t="shared" si="508"/>
        <v>12812.8</v>
      </c>
      <c r="G3089" s="49">
        <f t="shared" si="509"/>
        <v>12812.8</v>
      </c>
      <c r="H3089" s="22">
        <v>137221</v>
      </c>
      <c r="I3089" s="22" t="s">
        <v>4559</v>
      </c>
      <c r="J3089" s="22">
        <v>1</v>
      </c>
      <c r="K3089" s="22">
        <v>1</v>
      </c>
      <c r="L3089" s="22">
        <f t="shared" si="510"/>
        <v>0</v>
      </c>
      <c r="M3089" s="22" t="s">
        <v>4924</v>
      </c>
      <c r="N3089" s="31">
        <v>45937</v>
      </c>
      <c r="O3089" s="49">
        <v>19344</v>
      </c>
      <c r="P3089" s="22" t="s">
        <v>172</v>
      </c>
      <c r="Q3089" s="22">
        <v>58156571163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Kolkata</v>
      </c>
      <c r="W3089" s="39"/>
      <c r="X3089" s="31">
        <v>45939</v>
      </c>
      <c r="Y3089" s="22">
        <f t="shared" si="511"/>
        <v>2</v>
      </c>
      <c r="Z3089" s="22" t="str">
        <f t="shared" si="512"/>
        <v>Tuesday</v>
      </c>
      <c r="AA3089" s="22" t="str">
        <f t="shared" si="513"/>
        <v>Thursday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14"/>
        <v>3088</v>
      </c>
      <c r="B3090" s="22" t="s">
        <v>4732</v>
      </c>
      <c r="C3090" s="31">
        <v>45926</v>
      </c>
      <c r="D3090" s="31">
        <v>45936</v>
      </c>
      <c r="E3090" s="48">
        <v>185.5</v>
      </c>
      <c r="F3090" s="48">
        <f t="shared" si="508"/>
        <v>16324</v>
      </c>
      <c r="G3090" s="49">
        <f t="shared" si="509"/>
        <v>16324</v>
      </c>
      <c r="H3090" s="22" t="s">
        <v>4560</v>
      </c>
      <c r="I3090" s="22" t="s">
        <v>4674</v>
      </c>
      <c r="J3090" s="22">
        <v>1</v>
      </c>
      <c r="K3090" s="22"/>
      <c r="L3090" s="22">
        <f t="shared" si="510"/>
        <v>1</v>
      </c>
      <c r="M3090" s="22"/>
      <c r="N3090" s="31">
        <v>45955</v>
      </c>
      <c r="O3090" s="49">
        <v>23651.25</v>
      </c>
      <c r="P3090" s="22" t="s">
        <v>1133</v>
      </c>
      <c r="Q3090" s="22"/>
      <c r="R3090" s="22"/>
      <c r="S3090" s="3">
        <v>4</v>
      </c>
      <c r="T3090" s="38"/>
      <c r="U3090" s="22" t="s">
        <v>18</v>
      </c>
      <c r="V3090" s="22" t="str">
        <f>VLOOKUP(P3090,'Customer List'!B:C,2,)</f>
        <v>Kerala</v>
      </c>
      <c r="W3090" s="39" t="s">
        <v>5229</v>
      </c>
      <c r="X3090" s="31" t="str">
        <f>IF(OR(R3090 = "PRIYANKA MADAM", R3090 = "DEEPAK", R3090 = "PORTER"),N3090,"")</f>
        <v/>
      </c>
      <c r="Y3090" s="22" t="str">
        <f t="shared" si="511"/>
        <v/>
      </c>
      <c r="Z3090" s="22" t="str">
        <f t="shared" si="512"/>
        <v>Saturday</v>
      </c>
      <c r="AA3090" s="22" t="str">
        <f t="shared" si="513"/>
        <v/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14"/>
        <v>3089</v>
      </c>
      <c r="B3091" s="22" t="s">
        <v>4732</v>
      </c>
      <c r="C3091" s="31">
        <v>45926</v>
      </c>
      <c r="D3091" s="31">
        <v>45936</v>
      </c>
      <c r="E3091" s="48">
        <v>95.2</v>
      </c>
      <c r="F3091" s="48">
        <f t="shared" si="508"/>
        <v>8377.6</v>
      </c>
      <c r="G3091" s="49">
        <f t="shared" si="509"/>
        <v>8377.6</v>
      </c>
      <c r="H3091" s="22">
        <v>141703</v>
      </c>
      <c r="I3091" s="22" t="s">
        <v>3943</v>
      </c>
      <c r="J3091" s="22">
        <v>1</v>
      </c>
      <c r="K3091" s="22">
        <v>1</v>
      </c>
      <c r="L3091" s="22">
        <f t="shared" si="510"/>
        <v>0</v>
      </c>
      <c r="M3091" s="22" t="s">
        <v>4878</v>
      </c>
      <c r="N3091" s="31">
        <v>45937</v>
      </c>
      <c r="O3091" s="49">
        <v>14280</v>
      </c>
      <c r="P3091" s="22" t="s">
        <v>621</v>
      </c>
      <c r="Q3091" s="22">
        <v>58156569730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Hyderabad</v>
      </c>
      <c r="W3091" s="39"/>
      <c r="X3091" s="31">
        <v>45938</v>
      </c>
      <c r="Y3091" s="22">
        <f t="shared" si="511"/>
        <v>1</v>
      </c>
      <c r="Z3091" s="22" t="str">
        <f t="shared" si="512"/>
        <v>Tuesday</v>
      </c>
      <c r="AA3091" s="22" t="str">
        <f t="shared" si="513"/>
        <v>Wednesday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14"/>
        <v>3090</v>
      </c>
      <c r="B3092" s="22" t="s">
        <v>4732</v>
      </c>
      <c r="C3092" s="31">
        <v>45926</v>
      </c>
      <c r="D3092" s="31">
        <v>45936</v>
      </c>
      <c r="E3092" s="48">
        <v>153</v>
      </c>
      <c r="F3092" s="48">
        <f t="shared" si="508"/>
        <v>13464</v>
      </c>
      <c r="G3092" s="49">
        <f t="shared" si="509"/>
        <v>13464</v>
      </c>
      <c r="H3092" s="22">
        <v>141717</v>
      </c>
      <c r="I3092" s="22" t="s">
        <v>4561</v>
      </c>
      <c r="J3092" s="22">
        <v>1</v>
      </c>
      <c r="K3092" s="22">
        <v>1</v>
      </c>
      <c r="L3092" s="22">
        <f t="shared" si="510"/>
        <v>0</v>
      </c>
      <c r="M3092" s="22" t="s">
        <v>5035</v>
      </c>
      <c r="N3092" s="31">
        <v>45937</v>
      </c>
      <c r="O3092" s="49">
        <v>17442</v>
      </c>
      <c r="P3092" s="22" t="s">
        <v>617</v>
      </c>
      <c r="Q3092" s="22">
        <v>58156578664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Bhuvneshwar</v>
      </c>
      <c r="W3092" s="39"/>
      <c r="X3092" s="31">
        <v>45941</v>
      </c>
      <c r="Y3092" s="22">
        <f t="shared" si="511"/>
        <v>4</v>
      </c>
      <c r="Z3092" s="22" t="str">
        <f t="shared" si="512"/>
        <v>Tuesday</v>
      </c>
      <c r="AA3092" s="22" t="str">
        <f t="shared" si="513"/>
        <v>Saturday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14"/>
        <v>3091</v>
      </c>
      <c r="B3093" s="22" t="s">
        <v>4732</v>
      </c>
      <c r="C3093" s="31">
        <v>45926</v>
      </c>
      <c r="D3093" s="31">
        <v>45936</v>
      </c>
      <c r="E3093" s="48">
        <v>205.1</v>
      </c>
      <c r="F3093" s="48">
        <f t="shared" si="508"/>
        <v>18048.8</v>
      </c>
      <c r="G3093" s="49">
        <f t="shared" si="509"/>
        <v>18048.8</v>
      </c>
      <c r="H3093" s="22">
        <v>141734</v>
      </c>
      <c r="I3093" s="22" t="s">
        <v>4562</v>
      </c>
      <c r="J3093" s="22">
        <v>1</v>
      </c>
      <c r="K3093" s="22">
        <v>1</v>
      </c>
      <c r="L3093" s="22">
        <f t="shared" si="510"/>
        <v>0</v>
      </c>
      <c r="M3093" s="22" t="s">
        <v>4924</v>
      </c>
      <c r="N3093" s="31">
        <v>45937</v>
      </c>
      <c r="O3093" s="49">
        <v>27249</v>
      </c>
      <c r="P3093" s="22" t="s">
        <v>172</v>
      </c>
      <c r="Q3093" s="22">
        <v>58156571163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Kolkata</v>
      </c>
      <c r="W3093" s="39"/>
      <c r="X3093" s="31">
        <v>45939</v>
      </c>
      <c r="Y3093" s="22">
        <f t="shared" si="511"/>
        <v>2</v>
      </c>
      <c r="Z3093" s="22" t="str">
        <f t="shared" si="512"/>
        <v>Tuesday</v>
      </c>
      <c r="AA3093" s="22" t="str">
        <f t="shared" si="513"/>
        <v>Thursday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14"/>
        <v>3092</v>
      </c>
      <c r="B3094" s="22" t="s">
        <v>4732</v>
      </c>
      <c r="C3094" s="31">
        <v>45926</v>
      </c>
      <c r="D3094" s="31">
        <v>45936</v>
      </c>
      <c r="E3094" s="48">
        <v>181.5</v>
      </c>
      <c r="F3094" s="48">
        <f t="shared" si="508"/>
        <v>15972</v>
      </c>
      <c r="G3094" s="49">
        <f t="shared" si="509"/>
        <v>15972</v>
      </c>
      <c r="H3094" s="22">
        <v>142111</v>
      </c>
      <c r="I3094" s="22" t="s">
        <v>4563</v>
      </c>
      <c r="J3094" s="22">
        <v>1</v>
      </c>
      <c r="K3094" s="22">
        <v>1</v>
      </c>
      <c r="L3094" s="22">
        <f t="shared" si="510"/>
        <v>0</v>
      </c>
      <c r="M3094" s="22" t="s">
        <v>5035</v>
      </c>
      <c r="N3094" s="31">
        <v>45937</v>
      </c>
      <c r="O3094" s="49">
        <v>20691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11"/>
        <v>4</v>
      </c>
      <c r="Z3094" s="22" t="str">
        <f t="shared" si="512"/>
        <v>Tuesday</v>
      </c>
      <c r="AA3094" s="22" t="str">
        <f t="shared" si="513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14"/>
        <v>3093</v>
      </c>
      <c r="B3095" s="22" t="s">
        <v>4732</v>
      </c>
      <c r="C3095" s="31">
        <v>45926</v>
      </c>
      <c r="D3095" s="31">
        <v>45936</v>
      </c>
      <c r="E3095" s="48">
        <v>148.5</v>
      </c>
      <c r="F3095" s="48">
        <f t="shared" si="508"/>
        <v>13068</v>
      </c>
      <c r="G3095" s="49">
        <f t="shared" si="509"/>
        <v>13068</v>
      </c>
      <c r="H3095" s="22">
        <v>145209</v>
      </c>
      <c r="I3095" s="22" t="s">
        <v>4564</v>
      </c>
      <c r="J3095" s="22">
        <v>1</v>
      </c>
      <c r="K3095" s="22">
        <v>1</v>
      </c>
      <c r="L3095" s="22">
        <f t="shared" si="510"/>
        <v>0</v>
      </c>
      <c r="M3095" s="22" t="s">
        <v>4924</v>
      </c>
      <c r="N3095" s="31">
        <v>45937</v>
      </c>
      <c r="O3095" s="49">
        <v>18414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11"/>
        <v>2</v>
      </c>
      <c r="Z3095" s="22" t="str">
        <f t="shared" si="512"/>
        <v>Tuesday</v>
      </c>
      <c r="AA3095" s="22" t="str">
        <f t="shared" si="513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14"/>
        <v>3094</v>
      </c>
      <c r="B3096" s="22" t="s">
        <v>4732</v>
      </c>
      <c r="C3096" s="31">
        <v>45926</v>
      </c>
      <c r="D3096" s="31">
        <v>45936</v>
      </c>
      <c r="E3096" s="48">
        <v>107.1</v>
      </c>
      <c r="F3096" s="48">
        <f t="shared" si="508"/>
        <v>9424.7999999999993</v>
      </c>
      <c r="G3096" s="49">
        <f t="shared" si="509"/>
        <v>9424.7999999999993</v>
      </c>
      <c r="H3096" s="22">
        <v>160908</v>
      </c>
      <c r="I3096" s="22" t="s">
        <v>4565</v>
      </c>
      <c r="J3096" s="22">
        <v>1</v>
      </c>
      <c r="K3096" s="22">
        <v>1</v>
      </c>
      <c r="L3096" s="22">
        <f t="shared" si="510"/>
        <v>0</v>
      </c>
      <c r="M3096" s="22" t="s">
        <v>4932</v>
      </c>
      <c r="N3096" s="31">
        <v>45937</v>
      </c>
      <c r="O3096" s="49">
        <v>11621.88</v>
      </c>
      <c r="P3096" s="22" t="s">
        <v>276</v>
      </c>
      <c r="Q3096" s="22">
        <v>58156565795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Pune</v>
      </c>
      <c r="W3096" s="39"/>
      <c r="X3096" s="31">
        <v>45938</v>
      </c>
      <c r="Y3096" s="22">
        <f t="shared" si="511"/>
        <v>1</v>
      </c>
      <c r="Z3096" s="22" t="str">
        <f t="shared" si="512"/>
        <v>Tuesday</v>
      </c>
      <c r="AA3096" s="22" t="str">
        <f t="shared" si="513"/>
        <v>Wednesday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14"/>
        <v>3095</v>
      </c>
      <c r="B3097" s="22" t="s">
        <v>4732</v>
      </c>
      <c r="C3097" s="31">
        <v>45926</v>
      </c>
      <c r="D3097" s="31">
        <v>45936</v>
      </c>
      <c r="E3097" s="48">
        <v>187.5</v>
      </c>
      <c r="F3097" s="48">
        <f t="shared" si="508"/>
        <v>16500</v>
      </c>
      <c r="G3097" s="49">
        <f t="shared" si="509"/>
        <v>16500</v>
      </c>
      <c r="H3097" s="22">
        <v>160909</v>
      </c>
      <c r="I3097" s="22" t="s">
        <v>4566</v>
      </c>
      <c r="J3097" s="22">
        <v>1</v>
      </c>
      <c r="K3097" s="22">
        <v>1</v>
      </c>
      <c r="L3097" s="22">
        <f t="shared" si="510"/>
        <v>0</v>
      </c>
      <c r="M3097" s="22" t="s">
        <v>4932</v>
      </c>
      <c r="N3097" s="31">
        <v>45937</v>
      </c>
      <c r="O3097" s="49">
        <v>18990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1"/>
        <v>1</v>
      </c>
      <c r="Z3097" s="22" t="str">
        <f t="shared" si="512"/>
        <v>Tuesday</v>
      </c>
      <c r="AA3097" s="22" t="str">
        <f t="shared" si="513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14"/>
        <v>3096</v>
      </c>
      <c r="B3098" s="22" t="s">
        <v>4732</v>
      </c>
      <c r="C3098" s="31">
        <v>45926</v>
      </c>
      <c r="D3098" s="31">
        <v>45936</v>
      </c>
      <c r="E3098" s="48">
        <v>193.2</v>
      </c>
      <c r="F3098" s="48">
        <f t="shared" si="508"/>
        <v>17001.599999999999</v>
      </c>
      <c r="G3098" s="49">
        <f t="shared" si="509"/>
        <v>17001.599999999999</v>
      </c>
      <c r="H3098" s="22">
        <v>300326</v>
      </c>
      <c r="I3098" s="22" t="s">
        <v>3951</v>
      </c>
      <c r="J3098" s="22">
        <v>1</v>
      </c>
      <c r="K3098" s="22">
        <v>1</v>
      </c>
      <c r="L3098" s="22">
        <f t="shared" si="510"/>
        <v>0</v>
      </c>
      <c r="M3098" s="22" t="s">
        <v>4974</v>
      </c>
      <c r="N3098" s="31">
        <v>45937</v>
      </c>
      <c r="O3098" s="49">
        <v>0</v>
      </c>
      <c r="P3098" s="22" t="s">
        <v>2171</v>
      </c>
      <c r="Q3098" s="22">
        <v>58156573495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Gujrat</v>
      </c>
      <c r="W3098" s="39"/>
      <c r="X3098" s="31">
        <v>45939</v>
      </c>
      <c r="Y3098" s="22">
        <f t="shared" si="511"/>
        <v>2</v>
      </c>
      <c r="Z3098" s="22" t="str">
        <f t="shared" si="512"/>
        <v>Tuesday</v>
      </c>
      <c r="AA3098" s="22" t="str">
        <f t="shared" si="513"/>
        <v>Thursday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14"/>
        <v>3097</v>
      </c>
      <c r="B3099" s="22" t="s">
        <v>4732</v>
      </c>
      <c r="C3099" s="31">
        <v>45926</v>
      </c>
      <c r="D3099" s="31">
        <v>45936</v>
      </c>
      <c r="E3099" s="48">
        <v>321.75</v>
      </c>
      <c r="F3099" s="48">
        <f t="shared" si="508"/>
        <v>28314</v>
      </c>
      <c r="G3099" s="49">
        <f t="shared" si="509"/>
        <v>56628</v>
      </c>
      <c r="H3099" s="22">
        <v>307640</v>
      </c>
      <c r="I3099" s="22" t="s">
        <v>4271</v>
      </c>
      <c r="J3099" s="22">
        <v>2</v>
      </c>
      <c r="K3099" s="22">
        <v>2</v>
      </c>
      <c r="L3099" s="22">
        <f t="shared" si="510"/>
        <v>0</v>
      </c>
      <c r="M3099" s="22" t="s">
        <v>4867</v>
      </c>
      <c r="N3099" s="31">
        <v>45937</v>
      </c>
      <c r="O3099" s="49">
        <v>73359</v>
      </c>
      <c r="P3099" s="22" t="s">
        <v>242</v>
      </c>
      <c r="Q3099" s="22">
        <v>58156569435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Mumbai</v>
      </c>
      <c r="W3099" s="39"/>
      <c r="X3099" s="31">
        <v>45938</v>
      </c>
      <c r="Y3099" s="22">
        <f t="shared" si="511"/>
        <v>1</v>
      </c>
      <c r="Z3099" s="22" t="str">
        <f t="shared" si="512"/>
        <v>Tuesday</v>
      </c>
      <c r="AA3099" s="22" t="str">
        <f t="shared" si="513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14"/>
        <v>3098</v>
      </c>
      <c r="B3100" s="22" t="s">
        <v>4732</v>
      </c>
      <c r="C3100" s="31">
        <v>45926</v>
      </c>
      <c r="D3100" s="31">
        <v>45936</v>
      </c>
      <c r="E3100" s="48">
        <v>282</v>
      </c>
      <c r="F3100" s="48">
        <f t="shared" si="508"/>
        <v>24816</v>
      </c>
      <c r="G3100" s="49">
        <f t="shared" si="509"/>
        <v>24816</v>
      </c>
      <c r="H3100" s="22">
        <v>302048</v>
      </c>
      <c r="I3100" s="22" t="s">
        <v>4568</v>
      </c>
      <c r="J3100" s="22">
        <v>1</v>
      </c>
      <c r="K3100" s="22">
        <v>1</v>
      </c>
      <c r="L3100" s="22">
        <f t="shared" si="510"/>
        <v>0</v>
      </c>
      <c r="M3100" s="22" t="s">
        <v>4917</v>
      </c>
      <c r="N3100" s="31">
        <v>45937</v>
      </c>
      <c r="O3100" s="49">
        <v>34968</v>
      </c>
      <c r="P3100" s="22" t="s">
        <v>1134</v>
      </c>
      <c r="Q3100" s="22">
        <v>58156567700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45941</v>
      </c>
      <c r="Y3100" s="22">
        <f t="shared" si="511"/>
        <v>4</v>
      </c>
      <c r="Z3100" s="22" t="str">
        <f t="shared" si="512"/>
        <v>Tuesday</v>
      </c>
      <c r="AA3100" s="22" t="str">
        <f t="shared" si="513"/>
        <v>Saturday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14"/>
        <v>3099</v>
      </c>
      <c r="B3101" s="22" t="s">
        <v>4732</v>
      </c>
      <c r="C3101" s="31">
        <v>45926</v>
      </c>
      <c r="D3101" s="31">
        <v>45936</v>
      </c>
      <c r="E3101" s="48">
        <v>267.39999999999998</v>
      </c>
      <c r="F3101" s="48">
        <f t="shared" si="508"/>
        <v>23531.199999999997</v>
      </c>
      <c r="G3101" s="49">
        <f t="shared" si="509"/>
        <v>23531.199999999997</v>
      </c>
      <c r="H3101" s="22">
        <v>302120</v>
      </c>
      <c r="I3101" s="22" t="s">
        <v>4569</v>
      </c>
      <c r="J3101" s="22">
        <v>1</v>
      </c>
      <c r="K3101" s="22">
        <v>1</v>
      </c>
      <c r="L3101" s="22">
        <f t="shared" si="510"/>
        <v>0</v>
      </c>
      <c r="M3101" s="22" t="s">
        <v>4867</v>
      </c>
      <c r="N3101" s="31">
        <v>45937</v>
      </c>
      <c r="O3101" s="49">
        <v>32661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11"/>
        <v>1</v>
      </c>
      <c r="Z3101" s="22" t="str">
        <f t="shared" si="512"/>
        <v>Tuesday</v>
      </c>
      <c r="AA3101" s="22" t="str">
        <f t="shared" si="513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14"/>
        <v>3100</v>
      </c>
      <c r="B3102" s="22" t="s">
        <v>4732</v>
      </c>
      <c r="C3102" s="31">
        <v>45926</v>
      </c>
      <c r="D3102" s="31">
        <v>45936</v>
      </c>
      <c r="E3102" s="48">
        <v>73.5</v>
      </c>
      <c r="F3102" s="48">
        <f t="shared" si="508"/>
        <v>6468</v>
      </c>
      <c r="G3102" s="49">
        <f t="shared" si="509"/>
        <v>6468</v>
      </c>
      <c r="H3102" s="22">
        <v>302212</v>
      </c>
      <c r="I3102" s="22" t="s">
        <v>4570</v>
      </c>
      <c r="J3102" s="22">
        <v>1</v>
      </c>
      <c r="K3102" s="22">
        <v>1</v>
      </c>
      <c r="L3102" s="22">
        <f t="shared" si="510"/>
        <v>0</v>
      </c>
      <c r="M3102" s="22" t="s">
        <v>4930</v>
      </c>
      <c r="N3102" s="31">
        <v>45937</v>
      </c>
      <c r="O3102" s="49">
        <v>11392.5</v>
      </c>
      <c r="P3102" s="22" t="s">
        <v>2171</v>
      </c>
      <c r="Q3102" s="22">
        <v>58156573495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Gujrat</v>
      </c>
      <c r="W3102" s="39"/>
      <c r="X3102" s="31">
        <v>45939</v>
      </c>
      <c r="Y3102" s="22">
        <f t="shared" si="511"/>
        <v>2</v>
      </c>
      <c r="Z3102" s="22" t="str">
        <f t="shared" si="512"/>
        <v>Tuesday</v>
      </c>
      <c r="AA3102" s="22" t="str">
        <f t="shared" si="513"/>
        <v>Thursday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14"/>
        <v>3101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08"/>
        <v>6468</v>
      </c>
      <c r="G3103" s="49">
        <f t="shared" si="509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0"/>
        <v>0</v>
      </c>
      <c r="M3103" s="22" t="s">
        <v>4925</v>
      </c>
      <c r="N3103" s="31">
        <v>45937</v>
      </c>
      <c r="O3103" s="49">
        <v>12206.25</v>
      </c>
      <c r="P3103" s="22" t="s">
        <v>194</v>
      </c>
      <c r="Q3103" s="22">
        <v>58156573160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Kanpur</v>
      </c>
      <c r="W3103" s="39"/>
      <c r="X3103" s="31">
        <v>45939</v>
      </c>
      <c r="Y3103" s="22">
        <f t="shared" si="511"/>
        <v>2</v>
      </c>
      <c r="Z3103" s="22" t="str">
        <f t="shared" si="512"/>
        <v>Tuesday</v>
      </c>
      <c r="AA3103" s="22" t="str">
        <f t="shared" si="513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14"/>
        <v>3102</v>
      </c>
      <c r="B3104" s="22" t="s">
        <v>4732</v>
      </c>
      <c r="C3104" s="31">
        <v>45926</v>
      </c>
      <c r="D3104" s="31">
        <v>45936</v>
      </c>
      <c r="E3104" s="48">
        <v>100.1</v>
      </c>
      <c r="F3104" s="48">
        <f t="shared" si="508"/>
        <v>8808.7999999999993</v>
      </c>
      <c r="G3104" s="49">
        <f t="shared" si="509"/>
        <v>8808.7999999999993</v>
      </c>
      <c r="H3104" s="22">
        <v>302611</v>
      </c>
      <c r="I3104" s="22" t="s">
        <v>4571</v>
      </c>
      <c r="J3104" s="22">
        <v>1</v>
      </c>
      <c r="K3104" s="22">
        <v>1</v>
      </c>
      <c r="L3104" s="22">
        <f t="shared" si="510"/>
        <v>0</v>
      </c>
      <c r="M3104" s="22" t="s">
        <v>4925</v>
      </c>
      <c r="N3104" s="31">
        <v>45937</v>
      </c>
      <c r="O3104" s="49">
        <v>16623.75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1"/>
        <v>2</v>
      </c>
      <c r="Z3104" s="22" t="str">
        <f t="shared" si="512"/>
        <v>Tuesday</v>
      </c>
      <c r="AA3104" s="22" t="str">
        <f t="shared" si="513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14"/>
        <v>3103</v>
      </c>
      <c r="B3105" s="22" t="s">
        <v>4732</v>
      </c>
      <c r="C3105" s="31">
        <v>45926</v>
      </c>
      <c r="D3105" s="31">
        <v>45936</v>
      </c>
      <c r="E3105" s="48">
        <v>90.3</v>
      </c>
      <c r="F3105" s="48">
        <f t="shared" si="508"/>
        <v>7946.4</v>
      </c>
      <c r="G3105" s="49">
        <f t="shared" si="509"/>
        <v>7946.4</v>
      </c>
      <c r="H3105" s="22">
        <v>305105</v>
      </c>
      <c r="I3105" s="22" t="s">
        <v>4572</v>
      </c>
      <c r="J3105" s="22">
        <v>1</v>
      </c>
      <c r="K3105" s="22">
        <v>1</v>
      </c>
      <c r="L3105" s="22">
        <f t="shared" si="510"/>
        <v>0</v>
      </c>
      <c r="M3105" s="22" t="s">
        <v>4890</v>
      </c>
      <c r="N3105" s="31">
        <v>45937</v>
      </c>
      <c r="O3105" s="49">
        <v>13996.5</v>
      </c>
      <c r="P3105" s="22" t="s">
        <v>295</v>
      </c>
      <c r="Q3105" s="22">
        <v>58156572773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Kerala</v>
      </c>
      <c r="W3105" s="39"/>
      <c r="X3105" s="31">
        <v>45941</v>
      </c>
      <c r="Y3105" s="22">
        <f t="shared" si="511"/>
        <v>4</v>
      </c>
      <c r="Z3105" s="22" t="str">
        <f t="shared" si="512"/>
        <v>Tuesday</v>
      </c>
      <c r="AA3105" s="22" t="str">
        <f t="shared" si="513"/>
        <v>Saturday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14"/>
        <v>3104</v>
      </c>
      <c r="B3106" s="22" t="s">
        <v>4732</v>
      </c>
      <c r="C3106" s="31">
        <v>45926</v>
      </c>
      <c r="D3106" s="31">
        <v>45936</v>
      </c>
      <c r="E3106" s="48">
        <v>102.9</v>
      </c>
      <c r="F3106" s="48">
        <f t="shared" si="508"/>
        <v>9055.2000000000007</v>
      </c>
      <c r="G3106" s="49">
        <f t="shared" si="509"/>
        <v>9055.2000000000007</v>
      </c>
      <c r="H3106" s="22">
        <v>305629</v>
      </c>
      <c r="I3106" s="22" t="s">
        <v>4573</v>
      </c>
      <c r="J3106" s="22">
        <v>1</v>
      </c>
      <c r="K3106" s="22">
        <v>1</v>
      </c>
      <c r="L3106" s="22">
        <f t="shared" si="510"/>
        <v>0</v>
      </c>
      <c r="M3106" s="22" t="s">
        <v>4925</v>
      </c>
      <c r="N3106" s="31">
        <v>45937</v>
      </c>
      <c r="O3106" s="49">
        <v>17088.75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11"/>
        <v>2</v>
      </c>
      <c r="Z3106" s="22" t="str">
        <f t="shared" si="512"/>
        <v>Tuesday</v>
      </c>
      <c r="AA3106" s="22" t="str">
        <f t="shared" si="513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14"/>
        <v>3105</v>
      </c>
      <c r="B3107" s="22" t="s">
        <v>4732</v>
      </c>
      <c r="C3107" s="31">
        <v>45926</v>
      </c>
      <c r="D3107" s="31">
        <v>45936</v>
      </c>
      <c r="E3107" s="48">
        <v>205.1</v>
      </c>
      <c r="F3107" s="48">
        <f t="shared" si="508"/>
        <v>18048.8</v>
      </c>
      <c r="G3107" s="49">
        <f t="shared" si="509"/>
        <v>18048.8</v>
      </c>
      <c r="H3107" s="22">
        <v>306008</v>
      </c>
      <c r="I3107" s="22" t="s">
        <v>4269</v>
      </c>
      <c r="J3107" s="22">
        <v>1</v>
      </c>
      <c r="K3107" s="22">
        <v>1</v>
      </c>
      <c r="L3107" s="22">
        <f t="shared" si="510"/>
        <v>0</v>
      </c>
      <c r="M3107" s="22" t="s">
        <v>4867</v>
      </c>
      <c r="N3107" s="31">
        <v>45937</v>
      </c>
      <c r="O3107" s="49">
        <v>25051.5</v>
      </c>
      <c r="P3107" s="22" t="s">
        <v>242</v>
      </c>
      <c r="Q3107" s="22">
        <v>58156569435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Mumbai</v>
      </c>
      <c r="W3107" s="39"/>
      <c r="X3107" s="31">
        <v>45938</v>
      </c>
      <c r="Y3107" s="22">
        <f t="shared" si="511"/>
        <v>1</v>
      </c>
      <c r="Z3107" s="22" t="str">
        <f t="shared" si="512"/>
        <v>Tuesday</v>
      </c>
      <c r="AA3107" s="22" t="str">
        <f t="shared" si="513"/>
        <v>Wednesday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14"/>
        <v>3106</v>
      </c>
      <c r="B3108" s="22" t="s">
        <v>4732</v>
      </c>
      <c r="C3108" s="31">
        <v>45926</v>
      </c>
      <c r="D3108" s="31">
        <v>45936</v>
      </c>
      <c r="E3108" s="48">
        <v>74.900000000000006</v>
      </c>
      <c r="F3108" s="48">
        <f t="shared" si="508"/>
        <v>6591.2000000000007</v>
      </c>
      <c r="G3108" s="49">
        <f t="shared" si="509"/>
        <v>13182.400000000001</v>
      </c>
      <c r="H3108" s="22">
        <v>343107</v>
      </c>
      <c r="I3108" s="22" t="s">
        <v>4594</v>
      </c>
      <c r="J3108" s="22">
        <v>2</v>
      </c>
      <c r="K3108" s="22">
        <v>2</v>
      </c>
      <c r="L3108" s="22">
        <f t="shared" si="510"/>
        <v>0</v>
      </c>
      <c r="M3108" s="22" t="s">
        <v>4930</v>
      </c>
      <c r="N3108" s="31">
        <v>45937</v>
      </c>
      <c r="O3108" s="49">
        <v>23219</v>
      </c>
      <c r="P3108" s="22" t="s">
        <v>2171</v>
      </c>
      <c r="Q3108" s="22">
        <v>58156573495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Gujrat</v>
      </c>
      <c r="W3108" s="39"/>
      <c r="X3108" s="31">
        <v>45939</v>
      </c>
      <c r="Y3108" s="22">
        <f t="shared" si="511"/>
        <v>2</v>
      </c>
      <c r="Z3108" s="22" t="str">
        <f t="shared" si="512"/>
        <v>Tuesday</v>
      </c>
      <c r="AA3108" s="22" t="str">
        <f t="shared" si="513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14"/>
        <v>3107</v>
      </c>
      <c r="B3109" s="22" t="s">
        <v>4732</v>
      </c>
      <c r="C3109" s="31">
        <v>45926</v>
      </c>
      <c r="D3109" s="31">
        <v>45936</v>
      </c>
      <c r="E3109" s="48">
        <v>179.2</v>
      </c>
      <c r="F3109" s="48">
        <f t="shared" si="508"/>
        <v>15769.599999999999</v>
      </c>
      <c r="G3109" s="49">
        <f t="shared" si="509"/>
        <v>15769.599999999999</v>
      </c>
      <c r="H3109" s="22">
        <v>306308</v>
      </c>
      <c r="I3109" s="22" t="s">
        <v>4575</v>
      </c>
      <c r="J3109" s="22">
        <v>1</v>
      </c>
      <c r="K3109" s="22">
        <v>1</v>
      </c>
      <c r="L3109" s="22">
        <f t="shared" si="510"/>
        <v>0</v>
      </c>
      <c r="M3109" s="22" t="s">
        <v>4867</v>
      </c>
      <c r="N3109" s="31">
        <v>45937</v>
      </c>
      <c r="O3109" s="49">
        <v>21888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11"/>
        <v>1</v>
      </c>
      <c r="Z3109" s="22" t="str">
        <f t="shared" si="512"/>
        <v>Tuesday</v>
      </c>
      <c r="AA3109" s="22" t="str">
        <f t="shared" si="513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14"/>
        <v>3108</v>
      </c>
      <c r="B3110" s="22" t="s">
        <v>4732</v>
      </c>
      <c r="C3110" s="31">
        <v>45926</v>
      </c>
      <c r="D3110" s="31">
        <v>45936</v>
      </c>
      <c r="E3110" s="48">
        <v>131.6</v>
      </c>
      <c r="F3110" s="48">
        <f t="shared" si="508"/>
        <v>11580.8</v>
      </c>
      <c r="G3110" s="49">
        <f t="shared" si="509"/>
        <v>11580.8</v>
      </c>
      <c r="H3110" s="22">
        <v>306704</v>
      </c>
      <c r="I3110" s="22" t="s">
        <v>4576</v>
      </c>
      <c r="J3110" s="22">
        <v>1</v>
      </c>
      <c r="K3110" s="22">
        <v>1</v>
      </c>
      <c r="L3110" s="22">
        <f t="shared" si="510"/>
        <v>0</v>
      </c>
      <c r="M3110" s="22" t="s">
        <v>4890</v>
      </c>
      <c r="N3110" s="31">
        <v>45937</v>
      </c>
      <c r="O3110" s="49">
        <v>20398</v>
      </c>
      <c r="P3110" s="22" t="s">
        <v>295</v>
      </c>
      <c r="Q3110" s="22">
        <v>58156572773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Kerala</v>
      </c>
      <c r="W3110" s="39"/>
      <c r="X3110" s="31">
        <v>45941</v>
      </c>
      <c r="Y3110" s="22">
        <f t="shared" si="511"/>
        <v>4</v>
      </c>
      <c r="Z3110" s="22" t="str">
        <f t="shared" si="512"/>
        <v>Tuesday</v>
      </c>
      <c r="AA3110" s="22" t="str">
        <f t="shared" si="513"/>
        <v>Saturday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14"/>
        <v>3109</v>
      </c>
      <c r="B3111" s="22" t="s">
        <v>4732</v>
      </c>
      <c r="C3111" s="31">
        <v>45926</v>
      </c>
      <c r="D3111" s="31">
        <v>45936</v>
      </c>
      <c r="E3111" s="48">
        <v>326.25</v>
      </c>
      <c r="F3111" s="48">
        <f t="shared" si="508"/>
        <v>28710</v>
      </c>
      <c r="G3111" s="49">
        <f t="shared" si="509"/>
        <v>28710</v>
      </c>
      <c r="H3111" s="22">
        <v>306740</v>
      </c>
      <c r="I3111" s="22" t="s">
        <v>4577</v>
      </c>
      <c r="J3111" s="22">
        <v>1</v>
      </c>
      <c r="K3111" s="22">
        <v>1</v>
      </c>
      <c r="L3111" s="22">
        <f t="shared" si="510"/>
        <v>0</v>
      </c>
      <c r="M3111" s="22" t="s">
        <v>4890</v>
      </c>
      <c r="N3111" s="31">
        <v>45937</v>
      </c>
      <c r="O3111" s="49">
        <v>47197.5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1"/>
        <v>4</v>
      </c>
      <c r="Z3111" s="22" t="str">
        <f t="shared" si="512"/>
        <v>Tuesday</v>
      </c>
      <c r="AA3111" s="22" t="str">
        <f t="shared" si="513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14"/>
        <v>3110</v>
      </c>
      <c r="B3112" s="22" t="s">
        <v>4732</v>
      </c>
      <c r="C3112" s="31">
        <v>45926</v>
      </c>
      <c r="D3112" s="31">
        <v>45936</v>
      </c>
      <c r="E3112" s="48">
        <v>267.39999999999998</v>
      </c>
      <c r="F3112" s="48">
        <f t="shared" si="508"/>
        <v>23531.199999999997</v>
      </c>
      <c r="G3112" s="49">
        <f t="shared" si="509"/>
        <v>47062.399999999994</v>
      </c>
      <c r="H3112" s="22">
        <v>368504</v>
      </c>
      <c r="I3112" s="22" t="s">
        <v>4605</v>
      </c>
      <c r="J3112" s="22">
        <v>2</v>
      </c>
      <c r="K3112" s="22">
        <v>2</v>
      </c>
      <c r="L3112" s="22">
        <f t="shared" si="510"/>
        <v>0</v>
      </c>
      <c r="M3112" s="22" t="s">
        <v>4906</v>
      </c>
      <c r="N3112" s="31">
        <v>45937</v>
      </c>
      <c r="O3112" s="49">
        <v>76973</v>
      </c>
      <c r="P3112" s="22" t="s">
        <v>4441</v>
      </c>
      <c r="Q3112" s="22">
        <v>58156570021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MUMBAI</v>
      </c>
      <c r="W3112" s="39"/>
      <c r="X3112" s="31">
        <v>45938</v>
      </c>
      <c r="Y3112" s="22">
        <f t="shared" si="511"/>
        <v>1</v>
      </c>
      <c r="Z3112" s="22" t="str">
        <f t="shared" si="512"/>
        <v>Tuesday</v>
      </c>
      <c r="AA3112" s="22" t="str">
        <f t="shared" si="513"/>
        <v>Wednesday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14"/>
        <v>3111</v>
      </c>
      <c r="B3113" s="22" t="s">
        <v>4732</v>
      </c>
      <c r="C3113" s="31">
        <v>45926</v>
      </c>
      <c r="D3113" s="31">
        <v>45936</v>
      </c>
      <c r="E3113" s="48">
        <v>21</v>
      </c>
      <c r="F3113" s="48">
        <f t="shared" si="508"/>
        <v>1848</v>
      </c>
      <c r="G3113" s="49">
        <f t="shared" si="509"/>
        <v>3696</v>
      </c>
      <c r="H3113" s="22">
        <v>400101</v>
      </c>
      <c r="I3113" s="22" t="s">
        <v>4610</v>
      </c>
      <c r="J3113" s="22">
        <v>2</v>
      </c>
      <c r="K3113" s="22">
        <v>2</v>
      </c>
      <c r="L3113" s="22">
        <f t="shared" si="510"/>
        <v>0</v>
      </c>
      <c r="M3113" s="22" t="s">
        <v>4877</v>
      </c>
      <c r="N3113" s="31">
        <v>45937</v>
      </c>
      <c r="O3113" s="49">
        <v>6975</v>
      </c>
      <c r="P3113" s="22" t="s">
        <v>3586</v>
      </c>
      <c r="Q3113" s="22">
        <v>58156565891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Bhopal</v>
      </c>
      <c r="W3113" s="39"/>
      <c r="X3113" s="31">
        <v>45939</v>
      </c>
      <c r="Y3113" s="22">
        <f t="shared" si="511"/>
        <v>2</v>
      </c>
      <c r="Z3113" s="22" t="str">
        <f t="shared" si="512"/>
        <v>Tuesday</v>
      </c>
      <c r="AA3113" s="22" t="str">
        <f t="shared" si="513"/>
        <v>Thursday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14"/>
        <v>3112</v>
      </c>
      <c r="B3114" s="22" t="s">
        <v>4732</v>
      </c>
      <c r="C3114" s="31">
        <v>45926</v>
      </c>
      <c r="D3114" s="31">
        <v>45936</v>
      </c>
      <c r="E3114" s="48">
        <v>285</v>
      </c>
      <c r="F3114" s="48">
        <f t="shared" si="508"/>
        <v>25080</v>
      </c>
      <c r="G3114" s="49">
        <f t="shared" si="509"/>
        <v>25080</v>
      </c>
      <c r="H3114" s="22">
        <v>307646</v>
      </c>
      <c r="I3114" s="22" t="s">
        <v>4578</v>
      </c>
      <c r="J3114" s="22">
        <v>1</v>
      </c>
      <c r="K3114" s="22">
        <v>1</v>
      </c>
      <c r="L3114" s="22">
        <f t="shared" si="510"/>
        <v>0</v>
      </c>
      <c r="M3114" s="22" t="s">
        <v>4917</v>
      </c>
      <c r="N3114" s="31">
        <v>45937</v>
      </c>
      <c r="O3114" s="49">
        <v>41230</v>
      </c>
      <c r="P3114" s="22" t="s">
        <v>1134</v>
      </c>
      <c r="Q3114" s="22">
        <v>58156567700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45941</v>
      </c>
      <c r="Y3114" s="22">
        <f t="shared" si="511"/>
        <v>4</v>
      </c>
      <c r="Z3114" s="22" t="str">
        <f t="shared" si="512"/>
        <v>Tuesday</v>
      </c>
      <c r="AA3114" s="22" t="str">
        <f t="shared" si="513"/>
        <v>Saturday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14"/>
        <v>3113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08"/>
        <v>25080</v>
      </c>
      <c r="G3115" s="49">
        <f t="shared" si="509"/>
        <v>501600</v>
      </c>
      <c r="H3115" s="22">
        <v>307646</v>
      </c>
      <c r="I3115" s="22" t="s">
        <v>4578</v>
      </c>
      <c r="J3115" s="22">
        <v>20</v>
      </c>
      <c r="K3115" s="22">
        <v>20</v>
      </c>
      <c r="L3115" s="22">
        <f t="shared" si="510"/>
        <v>0</v>
      </c>
      <c r="M3115" s="22" t="s">
        <v>4867</v>
      </c>
      <c r="N3115" s="31">
        <v>45937</v>
      </c>
      <c r="O3115" s="49">
        <v>649800</v>
      </c>
      <c r="P3115" s="22" t="s">
        <v>242</v>
      </c>
      <c r="Q3115" s="22">
        <v>58156569435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45938</v>
      </c>
      <c r="Y3115" s="22">
        <f t="shared" si="511"/>
        <v>1</v>
      </c>
      <c r="Z3115" s="22" t="str">
        <f t="shared" si="512"/>
        <v>Tuesday</v>
      </c>
      <c r="AA3115" s="22" t="str">
        <f t="shared" si="513"/>
        <v>Wednesday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14"/>
        <v>3114</v>
      </c>
      <c r="B3116" s="22" t="s">
        <v>4732</v>
      </c>
      <c r="C3116" s="31">
        <v>45926</v>
      </c>
      <c r="D3116" s="31">
        <v>45936</v>
      </c>
      <c r="E3116" s="48">
        <v>91.7</v>
      </c>
      <c r="F3116" s="48">
        <f t="shared" si="508"/>
        <v>8069.6</v>
      </c>
      <c r="G3116" s="49">
        <f t="shared" si="509"/>
        <v>8069.6</v>
      </c>
      <c r="H3116" s="22">
        <v>310805</v>
      </c>
      <c r="I3116" s="22" t="s">
        <v>4579</v>
      </c>
      <c r="J3116" s="22">
        <v>1</v>
      </c>
      <c r="K3116" s="22">
        <v>1</v>
      </c>
      <c r="L3116" s="22">
        <f t="shared" si="510"/>
        <v>0</v>
      </c>
      <c r="M3116" s="22" t="s">
        <v>4925</v>
      </c>
      <c r="N3116" s="31">
        <v>45937</v>
      </c>
      <c r="O3116" s="49">
        <v>15228.75</v>
      </c>
      <c r="P3116" s="22" t="s">
        <v>194</v>
      </c>
      <c r="Q3116" s="22">
        <v>58156573160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Kanpur</v>
      </c>
      <c r="W3116" s="39"/>
      <c r="X3116" s="31">
        <v>45939</v>
      </c>
      <c r="Y3116" s="22">
        <f t="shared" si="511"/>
        <v>2</v>
      </c>
      <c r="Z3116" s="22" t="str">
        <f t="shared" si="512"/>
        <v>Tuesday</v>
      </c>
      <c r="AA3116" s="22" t="str">
        <f t="shared" si="513"/>
        <v>Thursday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14"/>
        <v>3115</v>
      </c>
      <c r="B3117" s="22" t="s">
        <v>4732</v>
      </c>
      <c r="C3117" s="31">
        <v>45926</v>
      </c>
      <c r="D3117" s="31">
        <v>45936</v>
      </c>
      <c r="E3117" s="48">
        <v>50.4</v>
      </c>
      <c r="F3117" s="48">
        <f t="shared" si="508"/>
        <v>4435.2</v>
      </c>
      <c r="G3117" s="49">
        <f t="shared" si="509"/>
        <v>4435.2</v>
      </c>
      <c r="H3117" s="22" t="s">
        <v>616</v>
      </c>
      <c r="I3117" s="22" t="s">
        <v>4580</v>
      </c>
      <c r="J3117" s="22">
        <v>1</v>
      </c>
      <c r="K3117" s="22">
        <v>1</v>
      </c>
      <c r="L3117" s="22">
        <f t="shared" si="510"/>
        <v>0</v>
      </c>
      <c r="M3117" s="22" t="s">
        <v>4925</v>
      </c>
      <c r="N3117" s="31">
        <v>45937</v>
      </c>
      <c r="O3117" s="49">
        <v>8370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1"/>
        <v>2</v>
      </c>
      <c r="Z3117" s="22" t="str">
        <f t="shared" si="512"/>
        <v>Tuesday</v>
      </c>
      <c r="AA3117" s="22" t="str">
        <f t="shared" si="513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14"/>
        <v>3116</v>
      </c>
      <c r="B3118" s="22" t="s">
        <v>4732</v>
      </c>
      <c r="C3118" s="31">
        <v>45926</v>
      </c>
      <c r="D3118" s="31">
        <v>45936</v>
      </c>
      <c r="E3118" s="48">
        <v>108.5</v>
      </c>
      <c r="F3118" s="48">
        <f t="shared" si="508"/>
        <v>9548</v>
      </c>
      <c r="G3118" s="49">
        <f t="shared" si="509"/>
        <v>9548</v>
      </c>
      <c r="H3118" s="22">
        <v>310913</v>
      </c>
      <c r="I3118" s="22" t="s">
        <v>4581</v>
      </c>
      <c r="J3118" s="22">
        <v>1</v>
      </c>
      <c r="K3118" s="22">
        <v>1</v>
      </c>
      <c r="L3118" s="22">
        <f t="shared" si="510"/>
        <v>0</v>
      </c>
      <c r="M3118" s="22" t="s">
        <v>4925</v>
      </c>
      <c r="N3118" s="31">
        <v>45937</v>
      </c>
      <c r="O3118" s="49">
        <v>18018.75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1"/>
        <v>2</v>
      </c>
      <c r="Z3118" s="22" t="str">
        <f t="shared" si="512"/>
        <v>Tuesday</v>
      </c>
      <c r="AA3118" s="22" t="str">
        <f t="shared" si="513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14"/>
        <v>3117</v>
      </c>
      <c r="B3119" s="22" t="s">
        <v>4732</v>
      </c>
      <c r="C3119" s="31">
        <v>45926</v>
      </c>
      <c r="D3119" s="31">
        <v>45936</v>
      </c>
      <c r="E3119" s="48">
        <v>177.1</v>
      </c>
      <c r="F3119" s="48">
        <f t="shared" ref="F3119:F3182" si="515">IF(AB3119="DOLLAR",E3119*88,E3119)</f>
        <v>15584.8</v>
      </c>
      <c r="G3119" s="49">
        <f t="shared" ref="G3119:G3182" si="516">F3119*J3119</f>
        <v>31169.599999999999</v>
      </c>
      <c r="H3119" s="22">
        <v>640922</v>
      </c>
      <c r="I3119" s="22" t="s">
        <v>4629</v>
      </c>
      <c r="J3119" s="22">
        <v>2</v>
      </c>
      <c r="K3119" s="22">
        <v>2</v>
      </c>
      <c r="L3119" s="22">
        <f t="shared" ref="L3119:L3182" si="517">J3119-K3119</f>
        <v>0</v>
      </c>
      <c r="M3119" s="22" t="s">
        <v>4934</v>
      </c>
      <c r="N3119" s="31">
        <v>45937</v>
      </c>
      <c r="O3119" s="49">
        <v>57253.9</v>
      </c>
      <c r="P3119" s="22" t="s">
        <v>491</v>
      </c>
      <c r="Q3119" s="49" t="s">
        <v>4754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Haridwar</v>
      </c>
      <c r="W3119" s="39"/>
      <c r="X3119" s="31">
        <v>45940</v>
      </c>
      <c r="Y3119" s="22">
        <f t="shared" ref="Y3119:Y3182" si="518">IF(X3119="", "", X3119-N3119)</f>
        <v>3</v>
      </c>
      <c r="Z3119" s="22" t="str">
        <f t="shared" ref="Z3119:Z3182" si="519">IF(N3119="", "", TEXT(N3119, "dddd"))</f>
        <v>Tuesday</v>
      </c>
      <c r="AA3119" s="22" t="str">
        <f t="shared" ref="AA3119:AA3182" si="520">IF(X3119="", "", TEXT(X3119, "dddd"))</f>
        <v>Friday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14"/>
        <v>3118</v>
      </c>
      <c r="B3120" s="22" t="s">
        <v>4732</v>
      </c>
      <c r="C3120" s="31">
        <v>45926</v>
      </c>
      <c r="D3120" s="31">
        <v>45936</v>
      </c>
      <c r="E3120" s="48">
        <v>267.39999999999998</v>
      </c>
      <c r="F3120" s="48">
        <f t="shared" si="515"/>
        <v>23531.199999999997</v>
      </c>
      <c r="G3120" s="49">
        <f t="shared" si="516"/>
        <v>23531.199999999997</v>
      </c>
      <c r="H3120" s="22">
        <v>314512</v>
      </c>
      <c r="I3120" s="22" t="s">
        <v>4582</v>
      </c>
      <c r="J3120" s="22">
        <v>1</v>
      </c>
      <c r="K3120" s="22">
        <v>1</v>
      </c>
      <c r="L3120" s="22">
        <f t="shared" si="517"/>
        <v>0</v>
      </c>
      <c r="M3120" s="22" t="s">
        <v>4935</v>
      </c>
      <c r="N3120" s="31">
        <v>45937</v>
      </c>
      <c r="O3120" s="49">
        <v>38487</v>
      </c>
      <c r="P3120" s="22" t="s">
        <v>183</v>
      </c>
      <c r="Q3120" s="22">
        <v>58156566646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Mumbai</v>
      </c>
      <c r="W3120" s="39"/>
      <c r="X3120" s="31">
        <v>45938</v>
      </c>
      <c r="Y3120" s="22">
        <f t="shared" si="518"/>
        <v>1</v>
      </c>
      <c r="Z3120" s="22" t="str">
        <f t="shared" si="519"/>
        <v>Tuesday</v>
      </c>
      <c r="AA3120" s="22" t="str">
        <f t="shared" si="520"/>
        <v>Wednesday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14"/>
        <v>3119</v>
      </c>
      <c r="B3121" s="22" t="s">
        <v>4732</v>
      </c>
      <c r="C3121" s="31">
        <v>45926</v>
      </c>
      <c r="D3121" s="31">
        <v>45936</v>
      </c>
      <c r="E3121" s="48">
        <v>273.75</v>
      </c>
      <c r="F3121" s="48">
        <f t="shared" si="515"/>
        <v>24090</v>
      </c>
      <c r="G3121" s="49">
        <f t="shared" si="516"/>
        <v>24090</v>
      </c>
      <c r="H3121" s="22">
        <v>317332</v>
      </c>
      <c r="I3121" s="22" t="s">
        <v>4583</v>
      </c>
      <c r="J3121" s="22">
        <v>1</v>
      </c>
      <c r="K3121" s="22">
        <v>1</v>
      </c>
      <c r="L3121" s="22">
        <f t="shared" si="517"/>
        <v>0</v>
      </c>
      <c r="M3121" s="22" t="s">
        <v>4889</v>
      </c>
      <c r="N3121" s="31">
        <v>45937</v>
      </c>
      <c r="O3121" s="49">
        <v>42431</v>
      </c>
      <c r="P3121" s="22" t="s">
        <v>288</v>
      </c>
      <c r="Q3121" s="22">
        <v>58156567033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Banglore</v>
      </c>
      <c r="W3121" s="39"/>
      <c r="X3121" s="31">
        <v>45938</v>
      </c>
      <c r="Y3121" s="22">
        <f t="shared" si="518"/>
        <v>1</v>
      </c>
      <c r="Z3121" s="22" t="str">
        <f t="shared" si="519"/>
        <v>Tuesday</v>
      </c>
      <c r="AA3121" s="22" t="str">
        <f t="shared" si="520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14"/>
        <v>3120</v>
      </c>
      <c r="B3122" s="22" t="s">
        <v>4732</v>
      </c>
      <c r="C3122" s="31">
        <v>45926</v>
      </c>
      <c r="D3122" s="31">
        <v>45936</v>
      </c>
      <c r="E3122" s="48">
        <v>78.400000000000006</v>
      </c>
      <c r="F3122" s="48">
        <f t="shared" si="515"/>
        <v>6899.2000000000007</v>
      </c>
      <c r="G3122" s="49">
        <f t="shared" si="516"/>
        <v>6899.2000000000007</v>
      </c>
      <c r="H3122" s="22">
        <v>317335</v>
      </c>
      <c r="I3122" s="22" t="s">
        <v>4584</v>
      </c>
      <c r="J3122" s="22">
        <v>1</v>
      </c>
      <c r="K3122" s="22">
        <v>1</v>
      </c>
      <c r="L3122" s="22">
        <f t="shared" si="517"/>
        <v>0</v>
      </c>
      <c r="M3122" s="22" t="s">
        <v>4924</v>
      </c>
      <c r="N3122" s="31">
        <v>45937</v>
      </c>
      <c r="O3122" s="49">
        <v>10416</v>
      </c>
      <c r="P3122" s="22" t="s">
        <v>172</v>
      </c>
      <c r="Q3122" s="22">
        <v>58156571163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Kolkata</v>
      </c>
      <c r="W3122" s="39"/>
      <c r="X3122" s="31">
        <v>45939</v>
      </c>
      <c r="Y3122" s="22">
        <f t="shared" si="518"/>
        <v>2</v>
      </c>
      <c r="Z3122" s="22" t="str">
        <f t="shared" si="519"/>
        <v>Tuesday</v>
      </c>
      <c r="AA3122" s="22" t="str">
        <f t="shared" si="520"/>
        <v>Thursday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14"/>
        <v>3121</v>
      </c>
      <c r="B3123" s="22" t="s">
        <v>4732</v>
      </c>
      <c r="C3123" s="31">
        <v>45926</v>
      </c>
      <c r="D3123" s="31">
        <v>45936</v>
      </c>
      <c r="E3123" s="48">
        <v>270</v>
      </c>
      <c r="F3123" s="48">
        <f t="shared" si="515"/>
        <v>23760</v>
      </c>
      <c r="G3123" s="49">
        <f t="shared" si="516"/>
        <v>23760</v>
      </c>
      <c r="H3123" s="22">
        <v>317344</v>
      </c>
      <c r="I3123" s="22" t="s">
        <v>4246</v>
      </c>
      <c r="J3123" s="22">
        <v>1</v>
      </c>
      <c r="K3123" s="22">
        <v>1</v>
      </c>
      <c r="L3123" s="22">
        <f t="shared" si="517"/>
        <v>0</v>
      </c>
      <c r="M3123" s="22" t="s">
        <v>4869</v>
      </c>
      <c r="N3123" s="31">
        <v>45937</v>
      </c>
      <c r="O3123" s="49">
        <v>39060</v>
      </c>
      <c r="P3123" s="22" t="s">
        <v>2046</v>
      </c>
      <c r="Q3123" s="22">
        <v>58156571955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18"/>
        <v>1</v>
      </c>
      <c r="Z3123" s="22" t="str">
        <f t="shared" si="519"/>
        <v>Tuesday</v>
      </c>
      <c r="AA3123" s="22" t="str">
        <f t="shared" si="520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14"/>
        <v>3122</v>
      </c>
      <c r="B3124" s="22" t="s">
        <v>4732</v>
      </c>
      <c r="C3124" s="31">
        <v>45926</v>
      </c>
      <c r="D3124" s="31">
        <v>45936</v>
      </c>
      <c r="E3124" s="48">
        <v>217.7</v>
      </c>
      <c r="F3124" s="48">
        <f t="shared" si="515"/>
        <v>19157.599999999999</v>
      </c>
      <c r="G3124" s="49">
        <f t="shared" si="516"/>
        <v>19157.599999999999</v>
      </c>
      <c r="H3124" s="22">
        <v>318318</v>
      </c>
      <c r="I3124" s="22" t="s">
        <v>4585</v>
      </c>
      <c r="J3124" s="22">
        <v>1</v>
      </c>
      <c r="K3124" s="22">
        <v>1</v>
      </c>
      <c r="L3124" s="22">
        <f t="shared" si="517"/>
        <v>0</v>
      </c>
      <c r="M3124" s="22" t="s">
        <v>4964</v>
      </c>
      <c r="N3124" s="31">
        <v>45938</v>
      </c>
      <c r="O3124" s="49">
        <v>33743.5</v>
      </c>
      <c r="P3124" s="22" t="s">
        <v>1136</v>
      </c>
      <c r="Q3124" s="22" t="s">
        <v>636</v>
      </c>
      <c r="R3124" s="22" t="s">
        <v>723</v>
      </c>
      <c r="S3124" s="3">
        <v>4</v>
      </c>
      <c r="T3124" s="38"/>
      <c r="U3124" s="22" t="s">
        <v>18</v>
      </c>
      <c r="V3124" s="22" t="str">
        <f>VLOOKUP(P3124,'Customer List'!B:C,2,)</f>
        <v>Delhi</v>
      </c>
      <c r="W3124" s="39"/>
      <c r="X3124" s="31">
        <f>IF(OR(R3124 = "PRIYANKA MADAM", R3124 = "DEEPAK", R3124 = "PORTER"),N3124,"")</f>
        <v>45938</v>
      </c>
      <c r="Y3124" s="22">
        <f t="shared" si="518"/>
        <v>0</v>
      </c>
      <c r="Z3124" s="22" t="str">
        <f t="shared" si="519"/>
        <v>Wednesday</v>
      </c>
      <c r="AA3124" s="22" t="str">
        <f t="shared" si="520"/>
        <v>Wednesday</v>
      </c>
      <c r="AB3124" s="22" t="str">
        <f>VLOOKUP(U3124,'Currency Sheet'!A:C,3,)</f>
        <v>DOLLAR</v>
      </c>
      <c r="AC3124" s="43" t="str">
        <f>VLOOKUP(P3124,'Customer List'!B:D,3,)</f>
        <v>Local</v>
      </c>
    </row>
    <row r="3125" spans="1:29" x14ac:dyDescent="0.25">
      <c r="A3125" s="22">
        <f t="shared" si="514"/>
        <v>3123</v>
      </c>
      <c r="B3125" s="22" t="s">
        <v>4732</v>
      </c>
      <c r="C3125" s="31">
        <v>45926</v>
      </c>
      <c r="D3125" s="31">
        <v>45936</v>
      </c>
      <c r="E3125" s="48">
        <v>4.8999999999999995</v>
      </c>
      <c r="F3125" s="48">
        <f t="shared" si="515"/>
        <v>431.19999999999993</v>
      </c>
      <c r="G3125" s="49">
        <f t="shared" si="516"/>
        <v>862.39999999999986</v>
      </c>
      <c r="H3125" s="22">
        <v>740379</v>
      </c>
      <c r="I3125" s="22" t="s">
        <v>3760</v>
      </c>
      <c r="J3125" s="22">
        <v>2</v>
      </c>
      <c r="K3125" s="22">
        <v>2</v>
      </c>
      <c r="L3125" s="22">
        <f t="shared" si="517"/>
        <v>0</v>
      </c>
      <c r="M3125" s="22" t="s">
        <v>4954</v>
      </c>
      <c r="N3125" s="31">
        <v>45937</v>
      </c>
      <c r="O3125" s="49">
        <f>2*700</f>
        <v>1400</v>
      </c>
      <c r="P3125" s="22" t="s">
        <v>629</v>
      </c>
      <c r="Q3125" s="22">
        <v>58156564491</v>
      </c>
      <c r="R3125" s="22" t="s">
        <v>40</v>
      </c>
      <c r="S3125" s="3" t="s">
        <v>299</v>
      </c>
      <c r="T3125" s="38"/>
      <c r="U3125" s="22" t="s">
        <v>18</v>
      </c>
      <c r="V3125" s="22" t="str">
        <f>VLOOKUP(P3125,'Customer List'!B:C,2,)</f>
        <v>Gujrat</v>
      </c>
      <c r="W3125" s="39"/>
      <c r="X3125" s="31">
        <v>45939</v>
      </c>
      <c r="Y3125" s="22">
        <f t="shared" si="518"/>
        <v>2</v>
      </c>
      <c r="Z3125" s="22" t="str">
        <f t="shared" si="519"/>
        <v>Tuesday</v>
      </c>
      <c r="AA3125" s="22" t="str">
        <f t="shared" si="520"/>
        <v>Thursday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14"/>
        <v>3124</v>
      </c>
      <c r="B3126" s="22" t="s">
        <v>4732</v>
      </c>
      <c r="C3126" s="31">
        <v>45926</v>
      </c>
      <c r="D3126" s="31">
        <v>45936</v>
      </c>
      <c r="E3126" s="48">
        <v>259</v>
      </c>
      <c r="F3126" s="48">
        <f t="shared" si="515"/>
        <v>22792</v>
      </c>
      <c r="G3126" s="49">
        <f t="shared" si="516"/>
        <v>22792</v>
      </c>
      <c r="H3126" s="22">
        <v>320216</v>
      </c>
      <c r="I3126" s="22" t="s">
        <v>4586</v>
      </c>
      <c r="J3126" s="22">
        <v>1</v>
      </c>
      <c r="K3126" s="22">
        <v>1</v>
      </c>
      <c r="L3126" s="22">
        <f t="shared" si="517"/>
        <v>0</v>
      </c>
      <c r="M3126" s="22" t="s">
        <v>4963</v>
      </c>
      <c r="N3126" s="31">
        <v>45938</v>
      </c>
      <c r="O3126" s="49">
        <v>40145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18"/>
        <v>0</v>
      </c>
      <c r="Z3126" s="22" t="str">
        <f t="shared" si="519"/>
        <v>Wednesday</v>
      </c>
      <c r="AA3126" s="22" t="str">
        <f t="shared" si="520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14"/>
        <v>3125</v>
      </c>
      <c r="B3127" s="22" t="s">
        <v>4732</v>
      </c>
      <c r="C3127" s="31">
        <v>45926</v>
      </c>
      <c r="D3127" s="31">
        <v>45936</v>
      </c>
      <c r="E3127" s="48">
        <v>313.5</v>
      </c>
      <c r="F3127" s="48">
        <f t="shared" si="515"/>
        <v>27588</v>
      </c>
      <c r="G3127" s="49">
        <f t="shared" si="516"/>
        <v>27588</v>
      </c>
      <c r="H3127" s="22">
        <v>321142</v>
      </c>
      <c r="I3127" s="22" t="s">
        <v>4587</v>
      </c>
      <c r="J3127" s="22">
        <v>1</v>
      </c>
      <c r="K3127" s="22">
        <v>1</v>
      </c>
      <c r="L3127" s="22">
        <f t="shared" si="517"/>
        <v>0</v>
      </c>
      <c r="M3127" s="22" t="s">
        <v>4889</v>
      </c>
      <c r="N3127" s="31">
        <v>45937</v>
      </c>
      <c r="O3127" s="49">
        <v>48592</v>
      </c>
      <c r="P3127" s="22" t="s">
        <v>288</v>
      </c>
      <c r="Q3127" s="22">
        <v>58156567033</v>
      </c>
      <c r="R3127" s="22" t="s">
        <v>40</v>
      </c>
      <c r="S3127" s="3">
        <v>4</v>
      </c>
      <c r="T3127" s="38"/>
      <c r="U3127" s="22" t="s">
        <v>18</v>
      </c>
      <c r="V3127" s="22" t="str">
        <f>VLOOKUP(P3127,'Customer List'!B:C,2,)</f>
        <v>Banglore</v>
      </c>
      <c r="W3127" s="39"/>
      <c r="X3127" s="31">
        <v>45938</v>
      </c>
      <c r="Y3127" s="22">
        <f t="shared" si="518"/>
        <v>1</v>
      </c>
      <c r="Z3127" s="22" t="str">
        <f t="shared" si="519"/>
        <v>Tuesday</v>
      </c>
      <c r="AA3127" s="22" t="str">
        <f t="shared" si="520"/>
        <v>Wednesday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14"/>
        <v>3126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15"/>
        <v>27588</v>
      </c>
      <c r="G3128" s="49">
        <f t="shared" si="516"/>
        <v>27588</v>
      </c>
      <c r="H3128" s="22">
        <v>323050</v>
      </c>
      <c r="I3128" s="22" t="s">
        <v>4588</v>
      </c>
      <c r="J3128" s="22">
        <v>1</v>
      </c>
      <c r="K3128" s="22">
        <v>1</v>
      </c>
      <c r="L3128" s="22">
        <f t="shared" si="517"/>
        <v>0</v>
      </c>
      <c r="M3128" s="22" t="s">
        <v>4889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18"/>
        <v>1</v>
      </c>
      <c r="Z3128" s="22" t="str">
        <f t="shared" si="519"/>
        <v>Tuesday</v>
      </c>
      <c r="AA3128" s="22" t="str">
        <f t="shared" si="520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x14ac:dyDescent="0.25">
      <c r="A3129" s="22">
        <f t="shared" si="514"/>
        <v>3127</v>
      </c>
      <c r="B3129" s="22" t="s">
        <v>4732</v>
      </c>
      <c r="C3129" s="31">
        <v>45926</v>
      </c>
      <c r="D3129" s="31">
        <v>45936</v>
      </c>
      <c r="E3129" s="48">
        <v>267.39999999999998</v>
      </c>
      <c r="F3129" s="48">
        <f t="shared" si="515"/>
        <v>23531.199999999997</v>
      </c>
      <c r="G3129" s="49">
        <f t="shared" si="516"/>
        <v>23531.199999999997</v>
      </c>
      <c r="H3129" s="22">
        <v>325622</v>
      </c>
      <c r="I3129" s="22" t="s">
        <v>4589</v>
      </c>
      <c r="J3129" s="22">
        <v>1</v>
      </c>
      <c r="K3129" s="22">
        <v>1</v>
      </c>
      <c r="L3129" s="22">
        <f t="shared" si="517"/>
        <v>0</v>
      </c>
      <c r="M3129" s="22" t="s">
        <v>4889</v>
      </c>
      <c r="N3129" s="31">
        <v>45937</v>
      </c>
      <c r="O3129" s="49">
        <v>44407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18"/>
        <v>1</v>
      </c>
      <c r="Z3129" s="22" t="str">
        <f t="shared" si="519"/>
        <v>Tuesday</v>
      </c>
      <c r="AA3129" s="22" t="str">
        <f t="shared" si="520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14"/>
        <v>3128</v>
      </c>
      <c r="B3130" s="22" t="s">
        <v>4732</v>
      </c>
      <c r="C3130" s="31">
        <v>45926</v>
      </c>
      <c r="D3130" s="31">
        <v>45936</v>
      </c>
      <c r="E3130" s="48">
        <v>187.6</v>
      </c>
      <c r="F3130" s="48">
        <f t="shared" si="515"/>
        <v>16508.8</v>
      </c>
      <c r="G3130" s="49">
        <f t="shared" si="516"/>
        <v>16508.8</v>
      </c>
      <c r="H3130" s="22">
        <v>328708</v>
      </c>
      <c r="I3130" s="22" t="s">
        <v>4590</v>
      </c>
      <c r="J3130" s="22">
        <v>1</v>
      </c>
      <c r="K3130" s="22">
        <v>1</v>
      </c>
      <c r="L3130" s="22">
        <f t="shared" si="517"/>
        <v>0</v>
      </c>
      <c r="M3130" s="22" t="s">
        <v>4952</v>
      </c>
      <c r="N3130" s="31">
        <v>45937</v>
      </c>
      <c r="O3130" s="49">
        <v>31155</v>
      </c>
      <c r="P3130" s="22" t="s">
        <v>1089</v>
      </c>
      <c r="Q3130" s="22">
        <v>58156567490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Hyderabad</v>
      </c>
      <c r="W3130" s="39"/>
      <c r="X3130" s="31">
        <v>45938</v>
      </c>
      <c r="Y3130" s="22">
        <f t="shared" si="518"/>
        <v>1</v>
      </c>
      <c r="Z3130" s="22" t="str">
        <f t="shared" si="519"/>
        <v>Tuesday</v>
      </c>
      <c r="AA3130" s="22" t="str">
        <f t="shared" si="520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14"/>
        <v>3129</v>
      </c>
      <c r="B3131" s="22" t="s">
        <v>4732</v>
      </c>
      <c r="C3131" s="31">
        <v>45926</v>
      </c>
      <c r="D3131" s="31">
        <v>45936</v>
      </c>
      <c r="E3131" s="48">
        <v>160.30000000000001</v>
      </c>
      <c r="F3131" s="48">
        <f t="shared" si="515"/>
        <v>14106.400000000001</v>
      </c>
      <c r="G3131" s="49">
        <f t="shared" si="516"/>
        <v>14106.400000000001</v>
      </c>
      <c r="H3131" s="22">
        <v>329904</v>
      </c>
      <c r="I3131" s="22" t="s">
        <v>4591</v>
      </c>
      <c r="J3131" s="22">
        <v>1</v>
      </c>
      <c r="K3131" s="22">
        <v>1</v>
      </c>
      <c r="L3131" s="22">
        <f t="shared" si="517"/>
        <v>0</v>
      </c>
      <c r="M3131" s="22" t="s">
        <v>4977</v>
      </c>
      <c r="N3131" s="31">
        <v>45937</v>
      </c>
      <c r="O3131" s="49">
        <v>35495</v>
      </c>
      <c r="P3131" s="22" t="s">
        <v>4439</v>
      </c>
      <c r="Q3131" s="22">
        <v>58156568142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MUMBAI</v>
      </c>
      <c r="W3131" s="39"/>
      <c r="X3131" s="31">
        <v>45939</v>
      </c>
      <c r="Y3131" s="22">
        <f t="shared" si="518"/>
        <v>2</v>
      </c>
      <c r="Z3131" s="22" t="str">
        <f t="shared" si="519"/>
        <v>Tuesday</v>
      </c>
      <c r="AA3131" s="22" t="str">
        <f t="shared" si="520"/>
        <v>Thursday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14"/>
        <v>3130</v>
      </c>
      <c r="B3132" s="22" t="s">
        <v>4732</v>
      </c>
      <c r="C3132" s="31">
        <v>45926</v>
      </c>
      <c r="D3132" s="31">
        <v>45936</v>
      </c>
      <c r="E3132" s="48">
        <v>204.4</v>
      </c>
      <c r="F3132" s="48">
        <f t="shared" si="515"/>
        <v>17987.2</v>
      </c>
      <c r="G3132" s="49">
        <f t="shared" si="516"/>
        <v>17987.2</v>
      </c>
      <c r="H3132" s="22">
        <v>329906</v>
      </c>
      <c r="I3132" s="22" t="s">
        <v>4592</v>
      </c>
      <c r="J3132" s="22">
        <v>1</v>
      </c>
      <c r="K3132" s="22">
        <v>1</v>
      </c>
      <c r="L3132" s="22">
        <f t="shared" si="517"/>
        <v>0</v>
      </c>
      <c r="M3132" s="22" t="s">
        <v>4962</v>
      </c>
      <c r="N3132" s="31">
        <v>45938</v>
      </c>
      <c r="O3132" s="49">
        <v>31682</v>
      </c>
      <c r="P3132" s="22" t="s">
        <v>1136</v>
      </c>
      <c r="Q3132" s="22" t="s">
        <v>636</v>
      </c>
      <c r="R3132" s="22" t="s">
        <v>723</v>
      </c>
      <c r="S3132" s="3">
        <v>4</v>
      </c>
      <c r="T3132" s="38"/>
      <c r="U3132" s="22" t="s">
        <v>18</v>
      </c>
      <c r="V3132" s="22" t="str">
        <f>VLOOKUP(P3132,'Customer List'!B:C,2,)</f>
        <v>Delhi</v>
      </c>
      <c r="W3132" s="39"/>
      <c r="X3132" s="31">
        <f t="shared" ref="X3132:X3133" si="521">IF(OR(R3132 = "PRIYANKA MADAM", R3132 = "DEEPAK", R3132 = "PORTER"),N3132,"")</f>
        <v>45938</v>
      </c>
      <c r="Y3132" s="22">
        <f t="shared" si="518"/>
        <v>0</v>
      </c>
      <c r="Z3132" s="22" t="str">
        <f t="shared" si="519"/>
        <v>Wednesday</v>
      </c>
      <c r="AA3132" s="22" t="str">
        <f t="shared" si="520"/>
        <v>Wednesday</v>
      </c>
      <c r="AB3132" s="22" t="str">
        <f>VLOOKUP(U3132,'Currency Sheet'!A:C,3,)</f>
        <v>DOLLAR</v>
      </c>
      <c r="AC3132" s="43" t="str">
        <f>VLOOKUP(P3132,'Customer List'!B:D,3,)</f>
        <v>Local</v>
      </c>
    </row>
    <row r="3133" spans="1:29" x14ac:dyDescent="0.25">
      <c r="A3133" s="22">
        <f t="shared" si="514"/>
        <v>3131</v>
      </c>
      <c r="B3133" s="22" t="s">
        <v>4732</v>
      </c>
      <c r="C3133" s="31">
        <v>45926</v>
      </c>
      <c r="D3133" s="31">
        <v>45936</v>
      </c>
      <c r="E3133" s="48">
        <v>301.5</v>
      </c>
      <c r="F3133" s="48">
        <f t="shared" si="515"/>
        <v>26532</v>
      </c>
      <c r="G3133" s="49">
        <f t="shared" si="516"/>
        <v>26532</v>
      </c>
      <c r="H3133" s="22">
        <v>329920</v>
      </c>
      <c r="I3133" s="22" t="s">
        <v>4593</v>
      </c>
      <c r="J3133" s="22">
        <v>1</v>
      </c>
      <c r="K3133" s="22">
        <v>1</v>
      </c>
      <c r="L3133" s="22">
        <f t="shared" si="517"/>
        <v>0</v>
      </c>
      <c r="M3133" s="22" t="s">
        <v>4963</v>
      </c>
      <c r="N3133" s="31">
        <v>45938</v>
      </c>
      <c r="O3133" s="49">
        <v>43617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si="521"/>
        <v>45938</v>
      </c>
      <c r="Y3133" s="22">
        <f t="shared" si="518"/>
        <v>0</v>
      </c>
      <c r="Z3133" s="22" t="str">
        <f t="shared" si="519"/>
        <v>Wednesday</v>
      </c>
      <c r="AA3133" s="22" t="str">
        <f t="shared" si="520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x14ac:dyDescent="0.25">
      <c r="A3134" s="22">
        <f t="shared" si="514"/>
        <v>3132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15"/>
        <v>26532</v>
      </c>
      <c r="G3134" s="49">
        <f t="shared" si="516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17"/>
        <v>0</v>
      </c>
      <c r="M3134" s="22" t="s">
        <v>4889</v>
      </c>
      <c r="N3134" s="31">
        <v>45937</v>
      </c>
      <c r="O3134" s="49">
        <v>46732</v>
      </c>
      <c r="P3134" s="22" t="s">
        <v>288</v>
      </c>
      <c r="Q3134" s="22">
        <v>58156567033</v>
      </c>
      <c r="R3134" s="22" t="s">
        <v>40</v>
      </c>
      <c r="S3134" s="3">
        <v>4</v>
      </c>
      <c r="T3134" s="38"/>
      <c r="U3134" s="22" t="s">
        <v>18</v>
      </c>
      <c r="V3134" s="22" t="str">
        <f>VLOOKUP(P3134,'Customer List'!B:C,2,)</f>
        <v>Banglore</v>
      </c>
      <c r="W3134" s="39"/>
      <c r="X3134" s="31">
        <v>45938</v>
      </c>
      <c r="Y3134" s="22">
        <f t="shared" si="518"/>
        <v>1</v>
      </c>
      <c r="Z3134" s="22" t="str">
        <f t="shared" si="519"/>
        <v>Tuesday</v>
      </c>
      <c r="AA3134" s="22" t="str">
        <f t="shared" si="520"/>
        <v>Wednesday</v>
      </c>
      <c r="AB3134" s="22" t="str">
        <f>VLOOKUP(U3134,'Currency Sheet'!A:C,3,)</f>
        <v>DOLLAR</v>
      </c>
      <c r="AC3134" s="43" t="str">
        <f>VLOOKUP(P3134,'Customer List'!B:D,3,)</f>
        <v>OutStation</v>
      </c>
    </row>
    <row r="3135" spans="1:29" x14ac:dyDescent="0.25">
      <c r="A3135" s="22">
        <f t="shared" si="514"/>
        <v>3133</v>
      </c>
      <c r="B3135" s="22" t="s">
        <v>4733</v>
      </c>
      <c r="C3135" s="31">
        <v>45926</v>
      </c>
      <c r="D3135" s="31">
        <v>45937</v>
      </c>
      <c r="E3135" s="48">
        <v>374</v>
      </c>
      <c r="F3135" s="48">
        <f t="shared" si="515"/>
        <v>32912</v>
      </c>
      <c r="G3135" s="49">
        <f t="shared" si="516"/>
        <v>65824</v>
      </c>
      <c r="H3135" s="22" t="s">
        <v>2511</v>
      </c>
      <c r="I3135" s="22" t="s">
        <v>4514</v>
      </c>
      <c r="J3135" s="22">
        <v>2</v>
      </c>
      <c r="K3135" s="22">
        <v>2</v>
      </c>
      <c r="L3135" s="22">
        <f t="shared" si="517"/>
        <v>0</v>
      </c>
      <c r="M3135" s="22" t="s">
        <v>4978</v>
      </c>
      <c r="N3135" s="31">
        <v>45937</v>
      </c>
      <c r="O3135" s="49">
        <v>96120</v>
      </c>
      <c r="P3135" s="22" t="s">
        <v>4438</v>
      </c>
      <c r="Q3135" s="22">
        <v>58156574420</v>
      </c>
      <c r="R3135" s="22" t="s">
        <v>40</v>
      </c>
      <c r="S3135" s="3">
        <v>-20</v>
      </c>
      <c r="T3135" s="38"/>
      <c r="U3135" s="22" t="s">
        <v>3587</v>
      </c>
      <c r="V3135" s="22" t="str">
        <f>VLOOKUP(P3135,'Customer List'!B:C,2,)</f>
        <v>Hyderabad</v>
      </c>
      <c r="W3135" s="39"/>
      <c r="X3135" s="31">
        <v>45939</v>
      </c>
      <c r="Y3135" s="22">
        <f t="shared" si="518"/>
        <v>2</v>
      </c>
      <c r="Z3135" s="22" t="str">
        <f t="shared" si="519"/>
        <v>Tuesday</v>
      </c>
      <c r="AA3135" s="22" t="str">
        <f t="shared" si="520"/>
        <v>Thursday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x14ac:dyDescent="0.25">
      <c r="A3136" s="22">
        <f t="shared" si="514"/>
        <v>3134</v>
      </c>
      <c r="B3136" s="22" t="s">
        <v>4752</v>
      </c>
      <c r="C3136" s="31">
        <v>45933</v>
      </c>
      <c r="D3136" s="31">
        <v>45937</v>
      </c>
      <c r="E3136" s="48">
        <v>1037.5</v>
      </c>
      <c r="F3136" s="48">
        <f t="shared" si="515"/>
        <v>91300</v>
      </c>
      <c r="G3136" s="49">
        <f t="shared" si="516"/>
        <v>182600</v>
      </c>
      <c r="H3136" s="22" t="s">
        <v>4734</v>
      </c>
      <c r="I3136" s="22" t="s">
        <v>4735</v>
      </c>
      <c r="J3136" s="22">
        <v>2</v>
      </c>
      <c r="K3136" s="22">
        <v>2</v>
      </c>
      <c r="L3136" s="22">
        <f t="shared" si="517"/>
        <v>0</v>
      </c>
      <c r="M3136" s="22" t="s">
        <v>4953</v>
      </c>
      <c r="N3136" s="31">
        <v>45937</v>
      </c>
      <c r="O3136" s="49">
        <v>323700</v>
      </c>
      <c r="P3136" s="22" t="s">
        <v>2483</v>
      </c>
      <c r="Q3136" s="22">
        <v>58156584054</v>
      </c>
      <c r="R3136" s="22" t="s">
        <v>40</v>
      </c>
      <c r="S3136" s="3">
        <v>-80</v>
      </c>
      <c r="T3136" s="38"/>
      <c r="U3136" s="22" t="s">
        <v>492</v>
      </c>
      <c r="V3136" s="22" t="str">
        <f>VLOOKUP(P3136,'Customer List'!B:C,2,)</f>
        <v>Kolkata</v>
      </c>
      <c r="W3136" s="39"/>
      <c r="X3136" s="31">
        <v>45938</v>
      </c>
      <c r="Y3136" s="22">
        <f t="shared" si="518"/>
        <v>1</v>
      </c>
      <c r="Z3136" s="22" t="str">
        <f t="shared" si="519"/>
        <v>Tuesday</v>
      </c>
      <c r="AA3136" s="22" t="str">
        <f t="shared" si="520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14"/>
        <v>3135</v>
      </c>
      <c r="B3137" s="22" t="s">
        <v>4732</v>
      </c>
      <c r="C3137" s="31">
        <v>45926</v>
      </c>
      <c r="D3137" s="31">
        <v>45936</v>
      </c>
      <c r="E3137" s="48">
        <v>238</v>
      </c>
      <c r="F3137" s="48">
        <f t="shared" si="515"/>
        <v>20944</v>
      </c>
      <c r="G3137" s="49">
        <f t="shared" si="516"/>
        <v>20944</v>
      </c>
      <c r="H3137" s="22">
        <v>343314</v>
      </c>
      <c r="I3137" s="22" t="s">
        <v>4595</v>
      </c>
      <c r="J3137" s="22">
        <v>1</v>
      </c>
      <c r="K3137" s="22">
        <v>1</v>
      </c>
      <c r="L3137" s="22">
        <f t="shared" si="517"/>
        <v>0</v>
      </c>
      <c r="M3137" s="22" t="s">
        <v>4979</v>
      </c>
      <c r="N3137" s="31">
        <v>45938</v>
      </c>
      <c r="O3137" s="49">
        <v>36890</v>
      </c>
      <c r="P3137" s="22" t="s">
        <v>1136</v>
      </c>
      <c r="Q3137" s="22" t="s">
        <v>636</v>
      </c>
      <c r="R3137" s="22" t="s">
        <v>723</v>
      </c>
      <c r="S3137" s="3">
        <v>4</v>
      </c>
      <c r="T3137" s="38"/>
      <c r="U3137" s="22" t="s">
        <v>18</v>
      </c>
      <c r="V3137" s="22" t="str">
        <f>VLOOKUP(P3137,'Customer List'!B:C,2,)</f>
        <v>Delhi</v>
      </c>
      <c r="W3137" s="39"/>
      <c r="X3137" s="31">
        <f t="shared" ref="X3137:X3138" si="522">IF(OR(R3137 = "PRIYANKA MADAM", R3137 = "DEEPAK", R3137 = "PORTER"),N3137,"")</f>
        <v>45938</v>
      </c>
      <c r="Y3137" s="22">
        <f t="shared" si="518"/>
        <v>0</v>
      </c>
      <c r="Z3137" s="22" t="str">
        <f t="shared" si="519"/>
        <v>Wednesday</v>
      </c>
      <c r="AA3137" s="22" t="str">
        <f t="shared" si="520"/>
        <v>Wednesday</v>
      </c>
      <c r="AB3137" s="22" t="str">
        <f>VLOOKUP(U3137,'Currency Sheet'!A:C,3,)</f>
        <v>DOLLAR</v>
      </c>
      <c r="AC3137" s="43" t="str">
        <f>VLOOKUP(P3137,'Customer List'!B:D,3,)</f>
        <v>Local</v>
      </c>
    </row>
    <row r="3138" spans="1:29" x14ac:dyDescent="0.25">
      <c r="A3138" s="22">
        <f t="shared" si="514"/>
        <v>3136</v>
      </c>
      <c r="B3138" s="22" t="s">
        <v>4732</v>
      </c>
      <c r="C3138" s="31">
        <v>45926</v>
      </c>
      <c r="D3138" s="31">
        <v>45936</v>
      </c>
      <c r="E3138" s="48">
        <v>162.4</v>
      </c>
      <c r="F3138" s="48">
        <f t="shared" si="515"/>
        <v>14291.2</v>
      </c>
      <c r="G3138" s="49">
        <f t="shared" si="516"/>
        <v>14291.2</v>
      </c>
      <c r="H3138" s="22">
        <v>343322</v>
      </c>
      <c r="I3138" s="22" t="s">
        <v>4596</v>
      </c>
      <c r="J3138" s="22">
        <v>1</v>
      </c>
      <c r="K3138" s="22">
        <v>1</v>
      </c>
      <c r="L3138" s="22">
        <f t="shared" si="517"/>
        <v>0</v>
      </c>
      <c r="M3138" s="22" t="s">
        <v>4979</v>
      </c>
      <c r="N3138" s="31">
        <v>45938</v>
      </c>
      <c r="O3138" s="49">
        <v>25172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si="522"/>
        <v>45938</v>
      </c>
      <c r="Y3138" s="22">
        <f t="shared" si="518"/>
        <v>0</v>
      </c>
      <c r="Z3138" s="22" t="str">
        <f t="shared" si="519"/>
        <v>Wednesday</v>
      </c>
      <c r="AA3138" s="22" t="str">
        <f t="shared" si="520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x14ac:dyDescent="0.25">
      <c r="A3139" s="22">
        <f t="shared" si="514"/>
        <v>3137</v>
      </c>
      <c r="B3139" s="22" t="s">
        <v>4732</v>
      </c>
      <c r="C3139" s="31">
        <v>45926</v>
      </c>
      <c r="D3139" s="31">
        <v>45936</v>
      </c>
      <c r="E3139" s="48">
        <v>107.1</v>
      </c>
      <c r="F3139" s="48">
        <f t="shared" si="515"/>
        <v>9424.7999999999993</v>
      </c>
      <c r="G3139" s="49">
        <f t="shared" si="516"/>
        <v>9424.7999999999993</v>
      </c>
      <c r="H3139" s="22">
        <v>344103</v>
      </c>
      <c r="I3139" s="22" t="s">
        <v>4597</v>
      </c>
      <c r="J3139" s="22">
        <v>1</v>
      </c>
      <c r="K3139" s="22">
        <v>1</v>
      </c>
      <c r="L3139" s="22">
        <f t="shared" si="517"/>
        <v>0</v>
      </c>
      <c r="M3139" s="22" t="s">
        <v>4884</v>
      </c>
      <c r="N3139" s="31">
        <v>45937</v>
      </c>
      <c r="O3139" s="49">
        <v>16600.5</v>
      </c>
      <c r="P3139" s="22" t="s">
        <v>2490</v>
      </c>
      <c r="Q3139" s="22">
        <v>58156568676</v>
      </c>
      <c r="R3139" s="22" t="s">
        <v>40</v>
      </c>
      <c r="S3139" s="3">
        <v>4</v>
      </c>
      <c r="T3139" s="38"/>
      <c r="U3139" s="22" t="s">
        <v>18</v>
      </c>
      <c r="V3139" s="22" t="str">
        <f>VLOOKUP(P3139,'Customer List'!B:C,2,)</f>
        <v>Chennai</v>
      </c>
      <c r="W3139" s="39"/>
      <c r="X3139" s="31">
        <v>45938</v>
      </c>
      <c r="Y3139" s="22">
        <f t="shared" si="518"/>
        <v>1</v>
      </c>
      <c r="Z3139" s="22" t="str">
        <f t="shared" si="519"/>
        <v>Tuesday</v>
      </c>
      <c r="AA3139" s="22" t="str">
        <f t="shared" si="520"/>
        <v>Wednesday</v>
      </c>
      <c r="AB3139" s="22" t="str">
        <f>VLOOKUP(U3139,'Currency Sheet'!A:C,3,)</f>
        <v>DOLLAR</v>
      </c>
      <c r="AC3139" s="43" t="str">
        <f>VLOOKUP(P3139,'Customer List'!B:D,3,)</f>
        <v>OutStation</v>
      </c>
    </row>
    <row r="3140" spans="1:29" x14ac:dyDescent="0.25">
      <c r="A3140" s="22">
        <f t="shared" si="514"/>
        <v>3138</v>
      </c>
      <c r="B3140" s="22" t="s">
        <v>4732</v>
      </c>
      <c r="C3140" s="31">
        <v>45926</v>
      </c>
      <c r="D3140" s="31">
        <v>45936</v>
      </c>
      <c r="E3140" s="48">
        <v>334.5</v>
      </c>
      <c r="F3140" s="48">
        <f t="shared" si="515"/>
        <v>29436</v>
      </c>
      <c r="G3140" s="49">
        <f t="shared" si="516"/>
        <v>29436</v>
      </c>
      <c r="H3140" s="22">
        <v>345024</v>
      </c>
      <c r="I3140" s="22" t="s">
        <v>4598</v>
      </c>
      <c r="J3140" s="22">
        <v>1</v>
      </c>
      <c r="K3140" s="22">
        <v>1</v>
      </c>
      <c r="L3140" s="22">
        <f t="shared" si="517"/>
        <v>0</v>
      </c>
      <c r="M3140" s="22" t="s">
        <v>4962</v>
      </c>
      <c r="N3140" s="31">
        <v>45938</v>
      </c>
      <c r="O3140" s="49">
        <v>48391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>IF(OR(R3140 = "PRIYANKA MADAM", R3140 = "DEEPAK", R3140 = "PORTER"),N3140,"")</f>
        <v>45938</v>
      </c>
      <c r="Y3140" s="22">
        <f t="shared" si="518"/>
        <v>0</v>
      </c>
      <c r="Z3140" s="22" t="str">
        <f t="shared" si="519"/>
        <v>Wednesday</v>
      </c>
      <c r="AA3140" s="22" t="str">
        <f t="shared" si="520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14"/>
        <v>3139</v>
      </c>
      <c r="B3141" s="22" t="s">
        <v>4732</v>
      </c>
      <c r="C3141" s="31">
        <v>45926</v>
      </c>
      <c r="D3141" s="31">
        <v>45936</v>
      </c>
      <c r="E3141" s="48">
        <v>2586.5</v>
      </c>
      <c r="F3141" s="48">
        <f t="shared" si="515"/>
        <v>227612</v>
      </c>
      <c r="G3141" s="49">
        <f t="shared" si="516"/>
        <v>227612</v>
      </c>
      <c r="H3141" s="22">
        <v>345907</v>
      </c>
      <c r="I3141" s="22" t="s">
        <v>4599</v>
      </c>
      <c r="J3141" s="22">
        <v>1</v>
      </c>
      <c r="K3141" s="22">
        <v>1</v>
      </c>
      <c r="L3141" s="22">
        <f t="shared" si="517"/>
        <v>0</v>
      </c>
      <c r="M3141" s="22" t="s">
        <v>4875</v>
      </c>
      <c r="N3141" s="31">
        <v>45937</v>
      </c>
      <c r="O3141" s="49">
        <v>389453</v>
      </c>
      <c r="P3141" s="22" t="s">
        <v>4440</v>
      </c>
      <c r="Q3141" s="22">
        <v>58156564841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BANGLORE</v>
      </c>
      <c r="W3141" s="39"/>
      <c r="X3141" s="31">
        <v>45938</v>
      </c>
      <c r="Y3141" s="22">
        <f t="shared" si="518"/>
        <v>1</v>
      </c>
      <c r="Z3141" s="22" t="str">
        <f t="shared" si="519"/>
        <v>Tuesday</v>
      </c>
      <c r="AA3141" s="22" t="str">
        <f t="shared" si="520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14"/>
        <v>3140</v>
      </c>
      <c r="B3142" s="22" t="s">
        <v>4732</v>
      </c>
      <c r="C3142" s="31">
        <v>45926</v>
      </c>
      <c r="D3142" s="31">
        <v>45936</v>
      </c>
      <c r="E3142" s="48">
        <v>87.5</v>
      </c>
      <c r="F3142" s="48">
        <f t="shared" si="515"/>
        <v>7700</v>
      </c>
      <c r="G3142" s="49">
        <f t="shared" si="516"/>
        <v>7700</v>
      </c>
      <c r="H3142" s="22">
        <v>353007</v>
      </c>
      <c r="I3142" s="22" t="s">
        <v>4600</v>
      </c>
      <c r="J3142" s="22">
        <v>1</v>
      </c>
      <c r="K3142" s="22">
        <v>1</v>
      </c>
      <c r="L3142" s="22">
        <f t="shared" si="517"/>
        <v>0</v>
      </c>
      <c r="M3142" s="22" t="s">
        <v>4890</v>
      </c>
      <c r="N3142" s="31">
        <v>45937</v>
      </c>
      <c r="O3142" s="49">
        <v>13562.5</v>
      </c>
      <c r="P3142" s="22" t="s">
        <v>295</v>
      </c>
      <c r="Q3142" s="22">
        <v>58156572773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Kerala</v>
      </c>
      <c r="W3142" s="39"/>
      <c r="X3142" s="31">
        <v>45941</v>
      </c>
      <c r="Y3142" s="22">
        <f t="shared" si="518"/>
        <v>4</v>
      </c>
      <c r="Z3142" s="22" t="str">
        <f t="shared" si="519"/>
        <v>Tuesday</v>
      </c>
      <c r="AA3142" s="22" t="str">
        <f t="shared" si="520"/>
        <v>Saturday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x14ac:dyDescent="0.25">
      <c r="A3143" s="22">
        <f t="shared" si="514"/>
        <v>3141</v>
      </c>
      <c r="B3143" s="22" t="s">
        <v>4732</v>
      </c>
      <c r="C3143" s="31">
        <v>45926</v>
      </c>
      <c r="D3143" s="31">
        <v>45936</v>
      </c>
      <c r="E3143" s="48">
        <v>236.6</v>
      </c>
      <c r="F3143" s="48">
        <f t="shared" si="515"/>
        <v>20820.8</v>
      </c>
      <c r="G3143" s="49">
        <f t="shared" si="516"/>
        <v>20820.8</v>
      </c>
      <c r="H3143" s="22">
        <v>353606</v>
      </c>
      <c r="I3143" s="22" t="s">
        <v>4295</v>
      </c>
      <c r="J3143" s="22">
        <v>1</v>
      </c>
      <c r="K3143" s="22">
        <v>1</v>
      </c>
      <c r="L3143" s="22">
        <f t="shared" si="517"/>
        <v>0</v>
      </c>
      <c r="M3143" s="22" t="s">
        <v>4867</v>
      </c>
      <c r="N3143" s="31">
        <v>45937</v>
      </c>
      <c r="O3143" s="49">
        <v>28899</v>
      </c>
      <c r="P3143" s="22" t="s">
        <v>242</v>
      </c>
      <c r="Q3143" s="22">
        <v>58156569435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Mumbai</v>
      </c>
      <c r="W3143" s="39"/>
      <c r="X3143" s="31">
        <v>45938</v>
      </c>
      <c r="Y3143" s="22">
        <f t="shared" si="518"/>
        <v>1</v>
      </c>
      <c r="Z3143" s="22" t="str">
        <f t="shared" si="519"/>
        <v>Tuesday</v>
      </c>
      <c r="AA3143" s="22" t="str">
        <f t="shared" si="520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14"/>
        <v>3142</v>
      </c>
      <c r="B3144" s="22" t="s">
        <v>4732</v>
      </c>
      <c r="C3144" s="31">
        <v>45926</v>
      </c>
      <c r="D3144" s="31">
        <v>45936</v>
      </c>
      <c r="E3144" s="48">
        <v>305.25</v>
      </c>
      <c r="F3144" s="48">
        <f t="shared" si="515"/>
        <v>26862</v>
      </c>
      <c r="G3144" s="49">
        <f t="shared" si="516"/>
        <v>26862</v>
      </c>
      <c r="H3144" s="22">
        <v>353726</v>
      </c>
      <c r="I3144" s="22" t="s">
        <v>4296</v>
      </c>
      <c r="J3144" s="22">
        <v>1</v>
      </c>
      <c r="K3144" s="22">
        <v>1</v>
      </c>
      <c r="L3144" s="22">
        <f t="shared" si="517"/>
        <v>0</v>
      </c>
      <c r="M3144" s="22" t="s">
        <v>4867</v>
      </c>
      <c r="N3144" s="31">
        <v>45937</v>
      </c>
      <c r="O3144" s="49">
        <v>34798.5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18"/>
        <v>1</v>
      </c>
      <c r="Z3144" s="22" t="str">
        <f t="shared" si="519"/>
        <v>Tuesday</v>
      </c>
      <c r="AA3144" s="22" t="str">
        <f t="shared" si="520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ref="A3145:A3208" si="523">A3144+1</f>
        <v>3143</v>
      </c>
      <c r="B3145" s="22" t="s">
        <v>4732</v>
      </c>
      <c r="C3145" s="31">
        <v>45926</v>
      </c>
      <c r="D3145" s="31">
        <v>45936</v>
      </c>
      <c r="E3145" s="48">
        <v>91.7</v>
      </c>
      <c r="F3145" s="48">
        <f t="shared" si="515"/>
        <v>8069.6</v>
      </c>
      <c r="G3145" s="49">
        <f t="shared" si="516"/>
        <v>8069.6</v>
      </c>
      <c r="H3145" s="22">
        <v>355607</v>
      </c>
      <c r="I3145" s="22" t="s">
        <v>4601</v>
      </c>
      <c r="J3145" s="22">
        <v>1</v>
      </c>
      <c r="K3145" s="22">
        <v>1</v>
      </c>
      <c r="L3145" s="22">
        <f t="shared" si="517"/>
        <v>0</v>
      </c>
      <c r="M3145" s="22" t="s">
        <v>4971</v>
      </c>
      <c r="N3145" s="31">
        <v>45937</v>
      </c>
      <c r="O3145" s="49">
        <v>0</v>
      </c>
      <c r="P3145" s="22" t="s">
        <v>194</v>
      </c>
      <c r="Q3145" s="22">
        <v>58156573160</v>
      </c>
      <c r="R3145" s="22" t="s">
        <v>40</v>
      </c>
      <c r="S3145" s="3">
        <v>4</v>
      </c>
      <c r="T3145" s="38" t="s">
        <v>609</v>
      </c>
      <c r="U3145" s="22" t="s">
        <v>18</v>
      </c>
      <c r="V3145" s="22" t="str">
        <f>VLOOKUP(P3145,'Customer List'!B:C,2,)</f>
        <v>Kanpur</v>
      </c>
      <c r="W3145" s="39"/>
      <c r="X3145" s="31">
        <v>45939</v>
      </c>
      <c r="Y3145" s="22">
        <f t="shared" si="518"/>
        <v>2</v>
      </c>
      <c r="Z3145" s="22" t="str">
        <f t="shared" si="519"/>
        <v>Tuesday</v>
      </c>
      <c r="AA3145" s="22" t="str">
        <f t="shared" si="520"/>
        <v>Thursday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3"/>
        <v>3144</v>
      </c>
      <c r="B3146" s="22" t="s">
        <v>4732</v>
      </c>
      <c r="C3146" s="31">
        <v>45926</v>
      </c>
      <c r="D3146" s="31">
        <v>45936</v>
      </c>
      <c r="E3146" s="48">
        <v>142.80000000000001</v>
      </c>
      <c r="F3146" s="48">
        <f t="shared" si="515"/>
        <v>12566.400000000001</v>
      </c>
      <c r="G3146" s="49">
        <f t="shared" si="516"/>
        <v>12566.400000000001</v>
      </c>
      <c r="H3146" s="22">
        <v>363006</v>
      </c>
      <c r="I3146" s="22" t="s">
        <v>4570</v>
      </c>
      <c r="J3146" s="22">
        <v>1</v>
      </c>
      <c r="K3146" s="22">
        <v>1</v>
      </c>
      <c r="L3146" s="22">
        <f t="shared" si="517"/>
        <v>0</v>
      </c>
      <c r="M3146" s="22" t="s">
        <v>4967</v>
      </c>
      <c r="N3146" s="31">
        <v>45938</v>
      </c>
      <c r="O3146" s="49">
        <v>0</v>
      </c>
      <c r="P3146" s="22" t="s">
        <v>1895</v>
      </c>
      <c r="Q3146" s="22">
        <v>58156650086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45939</v>
      </c>
      <c r="Y3146" s="22">
        <f t="shared" si="518"/>
        <v>1</v>
      </c>
      <c r="Z3146" s="22" t="str">
        <f t="shared" si="519"/>
        <v>Wednesday</v>
      </c>
      <c r="AA3146" s="22" t="str">
        <f t="shared" si="520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si="523"/>
        <v>3145</v>
      </c>
      <c r="B3147" s="22" t="s">
        <v>4732</v>
      </c>
      <c r="C3147" s="31">
        <v>45926</v>
      </c>
      <c r="D3147" s="31">
        <v>45936</v>
      </c>
      <c r="E3147" s="48">
        <v>242.9</v>
      </c>
      <c r="F3147" s="48">
        <f t="shared" si="515"/>
        <v>21375.200000000001</v>
      </c>
      <c r="G3147" s="49">
        <f t="shared" si="516"/>
        <v>21375.200000000001</v>
      </c>
      <c r="H3147" s="22">
        <v>363034</v>
      </c>
      <c r="I3147" s="22" t="s">
        <v>4602</v>
      </c>
      <c r="J3147" s="22">
        <v>1</v>
      </c>
      <c r="K3147" s="22">
        <v>1</v>
      </c>
      <c r="L3147" s="22">
        <f t="shared" si="517"/>
        <v>0</v>
      </c>
      <c r="M3147" s="22" t="s">
        <v>4952</v>
      </c>
      <c r="N3147" s="31">
        <v>45937</v>
      </c>
      <c r="O3147" s="49">
        <v>40338.75</v>
      </c>
      <c r="P3147" s="22" t="s">
        <v>1089</v>
      </c>
      <c r="Q3147" s="22">
        <v>58156567490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Hyderabad</v>
      </c>
      <c r="W3147" s="39"/>
      <c r="X3147" s="31">
        <v>45938</v>
      </c>
      <c r="Y3147" s="22">
        <f t="shared" si="518"/>
        <v>1</v>
      </c>
      <c r="Z3147" s="22" t="str">
        <f t="shared" si="519"/>
        <v>Tuesday</v>
      </c>
      <c r="AA3147" s="22" t="str">
        <f t="shared" si="520"/>
        <v>Wednesday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23"/>
        <v>3146</v>
      </c>
      <c r="B3148" s="22" t="s">
        <v>4732</v>
      </c>
      <c r="C3148" s="31">
        <v>45926</v>
      </c>
      <c r="D3148" s="31">
        <v>45936</v>
      </c>
      <c r="E3148" s="48">
        <v>107.8</v>
      </c>
      <c r="F3148" s="48">
        <f t="shared" si="515"/>
        <v>9486.4</v>
      </c>
      <c r="G3148" s="49">
        <f t="shared" si="516"/>
        <v>9486.4</v>
      </c>
      <c r="H3148" s="22">
        <v>364803</v>
      </c>
      <c r="I3148" s="22" t="s">
        <v>4603</v>
      </c>
      <c r="J3148" s="22">
        <v>1</v>
      </c>
      <c r="K3148" s="22">
        <v>1</v>
      </c>
      <c r="L3148" s="22">
        <f t="shared" si="517"/>
        <v>0</v>
      </c>
      <c r="M3148" s="22" t="s">
        <v>4925</v>
      </c>
      <c r="N3148" s="31">
        <v>45937</v>
      </c>
      <c r="O3148" s="49">
        <v>17902.5</v>
      </c>
      <c r="P3148" s="22" t="s">
        <v>194</v>
      </c>
      <c r="Q3148" s="22">
        <v>58156573160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Kanpur</v>
      </c>
      <c r="W3148" s="39"/>
      <c r="X3148" s="31">
        <v>45939</v>
      </c>
      <c r="Y3148" s="22">
        <f t="shared" si="518"/>
        <v>2</v>
      </c>
      <c r="Z3148" s="22" t="str">
        <f t="shared" si="519"/>
        <v>Tuesday</v>
      </c>
      <c r="AA3148" s="22" t="str">
        <f t="shared" si="520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23"/>
        <v>3147</v>
      </c>
      <c r="B3149" s="22" t="s">
        <v>4732</v>
      </c>
      <c r="C3149" s="31">
        <v>45926</v>
      </c>
      <c r="D3149" s="31">
        <v>45936</v>
      </c>
      <c r="E3149" s="48">
        <v>259</v>
      </c>
      <c r="F3149" s="48">
        <f t="shared" si="515"/>
        <v>22792</v>
      </c>
      <c r="G3149" s="49">
        <f t="shared" si="516"/>
        <v>22792</v>
      </c>
      <c r="H3149" s="22">
        <v>367730</v>
      </c>
      <c r="I3149" s="22" t="s">
        <v>4604</v>
      </c>
      <c r="J3149" s="22">
        <v>1</v>
      </c>
      <c r="K3149" s="22">
        <v>1</v>
      </c>
      <c r="L3149" s="22">
        <f t="shared" si="517"/>
        <v>0</v>
      </c>
      <c r="M3149" s="22" t="s">
        <v>4870</v>
      </c>
      <c r="N3149" s="31">
        <v>45937</v>
      </c>
      <c r="O3149" s="49">
        <v>40145</v>
      </c>
      <c r="P3149" s="22" t="s">
        <v>2046</v>
      </c>
      <c r="Q3149" s="22">
        <v>58156571955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Banglore</v>
      </c>
      <c r="W3149" s="39"/>
      <c r="X3149" s="31">
        <v>45938</v>
      </c>
      <c r="Y3149" s="22">
        <f t="shared" si="518"/>
        <v>1</v>
      </c>
      <c r="Z3149" s="22" t="str">
        <f t="shared" si="519"/>
        <v>Tuesday</v>
      </c>
      <c r="AA3149" s="22" t="str">
        <f t="shared" si="520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23"/>
        <v>3148</v>
      </c>
      <c r="B3150" s="22" t="s">
        <v>4752</v>
      </c>
      <c r="C3150" s="31">
        <v>45933</v>
      </c>
      <c r="D3150" s="31">
        <v>45937</v>
      </c>
      <c r="E3150" s="48">
        <v>550</v>
      </c>
      <c r="F3150" s="48">
        <f t="shared" si="515"/>
        <v>48400</v>
      </c>
      <c r="G3150" s="49">
        <f t="shared" si="516"/>
        <v>96800</v>
      </c>
      <c r="H3150" s="22">
        <v>50108</v>
      </c>
      <c r="I3150" s="22" t="s">
        <v>4736</v>
      </c>
      <c r="J3150" s="22">
        <v>2</v>
      </c>
      <c r="K3150" s="22">
        <v>2</v>
      </c>
      <c r="L3150" s="22">
        <f t="shared" si="517"/>
        <v>0</v>
      </c>
      <c r="M3150" s="22" t="s">
        <v>4953</v>
      </c>
      <c r="N3150" s="31">
        <v>45937</v>
      </c>
      <c r="O3150" s="49">
        <v>171600</v>
      </c>
      <c r="P3150" s="22" t="s">
        <v>2483</v>
      </c>
      <c r="Q3150" s="22">
        <v>58156584054</v>
      </c>
      <c r="R3150" s="22" t="s">
        <v>40</v>
      </c>
      <c r="S3150" s="3">
        <v>-80</v>
      </c>
      <c r="T3150" s="38"/>
      <c r="U3150" s="22" t="s">
        <v>492</v>
      </c>
      <c r="V3150" s="22" t="str">
        <f>VLOOKUP(P3150,'Customer List'!B:C,2,)</f>
        <v>Kolkata</v>
      </c>
      <c r="W3150" s="39"/>
      <c r="X3150" s="31">
        <v>45938</v>
      </c>
      <c r="Y3150" s="22">
        <f t="shared" si="518"/>
        <v>1</v>
      </c>
      <c r="Z3150" s="22" t="str">
        <f t="shared" si="519"/>
        <v>Tuesday</v>
      </c>
      <c r="AA3150" s="22" t="str">
        <f t="shared" si="520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23"/>
        <v>3149</v>
      </c>
      <c r="B3151" s="22" t="s">
        <v>4732</v>
      </c>
      <c r="C3151" s="31">
        <v>45926</v>
      </c>
      <c r="D3151" s="31">
        <v>45936</v>
      </c>
      <c r="E3151" s="48">
        <v>261.8</v>
      </c>
      <c r="F3151" s="48">
        <f t="shared" si="515"/>
        <v>23038.400000000001</v>
      </c>
      <c r="G3151" s="49">
        <f t="shared" si="516"/>
        <v>23038.400000000001</v>
      </c>
      <c r="H3151" s="22">
        <v>369212</v>
      </c>
      <c r="I3151" s="22" t="s">
        <v>4606</v>
      </c>
      <c r="J3151" s="22">
        <v>1</v>
      </c>
      <c r="K3151" s="22">
        <v>1</v>
      </c>
      <c r="L3151" s="22">
        <f t="shared" si="517"/>
        <v>0</v>
      </c>
      <c r="M3151" s="22" t="s">
        <v>4962</v>
      </c>
      <c r="N3151" s="31">
        <v>45938</v>
      </c>
      <c r="O3151" s="49">
        <v>40579</v>
      </c>
      <c r="P3151" s="22" t="s">
        <v>1136</v>
      </c>
      <c r="Q3151" s="22" t="s">
        <v>636</v>
      </c>
      <c r="R3151" s="22" t="s">
        <v>723</v>
      </c>
      <c r="S3151" s="3">
        <v>4</v>
      </c>
      <c r="T3151" s="38"/>
      <c r="U3151" s="22" t="s">
        <v>18</v>
      </c>
      <c r="V3151" s="22" t="str">
        <f>VLOOKUP(P3151,'Customer List'!B:C,2,)</f>
        <v>Delhi</v>
      </c>
      <c r="W3151" s="39"/>
      <c r="X3151" s="31">
        <f t="shared" ref="X3151:X3152" si="524">IF(OR(R3151 = "PRIYANKA MADAM", R3151 = "DEEPAK", R3151 = "PORTER"),N3151,"")</f>
        <v>45938</v>
      </c>
      <c r="Y3151" s="22">
        <f t="shared" si="518"/>
        <v>0</v>
      </c>
      <c r="Z3151" s="22" t="str">
        <f t="shared" si="519"/>
        <v>Wednesday</v>
      </c>
      <c r="AA3151" s="22" t="str">
        <f t="shared" si="520"/>
        <v>Wednesday</v>
      </c>
      <c r="AB3151" s="22" t="str">
        <f>VLOOKUP(U3151,'Currency Sheet'!A:C,3,)</f>
        <v>DOLLAR</v>
      </c>
      <c r="AC3151" s="43" t="str">
        <f>VLOOKUP(P3151,'Customer List'!B:D,3,)</f>
        <v>Local</v>
      </c>
    </row>
    <row r="3152" spans="1:29" x14ac:dyDescent="0.25">
      <c r="A3152" s="22">
        <f t="shared" si="523"/>
        <v>3150</v>
      </c>
      <c r="B3152" s="22" t="s">
        <v>4732</v>
      </c>
      <c r="C3152" s="31">
        <v>45926</v>
      </c>
      <c r="D3152" s="31">
        <v>45936</v>
      </c>
      <c r="E3152" s="48">
        <v>334.5</v>
      </c>
      <c r="F3152" s="48">
        <f t="shared" si="515"/>
        <v>29436</v>
      </c>
      <c r="G3152" s="49">
        <f t="shared" si="516"/>
        <v>29436</v>
      </c>
      <c r="H3152" s="22">
        <v>372712</v>
      </c>
      <c r="I3152" s="22" t="s">
        <v>4607</v>
      </c>
      <c r="J3152" s="22">
        <v>1</v>
      </c>
      <c r="K3152" s="22">
        <v>1</v>
      </c>
      <c r="L3152" s="22">
        <f t="shared" si="517"/>
        <v>0</v>
      </c>
      <c r="M3152" s="22" t="s">
        <v>4963</v>
      </c>
      <c r="N3152" s="31">
        <v>45938</v>
      </c>
      <c r="O3152" s="49">
        <v>48391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si="524"/>
        <v>45938</v>
      </c>
      <c r="Y3152" s="22">
        <f t="shared" si="518"/>
        <v>0</v>
      </c>
      <c r="Z3152" s="22" t="str">
        <f t="shared" si="519"/>
        <v>Wednesday</v>
      </c>
      <c r="AA3152" s="22" t="str">
        <f t="shared" si="520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x14ac:dyDescent="0.25">
      <c r="A3153" s="22">
        <f t="shared" si="523"/>
        <v>3151</v>
      </c>
      <c r="B3153" s="22" t="s">
        <v>4732</v>
      </c>
      <c r="C3153" s="31">
        <v>45926</v>
      </c>
      <c r="D3153" s="31">
        <v>45936</v>
      </c>
      <c r="E3153" s="48">
        <v>115.5</v>
      </c>
      <c r="F3153" s="48">
        <f t="shared" si="515"/>
        <v>10164</v>
      </c>
      <c r="G3153" s="49">
        <f t="shared" si="516"/>
        <v>10164</v>
      </c>
      <c r="H3153" s="22">
        <v>375113</v>
      </c>
      <c r="I3153" s="22" t="s">
        <v>4608</v>
      </c>
      <c r="J3153" s="22">
        <v>1</v>
      </c>
      <c r="K3153" s="22">
        <v>1</v>
      </c>
      <c r="L3153" s="22">
        <f t="shared" si="517"/>
        <v>0</v>
      </c>
      <c r="M3153" s="22" t="s">
        <v>4924</v>
      </c>
      <c r="N3153" s="31">
        <v>45937</v>
      </c>
      <c r="O3153" s="49">
        <v>15345</v>
      </c>
      <c r="P3153" s="22" t="s">
        <v>172</v>
      </c>
      <c r="Q3153" s="22">
        <v>58156571163</v>
      </c>
      <c r="R3153" s="22" t="s">
        <v>40</v>
      </c>
      <c r="S3153" s="3">
        <v>4</v>
      </c>
      <c r="T3153" s="38"/>
      <c r="U3153" s="22" t="s">
        <v>18</v>
      </c>
      <c r="V3153" s="22" t="str">
        <f>VLOOKUP(P3153,'Customer List'!B:C,2,)</f>
        <v>Kolkata</v>
      </c>
      <c r="W3153" s="39"/>
      <c r="X3153" s="31">
        <v>45939</v>
      </c>
      <c r="Y3153" s="22">
        <f t="shared" si="518"/>
        <v>2</v>
      </c>
      <c r="Z3153" s="22" t="str">
        <f t="shared" si="519"/>
        <v>Tuesday</v>
      </c>
      <c r="AA3153" s="22" t="str">
        <f t="shared" si="520"/>
        <v>Thursday</v>
      </c>
      <c r="AB3153" s="22" t="str">
        <f>VLOOKUP(U3153,'Currency Sheet'!A:C,3,)</f>
        <v>DOLLAR</v>
      </c>
      <c r="AC3153" s="43" t="str">
        <f>VLOOKUP(P3153,'Customer List'!B:D,3,)</f>
        <v>OutStation</v>
      </c>
    </row>
    <row r="3154" spans="1:29" x14ac:dyDescent="0.25">
      <c r="A3154" s="22">
        <f t="shared" si="523"/>
        <v>3152</v>
      </c>
      <c r="B3154" s="22" t="s">
        <v>4732</v>
      </c>
      <c r="C3154" s="31">
        <v>45926</v>
      </c>
      <c r="D3154" s="31">
        <v>45936</v>
      </c>
      <c r="E3154" s="48">
        <v>259</v>
      </c>
      <c r="F3154" s="48">
        <f t="shared" si="515"/>
        <v>22792</v>
      </c>
      <c r="G3154" s="49">
        <f t="shared" si="516"/>
        <v>22792</v>
      </c>
      <c r="H3154" s="22">
        <v>399214</v>
      </c>
      <c r="I3154" s="22" t="s">
        <v>4609</v>
      </c>
      <c r="J3154" s="22">
        <v>1</v>
      </c>
      <c r="K3154" s="22">
        <v>1</v>
      </c>
      <c r="L3154" s="22">
        <f t="shared" si="517"/>
        <v>0</v>
      </c>
      <c r="M3154" s="22" t="s">
        <v>4867</v>
      </c>
      <c r="N3154" s="31">
        <v>45937</v>
      </c>
      <c r="O3154" s="49">
        <v>31618.35</v>
      </c>
      <c r="P3154" s="22" t="s">
        <v>242</v>
      </c>
      <c r="Q3154" s="22">
        <v>58156569435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Mumbai</v>
      </c>
      <c r="W3154" s="39"/>
      <c r="X3154" s="31">
        <v>45938</v>
      </c>
      <c r="Y3154" s="22">
        <f t="shared" si="518"/>
        <v>1</v>
      </c>
      <c r="Z3154" s="22" t="str">
        <f t="shared" si="519"/>
        <v>Tuesday</v>
      </c>
      <c r="AA3154" s="22" t="str">
        <f t="shared" si="520"/>
        <v>Wednesday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x14ac:dyDescent="0.25">
      <c r="A3155" s="22">
        <f t="shared" si="523"/>
        <v>3153</v>
      </c>
      <c r="B3155" s="22" t="s">
        <v>4752</v>
      </c>
      <c r="C3155" s="31">
        <v>45933</v>
      </c>
      <c r="D3155" s="31">
        <v>45937</v>
      </c>
      <c r="E3155" s="48">
        <v>577.5</v>
      </c>
      <c r="F3155" s="48">
        <f t="shared" si="515"/>
        <v>50820</v>
      </c>
      <c r="G3155" s="49">
        <f t="shared" si="516"/>
        <v>101640</v>
      </c>
      <c r="H3155" s="22" t="s">
        <v>4737</v>
      </c>
      <c r="I3155" s="22" t="s">
        <v>4738</v>
      </c>
      <c r="J3155" s="22">
        <v>2</v>
      </c>
      <c r="K3155" s="22">
        <v>2</v>
      </c>
      <c r="L3155" s="22">
        <f t="shared" si="517"/>
        <v>0</v>
      </c>
      <c r="M3155" s="22" t="s">
        <v>4953</v>
      </c>
      <c r="N3155" s="31">
        <v>45937</v>
      </c>
      <c r="O3155" s="49">
        <v>180180</v>
      </c>
      <c r="P3155" s="22" t="s">
        <v>2483</v>
      </c>
      <c r="Q3155" s="22">
        <v>58156584054</v>
      </c>
      <c r="R3155" s="22" t="s">
        <v>40</v>
      </c>
      <c r="S3155" s="3">
        <v>-80</v>
      </c>
      <c r="T3155" s="38"/>
      <c r="U3155" s="22" t="s">
        <v>492</v>
      </c>
      <c r="V3155" s="22" t="str">
        <f>VLOOKUP(P3155,'Customer List'!B:C,2,)</f>
        <v>Kolkata</v>
      </c>
      <c r="W3155" s="39"/>
      <c r="X3155" s="31">
        <v>45938</v>
      </c>
      <c r="Y3155" s="22">
        <f t="shared" si="518"/>
        <v>1</v>
      </c>
      <c r="Z3155" s="22" t="str">
        <f t="shared" si="519"/>
        <v>Tuesday</v>
      </c>
      <c r="AA3155" s="22" t="str">
        <f t="shared" si="520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23"/>
        <v>3154</v>
      </c>
      <c r="B3156" s="22" t="s">
        <v>4732</v>
      </c>
      <c r="C3156" s="31">
        <v>45926</v>
      </c>
      <c r="D3156" s="31">
        <v>45936</v>
      </c>
      <c r="E3156" s="48">
        <v>74.2</v>
      </c>
      <c r="F3156" s="48">
        <f t="shared" si="515"/>
        <v>6529.6</v>
      </c>
      <c r="G3156" s="49">
        <f t="shared" si="516"/>
        <v>6529.6</v>
      </c>
      <c r="H3156" s="22">
        <v>400108</v>
      </c>
      <c r="I3156" s="22" t="s">
        <v>3805</v>
      </c>
      <c r="J3156" s="22">
        <v>1</v>
      </c>
      <c r="K3156" s="22">
        <v>1</v>
      </c>
      <c r="L3156" s="22">
        <f t="shared" si="517"/>
        <v>0</v>
      </c>
      <c r="M3156" s="22" t="s">
        <v>4977</v>
      </c>
      <c r="N3156" s="31">
        <v>45937</v>
      </c>
      <c r="O3156" s="49">
        <v>16430</v>
      </c>
      <c r="P3156" s="22" t="s">
        <v>4439</v>
      </c>
      <c r="Q3156" s="22">
        <v>58156568142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45939</v>
      </c>
      <c r="Y3156" s="22">
        <f t="shared" si="518"/>
        <v>2</v>
      </c>
      <c r="Z3156" s="22" t="str">
        <f t="shared" si="519"/>
        <v>Tuesday</v>
      </c>
      <c r="AA3156" s="22" t="str">
        <f t="shared" si="520"/>
        <v>Thursday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23"/>
        <v>3155</v>
      </c>
      <c r="B3157" s="22" t="s">
        <v>4732</v>
      </c>
      <c r="C3157" s="31">
        <v>45926</v>
      </c>
      <c r="D3157" s="31">
        <v>45936</v>
      </c>
      <c r="E3157" s="48">
        <v>116.2</v>
      </c>
      <c r="F3157" s="48">
        <f t="shared" si="515"/>
        <v>10225.6</v>
      </c>
      <c r="G3157" s="49">
        <f t="shared" si="516"/>
        <v>10225.6</v>
      </c>
      <c r="H3157" s="22">
        <v>400222</v>
      </c>
      <c r="I3157" s="22" t="s">
        <v>4611</v>
      </c>
      <c r="J3157" s="22">
        <v>1</v>
      </c>
      <c r="K3157" s="22">
        <v>1</v>
      </c>
      <c r="L3157" s="22">
        <f t="shared" si="517"/>
        <v>0</v>
      </c>
      <c r="M3157" s="22" t="s">
        <v>4869</v>
      </c>
      <c r="N3157" s="31">
        <v>45937</v>
      </c>
      <c r="O3157" s="49">
        <v>18011</v>
      </c>
      <c r="P3157" s="22" t="s">
        <v>2046</v>
      </c>
      <c r="Q3157" s="22">
        <v>58156571955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Banglore</v>
      </c>
      <c r="W3157" s="39"/>
      <c r="X3157" s="31">
        <v>45938</v>
      </c>
      <c r="Y3157" s="22">
        <f t="shared" si="518"/>
        <v>1</v>
      </c>
      <c r="Z3157" s="22" t="str">
        <f t="shared" si="519"/>
        <v>Tuesday</v>
      </c>
      <c r="AA3157" s="22" t="str">
        <f t="shared" si="520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23"/>
        <v>3156</v>
      </c>
      <c r="B3158" s="22" t="s">
        <v>4732</v>
      </c>
      <c r="C3158" s="31">
        <v>45926</v>
      </c>
      <c r="D3158" s="31">
        <v>45936</v>
      </c>
      <c r="E3158" s="48">
        <v>58.1</v>
      </c>
      <c r="F3158" s="48">
        <f t="shared" si="515"/>
        <v>5112.8</v>
      </c>
      <c r="G3158" s="49">
        <f t="shared" si="516"/>
        <v>5112.8</v>
      </c>
      <c r="H3158" s="22">
        <v>400247</v>
      </c>
      <c r="I3158" s="22" t="s">
        <v>4612</v>
      </c>
      <c r="J3158" s="22">
        <v>1</v>
      </c>
      <c r="K3158" s="22">
        <v>1</v>
      </c>
      <c r="L3158" s="22">
        <f t="shared" si="517"/>
        <v>0</v>
      </c>
      <c r="M3158" s="22" t="s">
        <v>4870</v>
      </c>
      <c r="N3158" s="31">
        <v>45937</v>
      </c>
      <c r="O3158" s="49">
        <v>9005.5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18"/>
        <v>1</v>
      </c>
      <c r="Z3158" s="22" t="str">
        <f t="shared" si="519"/>
        <v>Tuesday</v>
      </c>
      <c r="AA3158" s="22" t="str">
        <f t="shared" si="520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23"/>
        <v>3157</v>
      </c>
      <c r="B3159" s="22" t="s">
        <v>4732</v>
      </c>
      <c r="C3159" s="31">
        <v>45926</v>
      </c>
      <c r="D3159" s="31">
        <v>45936</v>
      </c>
      <c r="E3159" s="48">
        <v>123.75</v>
      </c>
      <c r="F3159" s="48">
        <f t="shared" si="515"/>
        <v>10890</v>
      </c>
      <c r="G3159" s="49">
        <f t="shared" si="516"/>
        <v>10890</v>
      </c>
      <c r="H3159" s="22">
        <v>400535</v>
      </c>
      <c r="I3159" s="22" t="s">
        <v>4613</v>
      </c>
      <c r="J3159" s="22">
        <v>1</v>
      </c>
      <c r="K3159" s="22">
        <v>1</v>
      </c>
      <c r="L3159" s="22">
        <f t="shared" si="517"/>
        <v>0</v>
      </c>
      <c r="M3159" s="22" t="s">
        <v>4963</v>
      </c>
      <c r="N3159" s="31">
        <v>45938</v>
      </c>
      <c r="O3159" s="49">
        <v>17902.5</v>
      </c>
      <c r="P3159" s="22" t="s">
        <v>1136</v>
      </c>
      <c r="Q3159" s="22" t="s">
        <v>636</v>
      </c>
      <c r="R3159" s="22" t="s">
        <v>723</v>
      </c>
      <c r="S3159" s="3">
        <v>4</v>
      </c>
      <c r="T3159" s="38"/>
      <c r="U3159" s="22" t="s">
        <v>18</v>
      </c>
      <c r="V3159" s="22" t="str">
        <f>VLOOKUP(P3159,'Customer List'!B:C,2,)</f>
        <v>Delhi</v>
      </c>
      <c r="W3159" s="39"/>
      <c r="X3159" s="31">
        <f t="shared" ref="X3159:X3160" si="525">IF(OR(R3159 = "PRIYANKA MADAM", R3159 = "DEEPAK", R3159 = "PORTER"),N3159,"")</f>
        <v>45938</v>
      </c>
      <c r="Y3159" s="22">
        <f t="shared" si="518"/>
        <v>0</v>
      </c>
      <c r="Z3159" s="22" t="str">
        <f t="shared" si="519"/>
        <v>Wednesday</v>
      </c>
      <c r="AA3159" s="22" t="str">
        <f t="shared" si="520"/>
        <v>Wednesday</v>
      </c>
      <c r="AB3159" s="22" t="str">
        <f>VLOOKUP(U3159,'Currency Sheet'!A:C,3,)</f>
        <v>DOLLAR</v>
      </c>
      <c r="AC3159" s="43" t="str">
        <f>VLOOKUP(P3159,'Customer List'!B:D,3,)</f>
        <v>Local</v>
      </c>
    </row>
    <row r="3160" spans="1:29" x14ac:dyDescent="0.25">
      <c r="A3160" s="22">
        <f t="shared" si="523"/>
        <v>3158</v>
      </c>
      <c r="B3160" s="22" t="s">
        <v>4732</v>
      </c>
      <c r="C3160" s="31">
        <v>45926</v>
      </c>
      <c r="D3160" s="31">
        <v>45936</v>
      </c>
      <c r="E3160" s="48">
        <v>153</v>
      </c>
      <c r="F3160" s="48">
        <f t="shared" si="515"/>
        <v>13464</v>
      </c>
      <c r="G3160" s="49">
        <f t="shared" si="516"/>
        <v>13464</v>
      </c>
      <c r="H3160" s="22">
        <v>400539</v>
      </c>
      <c r="I3160" s="22" t="s">
        <v>4614</v>
      </c>
      <c r="J3160" s="22">
        <v>1</v>
      </c>
      <c r="K3160" s="22">
        <v>1</v>
      </c>
      <c r="L3160" s="22">
        <f t="shared" si="517"/>
        <v>0</v>
      </c>
      <c r="M3160" s="22" t="s">
        <v>4963</v>
      </c>
      <c r="N3160" s="31">
        <v>45938</v>
      </c>
      <c r="O3160" s="49">
        <v>22134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si="525"/>
        <v>45938</v>
      </c>
      <c r="Y3160" s="22">
        <f t="shared" si="518"/>
        <v>0</v>
      </c>
      <c r="Z3160" s="22" t="str">
        <f t="shared" si="519"/>
        <v>Wednesday</v>
      </c>
      <c r="AA3160" s="22" t="str">
        <f t="shared" si="520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x14ac:dyDescent="0.25">
      <c r="A3161" s="22">
        <f t="shared" si="523"/>
        <v>3159</v>
      </c>
      <c r="B3161" s="22" t="s">
        <v>4732</v>
      </c>
      <c r="C3161" s="31">
        <v>45926</v>
      </c>
      <c r="D3161" s="31">
        <v>45936</v>
      </c>
      <c r="E3161" s="48">
        <v>90.3</v>
      </c>
      <c r="F3161" s="48">
        <f t="shared" si="515"/>
        <v>7946.4</v>
      </c>
      <c r="G3161" s="49">
        <f t="shared" si="516"/>
        <v>7946.4</v>
      </c>
      <c r="H3161" s="22">
        <v>405210</v>
      </c>
      <c r="I3161" s="22" t="s">
        <v>4615</v>
      </c>
      <c r="J3161" s="22">
        <v>1</v>
      </c>
      <c r="K3161" s="22">
        <v>1</v>
      </c>
      <c r="L3161" s="22">
        <f t="shared" si="517"/>
        <v>0</v>
      </c>
      <c r="M3161" s="22" t="s">
        <v>4891</v>
      </c>
      <c r="N3161" s="31">
        <v>45937</v>
      </c>
      <c r="O3161" s="49">
        <v>13996.5</v>
      </c>
      <c r="P3161" s="22" t="s">
        <v>295</v>
      </c>
      <c r="Q3161" s="22">
        <v>58156572773</v>
      </c>
      <c r="R3161" s="22" t="s">
        <v>40</v>
      </c>
      <c r="S3161" s="3">
        <v>4</v>
      </c>
      <c r="T3161" s="38"/>
      <c r="U3161" s="22" t="s">
        <v>18</v>
      </c>
      <c r="V3161" s="22" t="str">
        <f>VLOOKUP(P3161,'Customer List'!B:C,2,)</f>
        <v>Kerala</v>
      </c>
      <c r="W3161" s="39"/>
      <c r="X3161" s="31">
        <v>45941</v>
      </c>
      <c r="Y3161" s="22">
        <f t="shared" si="518"/>
        <v>4</v>
      </c>
      <c r="Z3161" s="22" t="str">
        <f t="shared" si="519"/>
        <v>Tuesday</v>
      </c>
      <c r="AA3161" s="22" t="str">
        <f t="shared" si="520"/>
        <v>Saturday</v>
      </c>
      <c r="AB3161" s="22" t="str">
        <f>VLOOKUP(U3161,'Currency Sheet'!A:C,3,)</f>
        <v>DOLLAR</v>
      </c>
      <c r="AC3161" s="43" t="str">
        <f>VLOOKUP(P3161,'Customer List'!B:D,3,)</f>
        <v>OutStation</v>
      </c>
    </row>
    <row r="3162" spans="1:29" x14ac:dyDescent="0.25">
      <c r="A3162" s="22">
        <f t="shared" si="523"/>
        <v>3160</v>
      </c>
      <c r="B3162" s="22" t="s">
        <v>4732</v>
      </c>
      <c r="C3162" s="31">
        <v>45926</v>
      </c>
      <c r="D3162" s="31">
        <v>45936</v>
      </c>
      <c r="E3162" s="48">
        <v>49.7</v>
      </c>
      <c r="F3162" s="48">
        <f t="shared" si="515"/>
        <v>4373.6000000000004</v>
      </c>
      <c r="G3162" s="49">
        <f t="shared" si="516"/>
        <v>4373.6000000000004</v>
      </c>
      <c r="H3162" s="22">
        <v>407001</v>
      </c>
      <c r="I3162" s="22" t="s">
        <v>4616</v>
      </c>
      <c r="J3162" s="22">
        <v>1</v>
      </c>
      <c r="K3162" s="22">
        <v>1</v>
      </c>
      <c r="L3162" s="22">
        <f t="shared" si="517"/>
        <v>0</v>
      </c>
      <c r="M3162" s="22" t="s">
        <v>4924</v>
      </c>
      <c r="N3162" s="31">
        <v>45937</v>
      </c>
      <c r="O3162" s="49">
        <v>6603</v>
      </c>
      <c r="P3162" s="22" t="s">
        <v>172</v>
      </c>
      <c r="Q3162" s="22">
        <v>58156571163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Kolkata</v>
      </c>
      <c r="W3162" s="39"/>
      <c r="X3162" s="31">
        <v>45939</v>
      </c>
      <c r="Y3162" s="22">
        <f t="shared" si="518"/>
        <v>2</v>
      </c>
      <c r="Z3162" s="22" t="str">
        <f t="shared" si="519"/>
        <v>Tuesday</v>
      </c>
      <c r="AA3162" s="22" t="str">
        <f t="shared" si="520"/>
        <v>Thursday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x14ac:dyDescent="0.25">
      <c r="A3163" s="22">
        <f t="shared" si="523"/>
        <v>3161</v>
      </c>
      <c r="B3163" s="22" t="s">
        <v>4732</v>
      </c>
      <c r="C3163" s="31">
        <v>45926</v>
      </c>
      <c r="D3163" s="31">
        <v>45936</v>
      </c>
      <c r="E3163" s="48">
        <v>234.5</v>
      </c>
      <c r="F3163" s="48">
        <f t="shared" si="515"/>
        <v>20636</v>
      </c>
      <c r="G3163" s="49">
        <f t="shared" si="516"/>
        <v>20636</v>
      </c>
      <c r="H3163" s="22">
        <v>423102</v>
      </c>
      <c r="I3163" s="22" t="s">
        <v>4617</v>
      </c>
      <c r="J3163" s="22">
        <v>1</v>
      </c>
      <c r="K3163" s="22">
        <v>1</v>
      </c>
      <c r="L3163" s="22">
        <f t="shared" si="517"/>
        <v>0</v>
      </c>
      <c r="M3163" s="22" t="s">
        <v>4932</v>
      </c>
      <c r="N3163" s="31">
        <v>45937</v>
      </c>
      <c r="O3163" s="49">
        <v>25446.6</v>
      </c>
      <c r="P3163" s="22" t="s">
        <v>276</v>
      </c>
      <c r="Q3163" s="22">
        <v>58156565795</v>
      </c>
      <c r="R3163" s="22" t="s">
        <v>40</v>
      </c>
      <c r="S3163" s="3">
        <v>-20</v>
      </c>
      <c r="T3163" s="38"/>
      <c r="U3163" s="22" t="s">
        <v>18</v>
      </c>
      <c r="V3163" s="22" t="str">
        <f>VLOOKUP(P3163,'Customer List'!B:C,2,)</f>
        <v>Pune</v>
      </c>
      <c r="W3163" s="39"/>
      <c r="X3163" s="31">
        <v>45938</v>
      </c>
      <c r="Y3163" s="22">
        <f t="shared" si="518"/>
        <v>1</v>
      </c>
      <c r="Z3163" s="22" t="str">
        <f t="shared" si="519"/>
        <v>Tuesday</v>
      </c>
      <c r="AA3163" s="22" t="str">
        <f t="shared" si="520"/>
        <v>Wednesday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23"/>
        <v>3162</v>
      </c>
      <c r="B3164" s="22" t="s">
        <v>4732</v>
      </c>
      <c r="C3164" s="31">
        <v>45926</v>
      </c>
      <c r="D3164" s="31">
        <v>45936</v>
      </c>
      <c r="E3164" s="48">
        <v>62.3</v>
      </c>
      <c r="F3164" s="48">
        <f t="shared" si="515"/>
        <v>5482.4</v>
      </c>
      <c r="G3164" s="49">
        <f t="shared" si="516"/>
        <v>5482.4</v>
      </c>
      <c r="H3164" s="22">
        <v>423105</v>
      </c>
      <c r="I3164" s="22" t="s">
        <v>3901</v>
      </c>
      <c r="J3164" s="22">
        <v>1</v>
      </c>
      <c r="K3164" s="22">
        <v>1</v>
      </c>
      <c r="L3164" s="22">
        <f t="shared" si="517"/>
        <v>0</v>
      </c>
      <c r="M3164" s="22" t="s">
        <v>4875</v>
      </c>
      <c r="N3164" s="31">
        <v>45937</v>
      </c>
      <c r="O3164" s="49">
        <v>9380</v>
      </c>
      <c r="P3164" s="22" t="s">
        <v>4440</v>
      </c>
      <c r="Q3164" s="22">
        <v>58156564841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BANGLORE</v>
      </c>
      <c r="W3164" s="39"/>
      <c r="X3164" s="31">
        <v>45938</v>
      </c>
      <c r="Y3164" s="22">
        <f t="shared" si="518"/>
        <v>1</v>
      </c>
      <c r="Z3164" s="22" t="str">
        <f t="shared" si="519"/>
        <v>Tuesday</v>
      </c>
      <c r="AA3164" s="22" t="str">
        <f t="shared" si="520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23"/>
        <v>3163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15"/>
        <v>5482.4</v>
      </c>
      <c r="G3165" s="49">
        <f t="shared" si="516"/>
        <v>5482.4</v>
      </c>
      <c r="H3165" s="22">
        <v>423107</v>
      </c>
      <c r="I3165" s="22" t="s">
        <v>4618</v>
      </c>
      <c r="J3165" s="22">
        <v>1</v>
      </c>
      <c r="K3165" s="22">
        <v>1</v>
      </c>
      <c r="L3165" s="22">
        <f t="shared" si="517"/>
        <v>0</v>
      </c>
      <c r="M3165" s="22" t="s">
        <v>4973</v>
      </c>
      <c r="N3165" s="31">
        <v>45937</v>
      </c>
      <c r="O3165" s="49">
        <v>0</v>
      </c>
      <c r="P3165" s="22" t="s">
        <v>617</v>
      </c>
      <c r="Q3165" s="22">
        <v>58156578664</v>
      </c>
      <c r="R3165" s="22" t="s">
        <v>40</v>
      </c>
      <c r="S3165" s="3">
        <v>-20</v>
      </c>
      <c r="T3165" s="38" t="s">
        <v>609</v>
      </c>
      <c r="U3165" s="22" t="s">
        <v>18</v>
      </c>
      <c r="V3165" s="22" t="str">
        <f>VLOOKUP(P3165,'Customer List'!B:C,2,)</f>
        <v>Bhuvneshwar</v>
      </c>
      <c r="W3165" s="39"/>
      <c r="X3165" s="31">
        <v>45941</v>
      </c>
      <c r="Y3165" s="22">
        <f t="shared" si="518"/>
        <v>4</v>
      </c>
      <c r="Z3165" s="22" t="str">
        <f t="shared" si="519"/>
        <v>Tuesday</v>
      </c>
      <c r="AA3165" s="22" t="str">
        <f t="shared" si="520"/>
        <v>Saturday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23"/>
        <v>3164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15"/>
        <v>5482.4</v>
      </c>
      <c r="G3166" s="49">
        <f t="shared" si="516"/>
        <v>5482.4</v>
      </c>
      <c r="H3166" s="22">
        <v>423115</v>
      </c>
      <c r="I3166" s="22" t="s">
        <v>4318</v>
      </c>
      <c r="J3166" s="22">
        <v>1</v>
      </c>
      <c r="K3166" s="22">
        <v>1</v>
      </c>
      <c r="L3166" s="22">
        <f t="shared" si="517"/>
        <v>0</v>
      </c>
      <c r="M3166" s="22" t="s">
        <v>5035</v>
      </c>
      <c r="N3166" s="31">
        <v>45937</v>
      </c>
      <c r="O3166" s="49">
        <v>7609.5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18"/>
        <v>4</v>
      </c>
      <c r="Z3166" s="22" t="str">
        <f t="shared" si="519"/>
        <v>Tuesday</v>
      </c>
      <c r="AA3166" s="22" t="str">
        <f t="shared" si="520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23"/>
        <v>3165</v>
      </c>
      <c r="B3167" s="22" t="s">
        <v>4732</v>
      </c>
      <c r="C3167" s="31">
        <v>45926</v>
      </c>
      <c r="D3167" s="31">
        <v>45936</v>
      </c>
      <c r="E3167" s="48">
        <v>75.75</v>
      </c>
      <c r="F3167" s="48">
        <f t="shared" si="515"/>
        <v>6666</v>
      </c>
      <c r="G3167" s="49">
        <f t="shared" si="516"/>
        <v>6666</v>
      </c>
      <c r="H3167" s="22">
        <v>423801</v>
      </c>
      <c r="I3167" s="22" t="s">
        <v>3821</v>
      </c>
      <c r="J3167" s="22">
        <v>1</v>
      </c>
      <c r="K3167" s="22">
        <v>1</v>
      </c>
      <c r="L3167" s="22">
        <f t="shared" si="517"/>
        <v>0</v>
      </c>
      <c r="M3167" s="22" t="s">
        <v>4923</v>
      </c>
      <c r="N3167" s="31">
        <v>45937</v>
      </c>
      <c r="O3167" s="49">
        <v>9393</v>
      </c>
      <c r="P3167" s="22" t="s">
        <v>172</v>
      </c>
      <c r="Q3167" s="22">
        <v>58156571163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Kolkata</v>
      </c>
      <c r="W3167" s="39"/>
      <c r="X3167" s="31">
        <v>45939</v>
      </c>
      <c r="Y3167" s="22">
        <f t="shared" si="518"/>
        <v>2</v>
      </c>
      <c r="Z3167" s="22" t="str">
        <f t="shared" si="519"/>
        <v>Tuesday</v>
      </c>
      <c r="AA3167" s="22" t="str">
        <f t="shared" si="520"/>
        <v>Thursday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23"/>
        <v>3166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15"/>
        <v>6666</v>
      </c>
      <c r="G3168" s="49">
        <f t="shared" si="516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17"/>
        <v>0</v>
      </c>
      <c r="M3168" s="22" t="s">
        <v>4980</v>
      </c>
      <c r="N3168" s="31">
        <v>45939</v>
      </c>
      <c r="O3168" s="49">
        <v>11028.5</v>
      </c>
      <c r="P3168" s="22" t="s">
        <v>4981</v>
      </c>
      <c r="Q3168" s="22" t="s">
        <v>636</v>
      </c>
      <c r="R3168" s="22" t="s">
        <v>637</v>
      </c>
      <c r="S3168" s="3">
        <v>-20</v>
      </c>
      <c r="T3168" s="38"/>
      <c r="U3168" s="22" t="s">
        <v>18</v>
      </c>
      <c r="V3168" s="22" t="str">
        <f>VLOOKUP(P3168,'Customer List'!B:C,2,)</f>
        <v>Delhi</v>
      </c>
      <c r="W3168" s="39"/>
      <c r="X3168" s="31">
        <f t="shared" ref="X3168:X3172" si="526">IF(OR(R3168 = "PRIYANKA MADAM", R3168 = "DEEPAK", R3168 = "PORTER"),N3168,"")</f>
        <v>45939</v>
      </c>
      <c r="Y3168" s="22">
        <f t="shared" si="518"/>
        <v>0</v>
      </c>
      <c r="Z3168" s="22" t="str">
        <f t="shared" si="519"/>
        <v>Thursday</v>
      </c>
      <c r="AA3168" s="22" t="str">
        <f t="shared" si="520"/>
        <v>Thursday</v>
      </c>
      <c r="AB3168" s="22" t="str">
        <f>VLOOKUP(U3168,'Currency Sheet'!A:C,3,)</f>
        <v>DOLLAR</v>
      </c>
      <c r="AC3168" s="43" t="str">
        <f>VLOOKUP(P3168,'Customer List'!B:D,3,)</f>
        <v>Local</v>
      </c>
    </row>
    <row r="3169" spans="1:29" x14ac:dyDescent="0.25">
      <c r="A3169" s="22">
        <f t="shared" si="523"/>
        <v>3167</v>
      </c>
      <c r="B3169" s="22" t="s">
        <v>4732</v>
      </c>
      <c r="C3169" s="31">
        <v>45926</v>
      </c>
      <c r="D3169" s="31">
        <v>45936</v>
      </c>
      <c r="E3169" s="48">
        <v>115.5</v>
      </c>
      <c r="F3169" s="48">
        <f t="shared" si="515"/>
        <v>10164</v>
      </c>
      <c r="G3169" s="49">
        <f t="shared" si="516"/>
        <v>10164</v>
      </c>
      <c r="H3169" s="22">
        <v>424401</v>
      </c>
      <c r="I3169" s="22" t="s">
        <v>4619</v>
      </c>
      <c r="J3169" s="22">
        <v>1</v>
      </c>
      <c r="K3169" s="22"/>
      <c r="L3169" s="22">
        <f t="shared" si="517"/>
        <v>1</v>
      </c>
      <c r="M3169" s="22"/>
      <c r="N3169" s="31"/>
      <c r="O3169" s="49"/>
      <c r="P3169" s="22" t="s">
        <v>637</v>
      </c>
      <c r="Q3169" s="22"/>
      <c r="R3169" s="22"/>
      <c r="S3169" s="3">
        <v>4</v>
      </c>
      <c r="T3169" s="38"/>
      <c r="U3169" s="22" t="s">
        <v>18</v>
      </c>
      <c r="V3169" s="22" t="str">
        <f>VLOOKUP(P3169,'Customer List'!B:C,2,)</f>
        <v>Delhi</v>
      </c>
      <c r="W3169" s="39" t="s">
        <v>605</v>
      </c>
      <c r="X3169" s="31" t="str">
        <f t="shared" si="526"/>
        <v/>
      </c>
      <c r="Y3169" s="22" t="str">
        <f t="shared" si="518"/>
        <v/>
      </c>
      <c r="Z3169" s="22" t="str">
        <f t="shared" si="519"/>
        <v/>
      </c>
      <c r="AA3169" s="22" t="str">
        <f t="shared" si="520"/>
        <v/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x14ac:dyDescent="0.25">
      <c r="A3170" s="22">
        <f t="shared" si="523"/>
        <v>3168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15"/>
        <v>10164</v>
      </c>
      <c r="G3170" s="49">
        <f t="shared" si="516"/>
        <v>10164</v>
      </c>
      <c r="H3170" s="22">
        <v>424401</v>
      </c>
      <c r="I3170" s="22" t="s">
        <v>4619</v>
      </c>
      <c r="J3170" s="22">
        <v>1</v>
      </c>
      <c r="K3170" s="22">
        <v>1</v>
      </c>
      <c r="L3170" s="22">
        <f t="shared" si="517"/>
        <v>0</v>
      </c>
      <c r="M3170" s="22" t="s">
        <v>4887</v>
      </c>
      <c r="N3170" s="31">
        <v>45937</v>
      </c>
      <c r="O3170" s="49">
        <v>19181.25</v>
      </c>
      <c r="P3170" s="22" t="s">
        <v>901</v>
      </c>
      <c r="Q3170" s="22" t="s">
        <v>636</v>
      </c>
      <c r="R3170" s="22" t="s">
        <v>723</v>
      </c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si="526"/>
        <v>45937</v>
      </c>
      <c r="Y3170" s="22">
        <f t="shared" si="518"/>
        <v>0</v>
      </c>
      <c r="Z3170" s="22" t="str">
        <f t="shared" si="519"/>
        <v>Tuesday</v>
      </c>
      <c r="AA3170" s="22" t="str">
        <f t="shared" si="520"/>
        <v>Tuesday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23"/>
        <v>3169</v>
      </c>
      <c r="B3171" s="22" t="s">
        <v>4732</v>
      </c>
      <c r="C3171" s="31">
        <v>45926</v>
      </c>
      <c r="D3171" s="31">
        <v>45936</v>
      </c>
      <c r="E3171" s="48">
        <v>98.7</v>
      </c>
      <c r="F3171" s="48">
        <f t="shared" si="515"/>
        <v>8685.6</v>
      </c>
      <c r="G3171" s="49">
        <f t="shared" si="516"/>
        <v>8685.6</v>
      </c>
      <c r="H3171" s="22">
        <v>426102</v>
      </c>
      <c r="I3171" s="22" t="s">
        <v>4620</v>
      </c>
      <c r="J3171" s="22">
        <v>1</v>
      </c>
      <c r="K3171" s="22">
        <v>1</v>
      </c>
      <c r="L3171" s="22">
        <f t="shared" si="517"/>
        <v>0</v>
      </c>
      <c r="M3171" s="22" t="s">
        <v>4961</v>
      </c>
      <c r="N3171" s="31">
        <v>45938</v>
      </c>
      <c r="O3171" s="49">
        <v>15298.5</v>
      </c>
      <c r="P3171" s="22" t="s">
        <v>1136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26"/>
        <v>45938</v>
      </c>
      <c r="Y3171" s="22">
        <f t="shared" si="518"/>
        <v>0</v>
      </c>
      <c r="Z3171" s="22" t="str">
        <f t="shared" si="519"/>
        <v>Wednesday</v>
      </c>
      <c r="AA3171" s="22" t="str">
        <f t="shared" si="520"/>
        <v>Wednesday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23"/>
        <v>3170</v>
      </c>
      <c r="B3172" s="22" t="s">
        <v>4732</v>
      </c>
      <c r="C3172" s="31">
        <v>45926</v>
      </c>
      <c r="D3172" s="31">
        <v>45936</v>
      </c>
      <c r="E3172" s="48">
        <v>172.9</v>
      </c>
      <c r="F3172" s="48">
        <f t="shared" si="515"/>
        <v>15215.2</v>
      </c>
      <c r="G3172" s="49">
        <f t="shared" si="516"/>
        <v>15215.2</v>
      </c>
      <c r="H3172" s="22">
        <v>427402</v>
      </c>
      <c r="I3172" s="22" t="s">
        <v>4621</v>
      </c>
      <c r="J3172" s="22">
        <v>1</v>
      </c>
      <c r="K3172" s="22">
        <v>1</v>
      </c>
      <c r="L3172" s="22">
        <f t="shared" si="517"/>
        <v>0</v>
      </c>
      <c r="M3172" s="22" t="s">
        <v>4963</v>
      </c>
      <c r="N3172" s="31">
        <v>45938</v>
      </c>
      <c r="O3172" s="49">
        <v>26799.5</v>
      </c>
      <c r="P3172" s="22" t="s">
        <v>1136</v>
      </c>
      <c r="Q3172" s="22" t="s">
        <v>636</v>
      </c>
      <c r="R3172" s="22" t="s">
        <v>723</v>
      </c>
      <c r="S3172" s="3">
        <v>-20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26"/>
        <v>45938</v>
      </c>
      <c r="Y3172" s="22">
        <f t="shared" si="518"/>
        <v>0</v>
      </c>
      <c r="Z3172" s="22" t="str">
        <f t="shared" si="519"/>
        <v>Wednesday</v>
      </c>
      <c r="AA3172" s="22" t="str">
        <f t="shared" si="520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23"/>
        <v>3171</v>
      </c>
      <c r="B3173" s="22" t="s">
        <v>4732</v>
      </c>
      <c r="C3173" s="31">
        <v>45926</v>
      </c>
      <c r="D3173" s="31">
        <v>45936</v>
      </c>
      <c r="E3173" s="48">
        <v>213.5</v>
      </c>
      <c r="F3173" s="48">
        <f t="shared" si="515"/>
        <v>18788</v>
      </c>
      <c r="G3173" s="49">
        <f t="shared" si="516"/>
        <v>18788</v>
      </c>
      <c r="H3173" s="22">
        <v>430104</v>
      </c>
      <c r="I3173" s="22" t="s">
        <v>4622</v>
      </c>
      <c r="J3173" s="22">
        <v>1</v>
      </c>
      <c r="K3173" s="22">
        <v>1</v>
      </c>
      <c r="L3173" s="22">
        <f t="shared" si="517"/>
        <v>0</v>
      </c>
      <c r="M3173" s="22" t="s">
        <v>4924</v>
      </c>
      <c r="N3173" s="31">
        <v>45937</v>
      </c>
      <c r="O3173" s="49">
        <v>28365</v>
      </c>
      <c r="P3173" s="22" t="s">
        <v>172</v>
      </c>
      <c r="Q3173" s="22">
        <v>58156571163</v>
      </c>
      <c r="R3173" s="22" t="s">
        <v>40</v>
      </c>
      <c r="S3173" s="3">
        <v>4</v>
      </c>
      <c r="T3173" s="38"/>
      <c r="U3173" s="22" t="s">
        <v>18</v>
      </c>
      <c r="V3173" s="22" t="str">
        <f>VLOOKUP(P3173,'Customer List'!B:C,2,)</f>
        <v>Kolkata</v>
      </c>
      <c r="W3173" s="39"/>
      <c r="X3173" s="31">
        <v>45939</v>
      </c>
      <c r="Y3173" s="22">
        <f t="shared" si="518"/>
        <v>2</v>
      </c>
      <c r="Z3173" s="22" t="str">
        <f t="shared" si="519"/>
        <v>Tuesday</v>
      </c>
      <c r="AA3173" s="22" t="str">
        <f t="shared" si="520"/>
        <v>Thursday</v>
      </c>
      <c r="AB3173" s="22" t="str">
        <f>VLOOKUP(U3173,'Currency Sheet'!A:C,3,)</f>
        <v>DOLLAR</v>
      </c>
      <c r="AC3173" s="43" t="str">
        <f>VLOOKUP(P3173,'Customer List'!B:D,3,)</f>
        <v>OutStation</v>
      </c>
    </row>
    <row r="3174" spans="1:29" x14ac:dyDescent="0.25">
      <c r="A3174" s="22">
        <f t="shared" si="523"/>
        <v>3172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15"/>
        <v>18788</v>
      </c>
      <c r="G3174" s="49">
        <f t="shared" si="516"/>
        <v>18788</v>
      </c>
      <c r="H3174" s="22">
        <v>430604</v>
      </c>
      <c r="I3174" s="22" t="s">
        <v>4623</v>
      </c>
      <c r="J3174" s="22">
        <v>1</v>
      </c>
      <c r="K3174" s="22">
        <v>1</v>
      </c>
      <c r="L3174" s="22">
        <f t="shared" si="517"/>
        <v>0</v>
      </c>
      <c r="M3174" s="22" t="s">
        <v>4924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18"/>
        <v>2</v>
      </c>
      <c r="Z3174" s="22" t="str">
        <f t="shared" si="519"/>
        <v>Tuesday</v>
      </c>
      <c r="AA3174" s="22" t="str">
        <f t="shared" si="520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x14ac:dyDescent="0.25">
      <c r="A3175" s="22">
        <f t="shared" si="523"/>
        <v>3173</v>
      </c>
      <c r="B3175" s="22" t="s">
        <v>4732</v>
      </c>
      <c r="C3175" s="31">
        <v>45926</v>
      </c>
      <c r="D3175" s="31">
        <v>45936</v>
      </c>
      <c r="E3175" s="48">
        <v>417.75</v>
      </c>
      <c r="F3175" s="48">
        <f t="shared" si="515"/>
        <v>36762</v>
      </c>
      <c r="G3175" s="49">
        <f t="shared" si="516"/>
        <v>36762</v>
      </c>
      <c r="H3175" s="22">
        <v>480019</v>
      </c>
      <c r="I3175" s="22" t="s">
        <v>4624</v>
      </c>
      <c r="J3175" s="22">
        <v>1</v>
      </c>
      <c r="K3175" s="22">
        <v>1</v>
      </c>
      <c r="L3175" s="22">
        <f t="shared" si="517"/>
        <v>0</v>
      </c>
      <c r="M3175" s="22" t="s">
        <v>4967</v>
      </c>
      <c r="N3175" s="31">
        <v>45938</v>
      </c>
      <c r="O3175" s="49">
        <v>0</v>
      </c>
      <c r="P3175" s="22" t="s">
        <v>1895</v>
      </c>
      <c r="Q3175" s="22">
        <v>58156650086</v>
      </c>
      <c r="R3175" s="22" t="s">
        <v>40</v>
      </c>
      <c r="S3175" s="3" t="s">
        <v>299</v>
      </c>
      <c r="T3175" s="38"/>
      <c r="U3175" s="22" t="s">
        <v>18</v>
      </c>
      <c r="V3175" s="22" t="str">
        <f>VLOOKUP(P3175,'Customer List'!B:C,2,)</f>
        <v>Mumbai</v>
      </c>
      <c r="W3175" s="39"/>
      <c r="X3175" s="31">
        <v>45939</v>
      </c>
      <c r="Y3175" s="22">
        <f t="shared" si="518"/>
        <v>1</v>
      </c>
      <c r="Z3175" s="22" t="str">
        <f t="shared" si="519"/>
        <v>Wednesday</v>
      </c>
      <c r="AA3175" s="22" t="str">
        <f t="shared" si="520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23"/>
        <v>3174</v>
      </c>
      <c r="B3176" s="22" t="s">
        <v>4732</v>
      </c>
      <c r="C3176" s="31">
        <v>45926</v>
      </c>
      <c r="D3176" s="31">
        <v>45936</v>
      </c>
      <c r="E3176" s="48">
        <v>77</v>
      </c>
      <c r="F3176" s="48">
        <f t="shared" si="515"/>
        <v>6776</v>
      </c>
      <c r="G3176" s="49">
        <f t="shared" si="516"/>
        <v>6776</v>
      </c>
      <c r="H3176" s="22">
        <v>505808</v>
      </c>
      <c r="I3176" s="22" t="s">
        <v>4625</v>
      </c>
      <c r="J3176" s="22">
        <v>1</v>
      </c>
      <c r="K3176" s="22">
        <v>1</v>
      </c>
      <c r="L3176" s="22">
        <f t="shared" si="517"/>
        <v>0</v>
      </c>
      <c r="M3176" s="22" t="s">
        <v>4950</v>
      </c>
      <c r="N3176" s="31">
        <v>45937</v>
      </c>
      <c r="O3176" s="49">
        <v>12787.5</v>
      </c>
      <c r="P3176" s="22" t="s">
        <v>319</v>
      </c>
      <c r="Q3176" s="22">
        <v>58156571594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Gujrat</v>
      </c>
      <c r="W3176" s="39"/>
      <c r="X3176" s="31">
        <v>45938</v>
      </c>
      <c r="Y3176" s="22">
        <f t="shared" si="518"/>
        <v>1</v>
      </c>
      <c r="Z3176" s="22" t="str">
        <f t="shared" si="519"/>
        <v>Tuesday</v>
      </c>
      <c r="AA3176" s="22" t="str">
        <f t="shared" si="520"/>
        <v>Wednesday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23"/>
        <v>3175</v>
      </c>
      <c r="B3177" s="22" t="s">
        <v>4732</v>
      </c>
      <c r="C3177" s="31">
        <v>45926</v>
      </c>
      <c r="D3177" s="31">
        <v>45936</v>
      </c>
      <c r="E3177" s="48">
        <v>30.8</v>
      </c>
      <c r="F3177" s="48">
        <f t="shared" si="515"/>
        <v>2710.4</v>
      </c>
      <c r="G3177" s="49">
        <f t="shared" si="516"/>
        <v>2710.4</v>
      </c>
      <c r="H3177" s="22">
        <v>505809</v>
      </c>
      <c r="I3177" s="22" t="s">
        <v>4019</v>
      </c>
      <c r="J3177" s="22">
        <v>1</v>
      </c>
      <c r="K3177" s="22">
        <v>1</v>
      </c>
      <c r="L3177" s="22">
        <f t="shared" si="517"/>
        <v>0</v>
      </c>
      <c r="M3177" s="22" t="s">
        <v>4876</v>
      </c>
      <c r="N3177" s="31">
        <v>45937</v>
      </c>
      <c r="O3177" s="49">
        <v>5115</v>
      </c>
      <c r="P3177" s="22" t="s">
        <v>4665</v>
      </c>
      <c r="Q3177" s="22">
        <v>58156568330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Hyderabad</v>
      </c>
      <c r="W3177" s="39"/>
      <c r="X3177" s="31">
        <v>45939</v>
      </c>
      <c r="Y3177" s="22">
        <f t="shared" si="518"/>
        <v>2</v>
      </c>
      <c r="Z3177" s="22" t="str">
        <f t="shared" si="519"/>
        <v>Tuesday</v>
      </c>
      <c r="AA3177" s="22" t="str">
        <f t="shared" si="520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23"/>
        <v>3176</v>
      </c>
      <c r="B3178" s="22" t="s">
        <v>4732</v>
      </c>
      <c r="C3178" s="31">
        <v>45926</v>
      </c>
      <c r="D3178" s="31">
        <v>45936</v>
      </c>
      <c r="E3178" s="48">
        <v>236.6</v>
      </c>
      <c r="F3178" s="48">
        <f t="shared" si="515"/>
        <v>20820.8</v>
      </c>
      <c r="G3178" s="49">
        <f t="shared" si="516"/>
        <v>20820.8</v>
      </c>
      <c r="H3178" s="22">
        <v>516906</v>
      </c>
      <c r="I3178" s="22" t="s">
        <v>4626</v>
      </c>
      <c r="J3178" s="22">
        <v>1</v>
      </c>
      <c r="K3178" s="22">
        <v>1</v>
      </c>
      <c r="L3178" s="22">
        <f t="shared" si="517"/>
        <v>0</v>
      </c>
      <c r="M3178" s="22" t="s">
        <v>4932</v>
      </c>
      <c r="N3178" s="31">
        <v>45937</v>
      </c>
      <c r="O3178" s="49">
        <v>25674.48</v>
      </c>
      <c r="P3178" s="22" t="s">
        <v>276</v>
      </c>
      <c r="Q3178" s="22">
        <v>58156565795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Pune</v>
      </c>
      <c r="W3178" s="39"/>
      <c r="X3178" s="31">
        <v>45938</v>
      </c>
      <c r="Y3178" s="22">
        <f t="shared" si="518"/>
        <v>1</v>
      </c>
      <c r="Z3178" s="22" t="str">
        <f t="shared" si="519"/>
        <v>Tuesday</v>
      </c>
      <c r="AA3178" s="22" t="str">
        <f t="shared" si="520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23"/>
        <v>3177</v>
      </c>
      <c r="B3179" s="22" t="s">
        <v>4732</v>
      </c>
      <c r="C3179" s="31">
        <v>45926</v>
      </c>
      <c r="D3179" s="31">
        <v>45936</v>
      </c>
      <c r="E3179" s="48">
        <v>160.30000000000001</v>
      </c>
      <c r="F3179" s="48">
        <f t="shared" si="515"/>
        <v>14106.400000000001</v>
      </c>
      <c r="G3179" s="49">
        <f t="shared" si="516"/>
        <v>14106.400000000001</v>
      </c>
      <c r="H3179" s="22">
        <v>577002</v>
      </c>
      <c r="I3179" s="22" t="s">
        <v>4627</v>
      </c>
      <c r="J3179" s="22">
        <v>1</v>
      </c>
      <c r="K3179" s="22">
        <v>1</v>
      </c>
      <c r="L3179" s="22">
        <f t="shared" si="517"/>
        <v>0</v>
      </c>
      <c r="M3179" s="22" t="s">
        <v>4932</v>
      </c>
      <c r="N3179" s="31">
        <v>45937</v>
      </c>
      <c r="O3179" s="49">
        <v>17394.84</v>
      </c>
      <c r="P3179" s="22" t="s">
        <v>276</v>
      </c>
      <c r="Q3179" s="22">
        <v>58156565795</v>
      </c>
      <c r="R3179" s="22" t="s">
        <v>40</v>
      </c>
      <c r="S3179" s="3">
        <v>-20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18"/>
        <v>1</v>
      </c>
      <c r="Z3179" s="22" t="str">
        <f t="shared" si="519"/>
        <v>Tuesday</v>
      </c>
      <c r="AA3179" s="22" t="str">
        <f t="shared" si="520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23"/>
        <v>3178</v>
      </c>
      <c r="B3180" s="22" t="s">
        <v>4732</v>
      </c>
      <c r="C3180" s="31">
        <v>45926</v>
      </c>
      <c r="D3180" s="31">
        <v>45936</v>
      </c>
      <c r="E3180" s="48">
        <v>102.9</v>
      </c>
      <c r="F3180" s="48">
        <f t="shared" si="515"/>
        <v>9055.2000000000007</v>
      </c>
      <c r="G3180" s="49">
        <f t="shared" si="516"/>
        <v>9055.2000000000007</v>
      </c>
      <c r="H3180" s="22">
        <v>582302</v>
      </c>
      <c r="I3180" s="22" t="s">
        <v>4628</v>
      </c>
      <c r="J3180" s="22">
        <v>1</v>
      </c>
      <c r="K3180" s="22">
        <v>1</v>
      </c>
      <c r="L3180" s="22">
        <f t="shared" si="517"/>
        <v>0</v>
      </c>
      <c r="M3180" s="22" t="s">
        <v>4932</v>
      </c>
      <c r="N3180" s="31">
        <v>45937</v>
      </c>
      <c r="O3180" s="49">
        <v>11166.12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18"/>
        <v>1</v>
      </c>
      <c r="Z3180" s="22" t="str">
        <f t="shared" si="519"/>
        <v>Tuesday</v>
      </c>
      <c r="AA3180" s="22" t="str">
        <f t="shared" si="520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23"/>
        <v>3179</v>
      </c>
      <c r="B3181" s="22" t="s">
        <v>4752</v>
      </c>
      <c r="C3181" s="31">
        <v>45933</v>
      </c>
      <c r="D3181" s="31">
        <v>45937</v>
      </c>
      <c r="E3181" s="48">
        <v>960</v>
      </c>
      <c r="F3181" s="48">
        <f t="shared" si="515"/>
        <v>84480</v>
      </c>
      <c r="G3181" s="49">
        <f t="shared" si="516"/>
        <v>168960</v>
      </c>
      <c r="H3181" s="22" t="s">
        <v>4739</v>
      </c>
      <c r="I3181" s="22" t="s">
        <v>4740</v>
      </c>
      <c r="J3181" s="22">
        <v>2</v>
      </c>
      <c r="K3181" s="22">
        <v>2</v>
      </c>
      <c r="L3181" s="22">
        <f t="shared" si="517"/>
        <v>0</v>
      </c>
      <c r="M3181" s="22" t="s">
        <v>4953</v>
      </c>
      <c r="N3181" s="31">
        <v>45937</v>
      </c>
      <c r="O3181" s="49">
        <v>299520</v>
      </c>
      <c r="P3181" s="22" t="s">
        <v>2483</v>
      </c>
      <c r="Q3181" s="22">
        <v>58156584054</v>
      </c>
      <c r="R3181" s="22" t="s">
        <v>40</v>
      </c>
      <c r="S3181" s="3">
        <v>-80</v>
      </c>
      <c r="T3181" s="38"/>
      <c r="U3181" s="22" t="s">
        <v>492</v>
      </c>
      <c r="V3181" s="22" t="str">
        <f>VLOOKUP(P3181,'Customer List'!B:C,2,)</f>
        <v>Kolkata</v>
      </c>
      <c r="W3181" s="39"/>
      <c r="X3181" s="31">
        <v>45938</v>
      </c>
      <c r="Y3181" s="22">
        <f t="shared" si="518"/>
        <v>1</v>
      </c>
      <c r="Z3181" s="22" t="str">
        <f t="shared" si="519"/>
        <v>Tuesday</v>
      </c>
      <c r="AA3181" s="22" t="str">
        <f t="shared" si="520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23"/>
        <v>3180</v>
      </c>
      <c r="B3182" s="22" t="s">
        <v>4732</v>
      </c>
      <c r="C3182" s="31">
        <v>45926</v>
      </c>
      <c r="D3182" s="31">
        <v>45936</v>
      </c>
      <c r="E3182" s="48">
        <v>70.7</v>
      </c>
      <c r="F3182" s="48">
        <f t="shared" si="515"/>
        <v>6221.6</v>
      </c>
      <c r="G3182" s="49">
        <f t="shared" si="516"/>
        <v>6221.6</v>
      </c>
      <c r="H3182" s="22">
        <v>643808</v>
      </c>
      <c r="I3182" s="22" t="s">
        <v>4630</v>
      </c>
      <c r="J3182" s="22">
        <v>1</v>
      </c>
      <c r="K3182" s="22">
        <v>1</v>
      </c>
      <c r="L3182" s="22">
        <f t="shared" si="517"/>
        <v>0</v>
      </c>
      <c r="M3182" s="22" t="s">
        <v>4878</v>
      </c>
      <c r="N3182" s="31">
        <v>45937</v>
      </c>
      <c r="O3182" s="49">
        <v>10605</v>
      </c>
      <c r="P3182" s="22" t="s">
        <v>621</v>
      </c>
      <c r="Q3182" s="22">
        <v>58156569730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Hyderabad</v>
      </c>
      <c r="W3182" s="39"/>
      <c r="X3182" s="31">
        <v>45938</v>
      </c>
      <c r="Y3182" s="22">
        <f t="shared" si="518"/>
        <v>1</v>
      </c>
      <c r="Z3182" s="22" t="str">
        <f t="shared" si="519"/>
        <v>Tuesday</v>
      </c>
      <c r="AA3182" s="22" t="str">
        <f t="shared" si="520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23"/>
        <v>3181</v>
      </c>
      <c r="B3183" s="22" t="s">
        <v>4732</v>
      </c>
      <c r="C3183" s="31">
        <v>45926</v>
      </c>
      <c r="D3183" s="31">
        <v>45936</v>
      </c>
      <c r="E3183" s="48">
        <v>205.1</v>
      </c>
      <c r="F3183" s="48">
        <f t="shared" ref="F3183:F3246" si="527">IF(AB3183="DOLLAR",E3183*88,E3183)</f>
        <v>18048.8</v>
      </c>
      <c r="G3183" s="49">
        <f t="shared" ref="G3183:G3246" si="528">F3183*J3183</f>
        <v>18048.8</v>
      </c>
      <c r="H3183" s="22">
        <v>644702</v>
      </c>
      <c r="I3183" s="22" t="s">
        <v>4631</v>
      </c>
      <c r="J3183" s="22">
        <v>1</v>
      </c>
      <c r="K3183" s="22">
        <v>1</v>
      </c>
      <c r="L3183" s="22">
        <f t="shared" ref="L3183:L3246" si="529">J3183-K3183</f>
        <v>0</v>
      </c>
      <c r="M3183" s="22" t="s">
        <v>4927</v>
      </c>
      <c r="N3183" s="31">
        <v>45937</v>
      </c>
      <c r="O3183" s="49">
        <v>30882.2</v>
      </c>
      <c r="P3183" s="22" t="s">
        <v>191</v>
      </c>
      <c r="Q3183" s="49" t="s">
        <v>4753</v>
      </c>
      <c r="R3183" s="22" t="s">
        <v>40</v>
      </c>
      <c r="S3183" s="3">
        <v>4</v>
      </c>
      <c r="T3183" s="38"/>
      <c r="U3183" s="22" t="s">
        <v>18</v>
      </c>
      <c r="V3183" s="22" t="str">
        <f>VLOOKUP(P3183,'Customer List'!B:C,2,)</f>
        <v>Chandigarh</v>
      </c>
      <c r="W3183" s="39"/>
      <c r="X3183" s="31">
        <v>45937</v>
      </c>
      <c r="Y3183" s="22">
        <f t="shared" ref="Y3183:Y3246" si="530">IF(X3183="", "", X3183-N3183)</f>
        <v>0</v>
      </c>
      <c r="Z3183" s="22" t="str">
        <f t="shared" ref="Z3183:Z3246" si="531">IF(N3183="", "", TEXT(N3183, "dddd"))</f>
        <v>Tuesday</v>
      </c>
      <c r="AA3183" s="22" t="str">
        <f t="shared" ref="AA3183:AA3246" si="532">IF(X3183="", "", TEXT(X3183, "dddd"))</f>
        <v>Tuesday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23"/>
        <v>3182</v>
      </c>
      <c r="B3184" s="22" t="s">
        <v>4732</v>
      </c>
      <c r="C3184" s="31">
        <v>45926</v>
      </c>
      <c r="D3184" s="31">
        <v>45936</v>
      </c>
      <c r="E3184" s="48">
        <v>226.1</v>
      </c>
      <c r="F3184" s="48">
        <f t="shared" si="527"/>
        <v>19896.8</v>
      </c>
      <c r="G3184" s="49">
        <f t="shared" si="528"/>
        <v>19896.8</v>
      </c>
      <c r="H3184" s="22">
        <v>651002</v>
      </c>
      <c r="I3184" s="22" t="s">
        <v>4632</v>
      </c>
      <c r="J3184" s="22">
        <v>1</v>
      </c>
      <c r="K3184" s="22">
        <v>1</v>
      </c>
      <c r="L3184" s="22">
        <f t="shared" si="529"/>
        <v>0</v>
      </c>
      <c r="M3184" s="22" t="s">
        <v>4967</v>
      </c>
      <c r="N3184" s="31">
        <v>45938</v>
      </c>
      <c r="O3184" s="49">
        <v>0</v>
      </c>
      <c r="P3184" s="22" t="s">
        <v>1895</v>
      </c>
      <c r="Q3184" s="22">
        <v>58156650086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Mumbai</v>
      </c>
      <c r="W3184" s="39"/>
      <c r="X3184" s="31">
        <v>45939</v>
      </c>
      <c r="Y3184" s="22">
        <f t="shared" si="530"/>
        <v>1</v>
      </c>
      <c r="Z3184" s="22" t="str">
        <f t="shared" si="531"/>
        <v>Wednesday</v>
      </c>
      <c r="AA3184" s="22" t="str">
        <f t="shared" si="532"/>
        <v>Thursday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23"/>
        <v>3183</v>
      </c>
      <c r="B3185" s="22" t="s">
        <v>4732</v>
      </c>
      <c r="C3185" s="31">
        <v>45926</v>
      </c>
      <c r="D3185" s="31">
        <v>45936</v>
      </c>
      <c r="E3185" s="48">
        <v>136.5</v>
      </c>
      <c r="F3185" s="48">
        <f t="shared" si="527"/>
        <v>12012</v>
      </c>
      <c r="G3185" s="49">
        <f t="shared" si="528"/>
        <v>12012</v>
      </c>
      <c r="H3185" s="22">
        <v>653813</v>
      </c>
      <c r="I3185" s="22" t="s">
        <v>4633</v>
      </c>
      <c r="J3185" s="22">
        <v>1</v>
      </c>
      <c r="K3185" s="22">
        <v>1</v>
      </c>
      <c r="L3185" s="22">
        <f t="shared" si="529"/>
        <v>0</v>
      </c>
      <c r="M3185" s="22" t="s">
        <v>4924</v>
      </c>
      <c r="N3185" s="31">
        <v>45937</v>
      </c>
      <c r="O3185" s="49">
        <v>16926</v>
      </c>
      <c r="P3185" s="22" t="s">
        <v>172</v>
      </c>
      <c r="Q3185" s="22">
        <v>58156571163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Kolkata</v>
      </c>
      <c r="W3185" s="39"/>
      <c r="X3185" s="31">
        <v>45939</v>
      </c>
      <c r="Y3185" s="22">
        <f t="shared" si="530"/>
        <v>2</v>
      </c>
      <c r="Z3185" s="22" t="str">
        <f t="shared" si="531"/>
        <v>Tuesday</v>
      </c>
      <c r="AA3185" s="22" t="str">
        <f t="shared" si="532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23"/>
        <v>3184</v>
      </c>
      <c r="B3186" s="22" t="s">
        <v>4732</v>
      </c>
      <c r="C3186" s="31">
        <v>45926</v>
      </c>
      <c r="D3186" s="31">
        <v>45936</v>
      </c>
      <c r="E3186" s="48">
        <v>177.1</v>
      </c>
      <c r="F3186" s="48">
        <f t="shared" si="527"/>
        <v>15584.8</v>
      </c>
      <c r="G3186" s="49">
        <f t="shared" si="528"/>
        <v>15584.8</v>
      </c>
      <c r="H3186" s="22">
        <v>691502</v>
      </c>
      <c r="I3186" s="22" t="s">
        <v>4634</v>
      </c>
      <c r="J3186" s="22">
        <v>1</v>
      </c>
      <c r="K3186" s="22">
        <v>1</v>
      </c>
      <c r="L3186" s="22">
        <f t="shared" si="529"/>
        <v>0</v>
      </c>
      <c r="M3186" s="22" t="s">
        <v>4967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30"/>
        <v>1</v>
      </c>
      <c r="Z3186" s="22" t="str">
        <f t="shared" si="531"/>
        <v>Wednesday</v>
      </c>
      <c r="AA3186" s="22" t="str">
        <f t="shared" si="532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23"/>
        <v>3185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27"/>
        <v>15584.8</v>
      </c>
      <c r="G3187" s="49">
        <f t="shared" si="528"/>
        <v>15584.8</v>
      </c>
      <c r="H3187" s="22">
        <v>692802</v>
      </c>
      <c r="I3187" s="22" t="s">
        <v>4635</v>
      </c>
      <c r="J3187" s="22">
        <v>1</v>
      </c>
      <c r="K3187" s="22">
        <v>1</v>
      </c>
      <c r="L3187" s="22">
        <f t="shared" si="529"/>
        <v>0</v>
      </c>
      <c r="M3187" s="22" t="s">
        <v>4932</v>
      </c>
      <c r="N3187" s="31">
        <v>45937</v>
      </c>
      <c r="O3187" s="49">
        <v>19217.88</v>
      </c>
      <c r="P3187" s="22" t="s">
        <v>276</v>
      </c>
      <c r="Q3187" s="22">
        <v>58156565795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Pune</v>
      </c>
      <c r="W3187" s="39"/>
      <c r="X3187" s="31">
        <v>45938</v>
      </c>
      <c r="Y3187" s="22">
        <f t="shared" si="530"/>
        <v>1</v>
      </c>
      <c r="Z3187" s="22" t="str">
        <f t="shared" si="531"/>
        <v>Tuesday</v>
      </c>
      <c r="AA3187" s="22" t="str">
        <f t="shared" si="532"/>
        <v>Wednesday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23"/>
        <v>3186</v>
      </c>
      <c r="B3188" s="22" t="s">
        <v>4732</v>
      </c>
      <c r="C3188" s="31">
        <v>45926</v>
      </c>
      <c r="D3188" s="31">
        <v>45936</v>
      </c>
      <c r="E3188" s="48">
        <v>200.9</v>
      </c>
      <c r="F3188" s="48">
        <f t="shared" si="527"/>
        <v>17679.2</v>
      </c>
      <c r="G3188" s="49">
        <f t="shared" si="528"/>
        <v>17679.2</v>
      </c>
      <c r="H3188" s="22">
        <v>693504</v>
      </c>
      <c r="I3188" s="22" t="s">
        <v>4636</v>
      </c>
      <c r="J3188" s="22">
        <v>1</v>
      </c>
      <c r="K3188" s="22">
        <v>1</v>
      </c>
      <c r="L3188" s="22">
        <f t="shared" si="529"/>
        <v>0</v>
      </c>
      <c r="M3188" s="22" t="s">
        <v>4887</v>
      </c>
      <c r="N3188" s="31">
        <v>45937</v>
      </c>
      <c r="O3188" s="49">
        <v>33363.75</v>
      </c>
      <c r="P3188" s="22" t="s">
        <v>901</v>
      </c>
      <c r="Q3188" s="22" t="s">
        <v>636</v>
      </c>
      <c r="R3188" s="22" t="s">
        <v>723</v>
      </c>
      <c r="S3188" s="3">
        <v>4</v>
      </c>
      <c r="T3188" s="38"/>
      <c r="U3188" s="22" t="s">
        <v>18</v>
      </c>
      <c r="V3188" s="22" t="str">
        <f>VLOOKUP(P3188,'Customer List'!B:C,2,)</f>
        <v>Delhi</v>
      </c>
      <c r="W3188" s="39"/>
      <c r="X3188" s="31">
        <f>IF(OR(R3188 = "PRIYANKA MADAM", R3188 = "DEEPAK", R3188 = "PORTER"),N3188,"")</f>
        <v>45937</v>
      </c>
      <c r="Y3188" s="22">
        <f t="shared" si="530"/>
        <v>0</v>
      </c>
      <c r="Z3188" s="22" t="str">
        <f t="shared" si="531"/>
        <v>Tuesday</v>
      </c>
      <c r="AA3188" s="22" t="str">
        <f t="shared" si="532"/>
        <v>Tuesday</v>
      </c>
      <c r="AB3188" s="22" t="str">
        <f>VLOOKUP(U3188,'Currency Sheet'!A:C,3,)</f>
        <v>DOLLAR</v>
      </c>
      <c r="AC3188" s="43" t="str">
        <f>VLOOKUP(P3188,'Customer List'!B:D,3,)</f>
        <v>Local</v>
      </c>
    </row>
    <row r="3189" spans="1:29" x14ac:dyDescent="0.25">
      <c r="A3189" s="22">
        <f t="shared" si="523"/>
        <v>3187</v>
      </c>
      <c r="B3189" s="22" t="s">
        <v>4732</v>
      </c>
      <c r="C3189" s="31">
        <v>45926</v>
      </c>
      <c r="D3189" s="31">
        <v>45936</v>
      </c>
      <c r="E3189" s="48">
        <v>277.2</v>
      </c>
      <c r="F3189" s="48">
        <f t="shared" si="527"/>
        <v>24393.599999999999</v>
      </c>
      <c r="G3189" s="49">
        <f t="shared" si="528"/>
        <v>24393.599999999999</v>
      </c>
      <c r="H3189" s="22">
        <v>696806</v>
      </c>
      <c r="I3189" s="22" t="s">
        <v>4637</v>
      </c>
      <c r="J3189" s="22">
        <v>1</v>
      </c>
      <c r="K3189" s="22">
        <v>1</v>
      </c>
      <c r="L3189" s="22">
        <f t="shared" si="529"/>
        <v>0</v>
      </c>
      <c r="M3189" s="22" t="s">
        <v>4924</v>
      </c>
      <c r="N3189" s="31">
        <v>45937</v>
      </c>
      <c r="O3189" s="49">
        <v>36828</v>
      </c>
      <c r="P3189" s="22" t="s">
        <v>172</v>
      </c>
      <c r="Q3189" s="22">
        <v>58156571163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Kolkata</v>
      </c>
      <c r="W3189" s="39"/>
      <c r="X3189" s="31">
        <v>45939</v>
      </c>
      <c r="Y3189" s="22">
        <f t="shared" si="530"/>
        <v>2</v>
      </c>
      <c r="Z3189" s="22" t="str">
        <f t="shared" si="531"/>
        <v>Tuesday</v>
      </c>
      <c r="AA3189" s="22" t="str">
        <f t="shared" si="532"/>
        <v>Thursday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23"/>
        <v>3188</v>
      </c>
      <c r="B3190" s="22" t="s">
        <v>4732</v>
      </c>
      <c r="C3190" s="31">
        <v>45926</v>
      </c>
      <c r="D3190" s="31">
        <v>45936</v>
      </c>
      <c r="E3190" s="48">
        <v>273</v>
      </c>
      <c r="F3190" s="48">
        <f t="shared" si="527"/>
        <v>24024</v>
      </c>
      <c r="G3190" s="49">
        <f t="shared" si="528"/>
        <v>24024</v>
      </c>
      <c r="H3190" s="22">
        <v>696814</v>
      </c>
      <c r="I3190" s="22" t="s">
        <v>4638</v>
      </c>
      <c r="J3190" s="22">
        <v>1</v>
      </c>
      <c r="K3190" s="22">
        <v>1</v>
      </c>
      <c r="L3190" s="22">
        <f t="shared" si="529"/>
        <v>0</v>
      </c>
      <c r="M3190" s="22" t="s">
        <v>5035</v>
      </c>
      <c r="N3190" s="31">
        <v>45937</v>
      </c>
      <c r="O3190" s="49">
        <v>33345</v>
      </c>
      <c r="P3190" s="22" t="s">
        <v>617</v>
      </c>
      <c r="Q3190" s="22">
        <v>58156578664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Bhuvneshwar</v>
      </c>
      <c r="W3190" s="39"/>
      <c r="X3190" s="31">
        <v>45941</v>
      </c>
      <c r="Y3190" s="22">
        <f t="shared" si="530"/>
        <v>4</v>
      </c>
      <c r="Z3190" s="22" t="str">
        <f t="shared" si="531"/>
        <v>Tuesday</v>
      </c>
      <c r="AA3190" s="22" t="str">
        <f t="shared" si="532"/>
        <v>Saturday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x14ac:dyDescent="0.25">
      <c r="A3191" s="22">
        <f t="shared" si="523"/>
        <v>3189</v>
      </c>
      <c r="B3191" s="22" t="s">
        <v>4732</v>
      </c>
      <c r="C3191" s="31">
        <v>45926</v>
      </c>
      <c r="D3191" s="31">
        <v>45936</v>
      </c>
      <c r="E3191" s="48">
        <v>82.6</v>
      </c>
      <c r="F3191" s="48">
        <f t="shared" si="527"/>
        <v>7268.7999999999993</v>
      </c>
      <c r="G3191" s="49">
        <f t="shared" si="528"/>
        <v>7268.7999999999993</v>
      </c>
      <c r="H3191" s="22">
        <v>740153</v>
      </c>
      <c r="I3191" s="22" t="s">
        <v>4639</v>
      </c>
      <c r="J3191" s="22">
        <v>1</v>
      </c>
      <c r="K3191" s="22">
        <v>1</v>
      </c>
      <c r="L3191" s="22">
        <f t="shared" si="529"/>
        <v>0</v>
      </c>
      <c r="M3191" s="22" t="s">
        <v>4954</v>
      </c>
      <c r="N3191" s="31">
        <v>45937</v>
      </c>
      <c r="O3191" s="49">
        <v>11800</v>
      </c>
      <c r="P3191" s="22" t="s">
        <v>629</v>
      </c>
      <c r="Q3191" s="22">
        <v>58156564491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Gujrat</v>
      </c>
      <c r="W3191" s="39"/>
      <c r="X3191" s="31">
        <v>45939</v>
      </c>
      <c r="Y3191" s="22">
        <f t="shared" si="530"/>
        <v>2</v>
      </c>
      <c r="Z3191" s="22" t="str">
        <f t="shared" si="531"/>
        <v>Tuesday</v>
      </c>
      <c r="AA3191" s="22" t="str">
        <f t="shared" si="532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23"/>
        <v>3190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27"/>
        <v>7268.7999999999993</v>
      </c>
      <c r="G3192" s="49">
        <f t="shared" si="528"/>
        <v>7268.7999999999993</v>
      </c>
      <c r="H3192" s="22">
        <v>740154</v>
      </c>
      <c r="I3192" s="22" t="s">
        <v>4640</v>
      </c>
      <c r="J3192" s="22">
        <v>1</v>
      </c>
      <c r="K3192" s="22">
        <v>1</v>
      </c>
      <c r="L3192" s="22">
        <f t="shared" si="529"/>
        <v>0</v>
      </c>
      <c r="M3192" s="22" t="s">
        <v>4954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0"/>
        <v>2</v>
      </c>
      <c r="Z3192" s="22" t="str">
        <f t="shared" si="531"/>
        <v>Tuesday</v>
      </c>
      <c r="AA3192" s="22" t="str">
        <f t="shared" si="532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23"/>
        <v>3191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27"/>
        <v>7268.7999999999993</v>
      </c>
      <c r="G3193" s="49">
        <f t="shared" si="528"/>
        <v>7268.7999999999993</v>
      </c>
      <c r="H3193" s="22">
        <v>740155</v>
      </c>
      <c r="I3193" s="22" t="s">
        <v>4641</v>
      </c>
      <c r="J3193" s="22">
        <v>1</v>
      </c>
      <c r="K3193" s="22">
        <v>1</v>
      </c>
      <c r="L3193" s="22">
        <f t="shared" si="529"/>
        <v>0</v>
      </c>
      <c r="M3193" s="22" t="s">
        <v>4954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0"/>
        <v>2</v>
      </c>
      <c r="Z3193" s="22" t="str">
        <f t="shared" si="531"/>
        <v>Tuesday</v>
      </c>
      <c r="AA3193" s="22" t="str">
        <f t="shared" si="532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23"/>
        <v>3192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27"/>
        <v>7268.7999999999993</v>
      </c>
      <c r="G3194" s="49">
        <f t="shared" si="528"/>
        <v>7268.7999999999993</v>
      </c>
      <c r="H3194" s="22">
        <v>740156</v>
      </c>
      <c r="I3194" s="22" t="s">
        <v>4642</v>
      </c>
      <c r="J3194" s="22">
        <v>1</v>
      </c>
      <c r="K3194" s="22">
        <v>1</v>
      </c>
      <c r="L3194" s="22">
        <f t="shared" si="529"/>
        <v>0</v>
      </c>
      <c r="M3194" s="22" t="s">
        <v>4954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0"/>
        <v>2</v>
      </c>
      <c r="Z3194" s="22" t="str">
        <f t="shared" si="531"/>
        <v>Tuesday</v>
      </c>
      <c r="AA3194" s="22" t="str">
        <f t="shared" si="532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23"/>
        <v>3193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27"/>
        <v>7268.7999999999993</v>
      </c>
      <c r="G3195" s="49">
        <f t="shared" si="528"/>
        <v>7268.7999999999993</v>
      </c>
      <c r="H3195" s="22">
        <v>740157</v>
      </c>
      <c r="I3195" s="22" t="s">
        <v>4643</v>
      </c>
      <c r="J3195" s="22">
        <v>1</v>
      </c>
      <c r="K3195" s="22">
        <v>1</v>
      </c>
      <c r="L3195" s="22">
        <f t="shared" si="529"/>
        <v>0</v>
      </c>
      <c r="M3195" s="22" t="s">
        <v>4954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0"/>
        <v>2</v>
      </c>
      <c r="Z3195" s="22" t="str">
        <f t="shared" si="531"/>
        <v>Tuesday</v>
      </c>
      <c r="AA3195" s="22" t="str">
        <f t="shared" si="532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23"/>
        <v>3194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27"/>
        <v>7268.7999999999993</v>
      </c>
      <c r="G3196" s="49">
        <f t="shared" si="528"/>
        <v>7268.7999999999993</v>
      </c>
      <c r="H3196" s="22">
        <v>740158</v>
      </c>
      <c r="I3196" s="22" t="s">
        <v>4644</v>
      </c>
      <c r="J3196" s="22">
        <v>1</v>
      </c>
      <c r="K3196" s="22">
        <v>1</v>
      </c>
      <c r="L3196" s="22">
        <f t="shared" si="529"/>
        <v>0</v>
      </c>
      <c r="M3196" s="22" t="s">
        <v>4954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0"/>
        <v>2</v>
      </c>
      <c r="Z3196" s="22" t="str">
        <f t="shared" si="531"/>
        <v>Tuesday</v>
      </c>
      <c r="AA3196" s="22" t="str">
        <f t="shared" si="532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23"/>
        <v>3195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27"/>
        <v>7268.7999999999993</v>
      </c>
      <c r="G3197" s="49">
        <f t="shared" si="528"/>
        <v>7268.7999999999993</v>
      </c>
      <c r="H3197" s="22">
        <v>740159</v>
      </c>
      <c r="I3197" s="22" t="s">
        <v>4645</v>
      </c>
      <c r="J3197" s="22">
        <v>1</v>
      </c>
      <c r="K3197" s="22">
        <v>1</v>
      </c>
      <c r="L3197" s="22">
        <f t="shared" si="529"/>
        <v>0</v>
      </c>
      <c r="M3197" s="22" t="s">
        <v>4954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0"/>
        <v>2</v>
      </c>
      <c r="Z3197" s="22" t="str">
        <f t="shared" si="531"/>
        <v>Tuesday</v>
      </c>
      <c r="AA3197" s="22" t="str">
        <f t="shared" si="532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23"/>
        <v>3196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27"/>
        <v>7268.7999999999993</v>
      </c>
      <c r="G3198" s="49">
        <f t="shared" si="528"/>
        <v>7268.7999999999993</v>
      </c>
      <c r="H3198" s="22">
        <v>740161</v>
      </c>
      <c r="I3198" s="22" t="s">
        <v>4646</v>
      </c>
      <c r="J3198" s="22">
        <v>1</v>
      </c>
      <c r="K3198" s="22">
        <v>1</v>
      </c>
      <c r="L3198" s="22">
        <f t="shared" si="529"/>
        <v>0</v>
      </c>
      <c r="M3198" s="22" t="s">
        <v>4954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0"/>
        <v>2</v>
      </c>
      <c r="Z3198" s="22" t="str">
        <f t="shared" si="531"/>
        <v>Tuesday</v>
      </c>
      <c r="AA3198" s="22" t="str">
        <f t="shared" si="532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23"/>
        <v>3197</v>
      </c>
      <c r="B3199" s="22" t="s">
        <v>4732</v>
      </c>
      <c r="C3199" s="31">
        <v>45926</v>
      </c>
      <c r="D3199" s="31">
        <v>45936</v>
      </c>
      <c r="E3199" s="48">
        <v>205.8</v>
      </c>
      <c r="F3199" s="48">
        <f t="shared" si="527"/>
        <v>18110.400000000001</v>
      </c>
      <c r="G3199" s="49">
        <f t="shared" si="528"/>
        <v>18110.400000000001</v>
      </c>
      <c r="H3199" s="22">
        <v>740165</v>
      </c>
      <c r="I3199" s="22" t="s">
        <v>4647</v>
      </c>
      <c r="J3199" s="22">
        <v>1</v>
      </c>
      <c r="K3199" s="22">
        <v>1</v>
      </c>
      <c r="L3199" s="22">
        <f t="shared" si="529"/>
        <v>0</v>
      </c>
      <c r="M3199" s="22" t="s">
        <v>4954</v>
      </c>
      <c r="N3199" s="31">
        <v>45937</v>
      </c>
      <c r="O3199" s="49">
        <v>29400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0"/>
        <v>2</v>
      </c>
      <c r="Z3199" s="22" t="str">
        <f t="shared" si="531"/>
        <v>Tuesday</v>
      </c>
      <c r="AA3199" s="22" t="str">
        <f t="shared" si="532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23"/>
        <v>3198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27"/>
        <v>7268.7999999999993</v>
      </c>
      <c r="G3200" s="49">
        <f t="shared" si="528"/>
        <v>7268.7999999999993</v>
      </c>
      <c r="H3200" s="22">
        <v>740368</v>
      </c>
      <c r="I3200" s="22" t="s">
        <v>4119</v>
      </c>
      <c r="J3200" s="22">
        <v>1</v>
      </c>
      <c r="K3200" s="22">
        <v>1</v>
      </c>
      <c r="L3200" s="22">
        <f t="shared" si="529"/>
        <v>0</v>
      </c>
      <c r="M3200" s="22" t="s">
        <v>4954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0"/>
        <v>2</v>
      </c>
      <c r="Z3200" s="22" t="str">
        <f t="shared" si="531"/>
        <v>Tuesday</v>
      </c>
      <c r="AA3200" s="22" t="str">
        <f t="shared" si="532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23"/>
        <v>3199</v>
      </c>
      <c r="B3201" s="22" t="s">
        <v>4732</v>
      </c>
      <c r="C3201" s="31">
        <v>45926</v>
      </c>
      <c r="D3201" s="31">
        <v>45936</v>
      </c>
      <c r="E3201" s="48">
        <v>41.3</v>
      </c>
      <c r="F3201" s="48">
        <f t="shared" si="527"/>
        <v>3634.3999999999996</v>
      </c>
      <c r="G3201" s="49">
        <f t="shared" si="528"/>
        <v>3634.3999999999996</v>
      </c>
      <c r="H3201" s="22">
        <v>740371</v>
      </c>
      <c r="I3201" s="22" t="s">
        <v>4648</v>
      </c>
      <c r="J3201" s="22">
        <v>1</v>
      </c>
      <c r="K3201" s="22">
        <v>1</v>
      </c>
      <c r="L3201" s="22">
        <f t="shared" si="529"/>
        <v>0</v>
      </c>
      <c r="M3201" s="22" t="s">
        <v>4954</v>
      </c>
      <c r="N3201" s="31">
        <v>45937</v>
      </c>
      <c r="O3201" s="49">
        <v>5900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0"/>
        <v>2</v>
      </c>
      <c r="Z3201" s="22" t="str">
        <f t="shared" si="531"/>
        <v>Tuesday</v>
      </c>
      <c r="AA3201" s="22" t="str">
        <f t="shared" si="532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23"/>
        <v>3200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27"/>
        <v>7268.7999999999993</v>
      </c>
      <c r="G3202" s="49">
        <f t="shared" si="528"/>
        <v>7268.7999999999993</v>
      </c>
      <c r="H3202" s="22">
        <v>740373</v>
      </c>
      <c r="I3202" s="22" t="s">
        <v>4649</v>
      </c>
      <c r="J3202" s="22">
        <v>1</v>
      </c>
      <c r="K3202" s="22">
        <v>1</v>
      </c>
      <c r="L3202" s="22">
        <f t="shared" si="529"/>
        <v>0</v>
      </c>
      <c r="M3202" s="22" t="s">
        <v>4954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0"/>
        <v>2</v>
      </c>
      <c r="Z3202" s="22" t="str">
        <f t="shared" si="531"/>
        <v>Tuesday</v>
      </c>
      <c r="AA3202" s="22" t="str">
        <f t="shared" si="532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23"/>
        <v>3201</v>
      </c>
      <c r="B3203" s="22" t="s">
        <v>4752</v>
      </c>
      <c r="C3203" s="31">
        <v>45933</v>
      </c>
      <c r="D3203" s="31">
        <v>45937</v>
      </c>
      <c r="E3203" s="48">
        <v>577.5</v>
      </c>
      <c r="F3203" s="48">
        <f t="shared" si="527"/>
        <v>50820</v>
      </c>
      <c r="G3203" s="49">
        <f t="shared" si="528"/>
        <v>101640</v>
      </c>
      <c r="H3203" s="22">
        <v>79838</v>
      </c>
      <c r="I3203" s="22" t="s">
        <v>4741</v>
      </c>
      <c r="J3203" s="22">
        <v>2</v>
      </c>
      <c r="K3203" s="22">
        <v>2</v>
      </c>
      <c r="L3203" s="22">
        <f t="shared" si="529"/>
        <v>0</v>
      </c>
      <c r="M3203" s="22" t="s">
        <v>4953</v>
      </c>
      <c r="N3203" s="31">
        <v>45937</v>
      </c>
      <c r="O3203" s="49">
        <v>180180</v>
      </c>
      <c r="P3203" s="22" t="s">
        <v>2483</v>
      </c>
      <c r="Q3203" s="22">
        <v>58156584054</v>
      </c>
      <c r="R3203" s="22" t="s">
        <v>40</v>
      </c>
      <c r="S3203" s="3">
        <v>-80</v>
      </c>
      <c r="T3203" s="38"/>
      <c r="U3203" s="22" t="s">
        <v>492</v>
      </c>
      <c r="V3203" s="22" t="str">
        <f>VLOOKUP(P3203,'Customer List'!B:C,2,)</f>
        <v>Kolkata</v>
      </c>
      <c r="W3203" s="39"/>
      <c r="X3203" s="31">
        <v>45938</v>
      </c>
      <c r="Y3203" s="22">
        <f t="shared" si="530"/>
        <v>1</v>
      </c>
      <c r="Z3203" s="22" t="str">
        <f t="shared" si="531"/>
        <v>Tuesday</v>
      </c>
      <c r="AA3203" s="22" t="str">
        <f t="shared" si="532"/>
        <v>Wednesday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23"/>
        <v>3202</v>
      </c>
      <c r="B3204" s="22" t="s">
        <v>4732</v>
      </c>
      <c r="C3204" s="31">
        <v>45926</v>
      </c>
      <c r="D3204" s="31">
        <v>45936</v>
      </c>
      <c r="E3204" s="48">
        <v>4.8999999999999995</v>
      </c>
      <c r="F3204" s="48">
        <f t="shared" si="527"/>
        <v>431.19999999999993</v>
      </c>
      <c r="G3204" s="49">
        <f t="shared" si="528"/>
        <v>431.19999999999993</v>
      </c>
      <c r="H3204" s="22">
        <v>740379</v>
      </c>
      <c r="I3204" s="22" t="s">
        <v>3760</v>
      </c>
      <c r="J3204" s="22">
        <v>1</v>
      </c>
      <c r="K3204" s="22"/>
      <c r="L3204" s="22">
        <f t="shared" si="529"/>
        <v>1</v>
      </c>
      <c r="M3204" s="22"/>
      <c r="N3204" s="31"/>
      <c r="O3204" s="49"/>
      <c r="P3204" s="22" t="s">
        <v>3695</v>
      </c>
      <c r="Q3204" s="22"/>
      <c r="R3204" s="22"/>
      <c r="S3204" s="3" t="s">
        <v>299</v>
      </c>
      <c r="T3204" s="38" t="s">
        <v>4853</v>
      </c>
      <c r="U3204" s="22" t="s">
        <v>18</v>
      </c>
      <c r="V3204" s="22" t="str">
        <f>VLOOKUP(P3204,'Customer List'!B:C,2,)</f>
        <v>Unknown</v>
      </c>
      <c r="W3204" s="38" t="s">
        <v>4855</v>
      </c>
      <c r="X3204" s="31" t="str">
        <f>IF(OR(R3204 = "PRIYANKA MADAM", R3204 = "DEEPAK", R3204 = "PORTER"),N3204,"")</f>
        <v/>
      </c>
      <c r="Y3204" s="22" t="str">
        <f t="shared" si="530"/>
        <v/>
      </c>
      <c r="Z3204" s="22" t="str">
        <f t="shared" si="531"/>
        <v/>
      </c>
      <c r="AA3204" s="22" t="str">
        <f t="shared" si="532"/>
        <v/>
      </c>
      <c r="AB3204" s="22" t="str">
        <f>VLOOKUP(U3204,'Currency Sheet'!A:C,3,)</f>
        <v>DOLLAR</v>
      </c>
      <c r="AC3204" s="43" t="str">
        <f>VLOOKUP(P3204,'Customer List'!B:D,3,)</f>
        <v>Unknown</v>
      </c>
    </row>
    <row r="3205" spans="1:29" x14ac:dyDescent="0.25">
      <c r="A3205" s="22">
        <f t="shared" si="523"/>
        <v>3203</v>
      </c>
      <c r="B3205" s="22" t="s">
        <v>4732</v>
      </c>
      <c r="C3205" s="31">
        <v>45926</v>
      </c>
      <c r="D3205" s="31">
        <v>45936</v>
      </c>
      <c r="E3205" s="48">
        <v>205.8</v>
      </c>
      <c r="F3205" s="48">
        <f t="shared" si="527"/>
        <v>18110.400000000001</v>
      </c>
      <c r="G3205" s="49">
        <f t="shared" si="528"/>
        <v>18110.400000000001</v>
      </c>
      <c r="H3205" s="22">
        <v>740931</v>
      </c>
      <c r="I3205" s="22" t="s">
        <v>4650</v>
      </c>
      <c r="J3205" s="22">
        <v>1</v>
      </c>
      <c r="K3205" s="22">
        <v>1</v>
      </c>
      <c r="L3205" s="22">
        <f t="shared" si="529"/>
        <v>0</v>
      </c>
      <c r="M3205" s="22" t="s">
        <v>4954</v>
      </c>
      <c r="N3205" s="31">
        <v>45937</v>
      </c>
      <c r="O3205" s="49">
        <v>29400</v>
      </c>
      <c r="P3205" s="22" t="s">
        <v>629</v>
      </c>
      <c r="Q3205" s="22">
        <v>58156564491</v>
      </c>
      <c r="R3205" s="22" t="s">
        <v>40</v>
      </c>
      <c r="S3205" s="3">
        <v>4</v>
      </c>
      <c r="T3205" s="38"/>
      <c r="U3205" s="22" t="s">
        <v>18</v>
      </c>
      <c r="V3205" s="22" t="str">
        <f>VLOOKUP(P3205,'Customer List'!B:C,2,)</f>
        <v>Gujrat</v>
      </c>
      <c r="W3205" s="39"/>
      <c r="X3205" s="31">
        <v>45939</v>
      </c>
      <c r="Y3205" s="22">
        <f t="shared" si="530"/>
        <v>2</v>
      </c>
      <c r="Z3205" s="22" t="str">
        <f t="shared" si="531"/>
        <v>Tuesday</v>
      </c>
      <c r="AA3205" s="22" t="str">
        <f t="shared" si="532"/>
        <v>Thursday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23"/>
        <v>3204</v>
      </c>
      <c r="B3206" s="22" t="s">
        <v>4732</v>
      </c>
      <c r="C3206" s="31">
        <v>45926</v>
      </c>
      <c r="D3206" s="31">
        <v>45936</v>
      </c>
      <c r="E3206" s="48">
        <v>41.3</v>
      </c>
      <c r="F3206" s="48">
        <f t="shared" si="527"/>
        <v>3634.3999999999996</v>
      </c>
      <c r="G3206" s="49">
        <f t="shared" si="528"/>
        <v>3634.3999999999996</v>
      </c>
      <c r="H3206" s="22">
        <v>740932</v>
      </c>
      <c r="I3206" s="22" t="s">
        <v>4651</v>
      </c>
      <c r="J3206" s="22">
        <v>1</v>
      </c>
      <c r="K3206" s="22">
        <v>1</v>
      </c>
      <c r="L3206" s="22">
        <f t="shared" si="529"/>
        <v>0</v>
      </c>
      <c r="M3206" s="22" t="s">
        <v>4954</v>
      </c>
      <c r="N3206" s="31">
        <v>45937</v>
      </c>
      <c r="O3206" s="49">
        <v>5900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0"/>
        <v>2</v>
      </c>
      <c r="Z3206" s="22" t="str">
        <f t="shared" si="531"/>
        <v>Tuesday</v>
      </c>
      <c r="AA3206" s="22" t="str">
        <f t="shared" si="532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x14ac:dyDescent="0.25">
      <c r="A3207" s="22">
        <f t="shared" si="523"/>
        <v>3205</v>
      </c>
      <c r="B3207" s="22" t="s">
        <v>4732</v>
      </c>
      <c r="C3207" s="31">
        <v>45926</v>
      </c>
      <c r="D3207" s="31">
        <v>45936</v>
      </c>
      <c r="E3207" s="48">
        <v>82.6</v>
      </c>
      <c r="F3207" s="48">
        <f t="shared" si="527"/>
        <v>7268.7999999999993</v>
      </c>
      <c r="G3207" s="49">
        <f t="shared" si="528"/>
        <v>7268.7999999999993</v>
      </c>
      <c r="H3207" s="22">
        <v>740936</v>
      </c>
      <c r="I3207" s="22" t="s">
        <v>4652</v>
      </c>
      <c r="J3207" s="22">
        <v>1</v>
      </c>
      <c r="K3207" s="22">
        <v>1</v>
      </c>
      <c r="L3207" s="22">
        <f t="shared" si="529"/>
        <v>0</v>
      </c>
      <c r="M3207" s="22" t="s">
        <v>4954</v>
      </c>
      <c r="N3207" s="31">
        <v>45937</v>
      </c>
      <c r="O3207" s="49">
        <v>11800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0"/>
        <v>2</v>
      </c>
      <c r="Z3207" s="22" t="str">
        <f t="shared" si="531"/>
        <v>Tuesday</v>
      </c>
      <c r="AA3207" s="22" t="str">
        <f t="shared" si="532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23"/>
        <v>3206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27"/>
        <v>7268.7999999999993</v>
      </c>
      <c r="G3208" s="49">
        <f t="shared" si="528"/>
        <v>7268.7999999999993</v>
      </c>
      <c r="H3208" s="22">
        <v>740937</v>
      </c>
      <c r="I3208" s="22" t="s">
        <v>4653</v>
      </c>
      <c r="J3208" s="22">
        <v>1</v>
      </c>
      <c r="K3208" s="22">
        <v>1</v>
      </c>
      <c r="L3208" s="22">
        <f t="shared" si="529"/>
        <v>0</v>
      </c>
      <c r="M3208" s="22" t="s">
        <v>4954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0"/>
        <v>2</v>
      </c>
      <c r="Z3208" s="22" t="str">
        <f t="shared" si="531"/>
        <v>Tuesday</v>
      </c>
      <c r="AA3208" s="22" t="str">
        <f t="shared" si="532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ref="A3209:A3273" si="533">A3208+1</f>
        <v>3207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27"/>
        <v>7268.7999999999993</v>
      </c>
      <c r="G3209" s="49">
        <f t="shared" si="528"/>
        <v>7268.7999999999993</v>
      </c>
      <c r="H3209" s="22">
        <v>740939</v>
      </c>
      <c r="I3209" s="22" t="s">
        <v>4654</v>
      </c>
      <c r="J3209" s="22">
        <v>1</v>
      </c>
      <c r="K3209" s="22">
        <v>1</v>
      </c>
      <c r="L3209" s="22">
        <f t="shared" si="529"/>
        <v>0</v>
      </c>
      <c r="M3209" s="22" t="s">
        <v>4954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0"/>
        <v>2</v>
      </c>
      <c r="Z3209" s="22" t="str">
        <f t="shared" si="531"/>
        <v>Tuesday</v>
      </c>
      <c r="AA3209" s="22" t="str">
        <f t="shared" si="532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3"/>
        <v>3208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27"/>
        <v>7268.7999999999993</v>
      </c>
      <c r="G3210" s="49">
        <f t="shared" si="528"/>
        <v>7268.7999999999993</v>
      </c>
      <c r="H3210" s="22">
        <v>740940</v>
      </c>
      <c r="I3210" s="22" t="s">
        <v>4655</v>
      </c>
      <c r="J3210" s="22">
        <v>1</v>
      </c>
      <c r="K3210" s="22">
        <v>1</v>
      </c>
      <c r="L3210" s="22">
        <f t="shared" si="529"/>
        <v>0</v>
      </c>
      <c r="M3210" s="22" t="s">
        <v>4954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0"/>
        <v>2</v>
      </c>
      <c r="Z3210" s="22" t="str">
        <f t="shared" si="531"/>
        <v>Tuesday</v>
      </c>
      <c r="AA3210" s="22" t="str">
        <f t="shared" si="532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si="533"/>
        <v>3209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27"/>
        <v>7268.7999999999993</v>
      </c>
      <c r="G3211" s="49">
        <f t="shared" si="528"/>
        <v>7268.7999999999993</v>
      </c>
      <c r="H3211" s="22">
        <v>740941</v>
      </c>
      <c r="I3211" s="22" t="s">
        <v>4656</v>
      </c>
      <c r="J3211" s="22">
        <v>1</v>
      </c>
      <c r="K3211" s="22">
        <v>1</v>
      </c>
      <c r="L3211" s="22">
        <f t="shared" si="529"/>
        <v>0</v>
      </c>
      <c r="M3211" s="22" t="s">
        <v>4954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0"/>
        <v>2</v>
      </c>
      <c r="Z3211" s="22" t="str">
        <f t="shared" si="531"/>
        <v>Tuesday</v>
      </c>
      <c r="AA3211" s="22" t="str">
        <f t="shared" si="532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33"/>
        <v>3210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27"/>
        <v>7268.7999999999993</v>
      </c>
      <c r="G3212" s="49">
        <f t="shared" si="528"/>
        <v>7268.7999999999993</v>
      </c>
      <c r="H3212" s="22">
        <v>740942</v>
      </c>
      <c r="I3212" s="22" t="s">
        <v>4657</v>
      </c>
      <c r="J3212" s="22">
        <v>1</v>
      </c>
      <c r="K3212" s="22">
        <v>1</v>
      </c>
      <c r="L3212" s="22">
        <f t="shared" si="529"/>
        <v>0</v>
      </c>
      <c r="M3212" s="22" t="s">
        <v>4954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0"/>
        <v>2</v>
      </c>
      <c r="Z3212" s="22" t="str">
        <f t="shared" si="531"/>
        <v>Tuesday</v>
      </c>
      <c r="AA3212" s="22" t="str">
        <f t="shared" si="532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33"/>
        <v>3211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27"/>
        <v>7268.7999999999993</v>
      </c>
      <c r="G3213" s="49">
        <f t="shared" si="528"/>
        <v>7268.7999999999993</v>
      </c>
      <c r="H3213" s="22">
        <v>740943</v>
      </c>
      <c r="I3213" s="22" t="s">
        <v>4658</v>
      </c>
      <c r="J3213" s="22">
        <v>1</v>
      </c>
      <c r="K3213" s="22">
        <v>1</v>
      </c>
      <c r="L3213" s="22">
        <f t="shared" si="529"/>
        <v>0</v>
      </c>
      <c r="M3213" s="22" t="s">
        <v>4954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0"/>
        <v>2</v>
      </c>
      <c r="Z3213" s="22" t="str">
        <f t="shared" si="531"/>
        <v>Tuesday</v>
      </c>
      <c r="AA3213" s="22" t="str">
        <f t="shared" si="532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33"/>
        <v>3212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27"/>
        <v>7268.7999999999993</v>
      </c>
      <c r="G3214" s="49">
        <f t="shared" si="528"/>
        <v>7268.7999999999993</v>
      </c>
      <c r="H3214" s="22">
        <v>740944</v>
      </c>
      <c r="I3214" s="22" t="s">
        <v>4659</v>
      </c>
      <c r="J3214" s="22">
        <v>1</v>
      </c>
      <c r="K3214" s="22">
        <v>1</v>
      </c>
      <c r="L3214" s="22">
        <f t="shared" si="529"/>
        <v>0</v>
      </c>
      <c r="M3214" s="22" t="s">
        <v>4954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0"/>
        <v>2</v>
      </c>
      <c r="Z3214" s="22" t="str">
        <f t="shared" si="531"/>
        <v>Tuesday</v>
      </c>
      <c r="AA3214" s="22" t="str">
        <f t="shared" si="532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33"/>
        <v>3213</v>
      </c>
      <c r="B3215" s="22" t="s">
        <v>4732</v>
      </c>
      <c r="C3215" s="31">
        <v>45926</v>
      </c>
      <c r="D3215" s="31">
        <v>45936</v>
      </c>
      <c r="E3215" s="48">
        <v>1232.7</v>
      </c>
      <c r="F3215" s="48">
        <f t="shared" si="527"/>
        <v>108477.6</v>
      </c>
      <c r="G3215" s="49">
        <f t="shared" si="528"/>
        <v>108477.6</v>
      </c>
      <c r="H3215" s="22">
        <v>741024</v>
      </c>
      <c r="I3215" s="22" t="s">
        <v>4660</v>
      </c>
      <c r="J3215" s="22">
        <v>1</v>
      </c>
      <c r="K3215" s="22">
        <v>1</v>
      </c>
      <c r="L3215" s="22">
        <f t="shared" si="529"/>
        <v>0</v>
      </c>
      <c r="M3215" s="22" t="s">
        <v>4951</v>
      </c>
      <c r="N3215" s="31">
        <v>45937</v>
      </c>
      <c r="O3215" s="49">
        <v>204716.25</v>
      </c>
      <c r="P3215" s="22" t="s">
        <v>319</v>
      </c>
      <c r="Q3215" s="22">
        <v>58156571594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45938</v>
      </c>
      <c r="Y3215" s="22">
        <f t="shared" si="530"/>
        <v>1</v>
      </c>
      <c r="Z3215" s="22" t="str">
        <f t="shared" si="531"/>
        <v>Tuesday</v>
      </c>
      <c r="AA3215" s="22" t="str">
        <f t="shared" si="532"/>
        <v>Wednesday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33"/>
        <v>3214</v>
      </c>
      <c r="B3216" s="22" t="s">
        <v>4732</v>
      </c>
      <c r="C3216" s="31">
        <v>45926</v>
      </c>
      <c r="D3216" s="31">
        <v>45936</v>
      </c>
      <c r="E3216" s="48">
        <v>739.9</v>
      </c>
      <c r="F3216" s="48">
        <f t="shared" si="527"/>
        <v>65111.199999999997</v>
      </c>
      <c r="G3216" s="49">
        <f t="shared" si="528"/>
        <v>65111.199999999997</v>
      </c>
      <c r="H3216" s="22">
        <v>741032</v>
      </c>
      <c r="I3216" s="22" t="s">
        <v>3773</v>
      </c>
      <c r="J3216" s="22">
        <v>1</v>
      </c>
      <c r="K3216" s="22">
        <v>1</v>
      </c>
      <c r="L3216" s="22">
        <f t="shared" si="529"/>
        <v>0</v>
      </c>
      <c r="M3216" s="22" t="s">
        <v>4870</v>
      </c>
      <c r="N3216" s="31">
        <v>45937</v>
      </c>
      <c r="O3216" s="49">
        <v>114684.5</v>
      </c>
      <c r="P3216" s="22" t="s">
        <v>2046</v>
      </c>
      <c r="Q3216" s="22">
        <v>58156571955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Banglore</v>
      </c>
      <c r="W3216" s="39"/>
      <c r="X3216" s="31">
        <v>45938</v>
      </c>
      <c r="Y3216" s="22">
        <f t="shared" si="530"/>
        <v>1</v>
      </c>
      <c r="Z3216" s="22" t="str">
        <f t="shared" si="531"/>
        <v>Tuesday</v>
      </c>
      <c r="AA3216" s="22" t="str">
        <f t="shared" si="532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33"/>
        <v>3215</v>
      </c>
      <c r="B3217" s="22" t="s">
        <v>4732</v>
      </c>
      <c r="C3217" s="31">
        <v>45926</v>
      </c>
      <c r="D3217" s="31">
        <v>45936</v>
      </c>
      <c r="E3217" s="48">
        <v>82.6</v>
      </c>
      <c r="F3217" s="48">
        <f t="shared" si="527"/>
        <v>7268.7999999999993</v>
      </c>
      <c r="G3217" s="49">
        <f t="shared" si="528"/>
        <v>7268.7999999999993</v>
      </c>
      <c r="H3217" s="22">
        <v>741110</v>
      </c>
      <c r="I3217" s="22" t="s">
        <v>4661</v>
      </c>
      <c r="J3217" s="22">
        <v>1</v>
      </c>
      <c r="K3217" s="22"/>
      <c r="L3217" s="22">
        <f t="shared" si="529"/>
        <v>1</v>
      </c>
      <c r="M3217" s="22"/>
      <c r="N3217" s="31"/>
      <c r="O3217" s="49"/>
      <c r="P3217" s="22" t="s">
        <v>3695</v>
      </c>
      <c r="Q3217" s="22"/>
      <c r="R3217" s="22"/>
      <c r="S3217" s="3">
        <v>4</v>
      </c>
      <c r="T3217" s="38" t="s">
        <v>4853</v>
      </c>
      <c r="U3217" s="22" t="s">
        <v>18</v>
      </c>
      <c r="V3217" s="22" t="str">
        <f>VLOOKUP(P3217,'Customer List'!B:C,2,)</f>
        <v>Unknown</v>
      </c>
      <c r="W3217" s="38" t="s">
        <v>4855</v>
      </c>
      <c r="X3217" s="31" t="str">
        <f>IF(OR(R3217 = "PRIYANKA MADAM", R3217 = "DEEPAK", R3217 = "PORTER"),N3217,"")</f>
        <v/>
      </c>
      <c r="Y3217" s="22" t="str">
        <f t="shared" si="530"/>
        <v/>
      </c>
      <c r="Z3217" s="22" t="str">
        <f t="shared" si="531"/>
        <v/>
      </c>
      <c r="AA3217" s="22" t="str">
        <f t="shared" si="532"/>
        <v/>
      </c>
      <c r="AB3217" s="22" t="str">
        <f>VLOOKUP(U3217,'Currency Sheet'!A:C,3,)</f>
        <v>DOLLAR</v>
      </c>
      <c r="AC3217" s="43" t="str">
        <f>VLOOKUP(P3217,'Customer List'!B:D,3,)</f>
        <v>Unknown</v>
      </c>
    </row>
    <row r="3218" spans="1:29" x14ac:dyDescent="0.25">
      <c r="A3218" s="22">
        <f t="shared" si="533"/>
        <v>3216</v>
      </c>
      <c r="B3218" s="22" t="s">
        <v>4732</v>
      </c>
      <c r="C3218" s="31">
        <v>45926</v>
      </c>
      <c r="D3218" s="31">
        <v>45936</v>
      </c>
      <c r="E3218" s="48">
        <v>1232.7</v>
      </c>
      <c r="F3218" s="48">
        <f t="shared" si="527"/>
        <v>108477.6</v>
      </c>
      <c r="G3218" s="49">
        <f t="shared" si="528"/>
        <v>108477.6</v>
      </c>
      <c r="H3218" s="22">
        <v>741335</v>
      </c>
      <c r="I3218" s="22" t="s">
        <v>4662</v>
      </c>
      <c r="J3218" s="22">
        <v>1</v>
      </c>
      <c r="K3218" s="22">
        <v>1</v>
      </c>
      <c r="L3218" s="22">
        <f t="shared" si="529"/>
        <v>0</v>
      </c>
      <c r="M3218" s="22" t="s">
        <v>4932</v>
      </c>
      <c r="N3218" s="31">
        <v>45937</v>
      </c>
      <c r="O3218" s="49">
        <v>133765.56</v>
      </c>
      <c r="P3218" s="22" t="s">
        <v>276</v>
      </c>
      <c r="Q3218" s="22">
        <v>58156565795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Pune</v>
      </c>
      <c r="W3218" s="39"/>
      <c r="X3218" s="31">
        <v>45938</v>
      </c>
      <c r="Y3218" s="22">
        <f t="shared" si="530"/>
        <v>1</v>
      </c>
      <c r="Z3218" s="22" t="str">
        <f t="shared" si="531"/>
        <v>Tuesday</v>
      </c>
      <c r="AA3218" s="22" t="str">
        <f t="shared" si="532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33"/>
        <v>3217</v>
      </c>
      <c r="B3219" s="22" t="s">
        <v>4732</v>
      </c>
      <c r="C3219" s="31">
        <v>45926</v>
      </c>
      <c r="D3219" s="31">
        <v>45936</v>
      </c>
      <c r="E3219" s="48">
        <v>102.9</v>
      </c>
      <c r="F3219" s="48">
        <f t="shared" si="527"/>
        <v>9055.2000000000007</v>
      </c>
      <c r="G3219" s="49">
        <f t="shared" si="528"/>
        <v>9055.2000000000007</v>
      </c>
      <c r="H3219" s="22">
        <v>824805</v>
      </c>
      <c r="I3219" s="22" t="s">
        <v>4663</v>
      </c>
      <c r="J3219" s="22">
        <v>1</v>
      </c>
      <c r="K3219" s="22">
        <v>1</v>
      </c>
      <c r="L3219" s="22">
        <f t="shared" si="529"/>
        <v>0</v>
      </c>
      <c r="M3219" s="22" t="s">
        <v>4932</v>
      </c>
      <c r="N3219" s="31">
        <v>45937</v>
      </c>
      <c r="O3219" s="49">
        <v>11166.12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0"/>
        <v>1</v>
      </c>
      <c r="Z3219" s="22" t="str">
        <f t="shared" si="531"/>
        <v>Tuesday</v>
      </c>
      <c r="AA3219" s="22" t="str">
        <f t="shared" si="532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x14ac:dyDescent="0.25">
      <c r="A3220" s="22">
        <f t="shared" si="533"/>
        <v>3218</v>
      </c>
      <c r="B3220" s="22" t="s">
        <v>4732</v>
      </c>
      <c r="C3220" s="31">
        <v>45926</v>
      </c>
      <c r="D3220" s="31">
        <v>45936</v>
      </c>
      <c r="E3220" s="48">
        <v>70.7</v>
      </c>
      <c r="F3220" s="48">
        <f t="shared" si="527"/>
        <v>6221.6</v>
      </c>
      <c r="G3220" s="49">
        <f t="shared" si="528"/>
        <v>6221.6</v>
      </c>
      <c r="H3220" s="22">
        <v>935101</v>
      </c>
      <c r="I3220" s="22" t="s">
        <v>4664</v>
      </c>
      <c r="J3220" s="22">
        <v>1</v>
      </c>
      <c r="K3220" s="22">
        <v>1</v>
      </c>
      <c r="L3220" s="22">
        <f t="shared" si="529"/>
        <v>0</v>
      </c>
      <c r="M3220" s="22" t="s">
        <v>4925</v>
      </c>
      <c r="N3220" s="31">
        <v>45937</v>
      </c>
      <c r="O3220" s="49">
        <v>11741.25</v>
      </c>
      <c r="P3220" s="22" t="s">
        <v>194</v>
      </c>
      <c r="Q3220" s="22">
        <v>58156573160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Kanpur</v>
      </c>
      <c r="W3220" s="39"/>
      <c r="X3220" s="31">
        <v>45939</v>
      </c>
      <c r="Y3220" s="22">
        <f t="shared" si="530"/>
        <v>2</v>
      </c>
      <c r="Z3220" s="22" t="str">
        <f t="shared" si="531"/>
        <v>Tuesday</v>
      </c>
      <c r="AA3220" s="22" t="str">
        <f t="shared" si="532"/>
        <v>Thursday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33"/>
        <v>3219</v>
      </c>
      <c r="B3221" s="22" t="s">
        <v>4733</v>
      </c>
      <c r="C3221" s="31">
        <v>45926</v>
      </c>
      <c r="D3221" s="31">
        <v>45937</v>
      </c>
      <c r="E3221" s="48">
        <v>22</v>
      </c>
      <c r="F3221" s="48">
        <f t="shared" si="527"/>
        <v>1936</v>
      </c>
      <c r="G3221" s="49">
        <f t="shared" si="528"/>
        <v>9680</v>
      </c>
      <c r="H3221" s="22" t="s">
        <v>362</v>
      </c>
      <c r="I3221" s="22" t="s">
        <v>4443</v>
      </c>
      <c r="J3221" s="22">
        <v>5</v>
      </c>
      <c r="K3221" s="22"/>
      <c r="L3221" s="22">
        <f t="shared" si="529"/>
        <v>5</v>
      </c>
      <c r="M3221" s="22"/>
      <c r="N3221" s="31"/>
      <c r="O3221" s="49"/>
      <c r="P3221" s="22" t="s">
        <v>1145</v>
      </c>
      <c r="Q3221" s="22"/>
      <c r="R3221" s="22"/>
      <c r="S3221" s="3">
        <v>4</v>
      </c>
      <c r="T3221" s="38"/>
      <c r="U3221" s="22" t="s">
        <v>3587</v>
      </c>
      <c r="V3221" s="22" t="str">
        <f>VLOOKUP(P3221,'Customer List'!B:C,2,)</f>
        <v>STOCK</v>
      </c>
      <c r="W3221" s="39" t="s">
        <v>1145</v>
      </c>
      <c r="X3221" s="31" t="str">
        <f t="shared" ref="X3221" si="534">IF(OR(R3221 = "PRIYANKA MADAM", R3221 = "DEEPAK", R3221 = "PORTER"),N3221,"")</f>
        <v/>
      </c>
      <c r="Y3221" s="22" t="str">
        <f t="shared" si="530"/>
        <v/>
      </c>
      <c r="Z3221" s="22" t="str">
        <f t="shared" si="531"/>
        <v/>
      </c>
      <c r="AA3221" s="22" t="str">
        <f t="shared" si="532"/>
        <v/>
      </c>
      <c r="AB3221" s="22" t="str">
        <f>VLOOKUP(U3221,'Currency Sheet'!A:C,3,)</f>
        <v>DOLLAR</v>
      </c>
      <c r="AC3221" s="43" t="str">
        <f>VLOOKUP(P3221,'Customer List'!B:D,3,)</f>
        <v>STOCK</v>
      </c>
    </row>
    <row r="3222" spans="1:29" x14ac:dyDescent="0.25">
      <c r="A3222" s="22">
        <f t="shared" si="533"/>
        <v>3220</v>
      </c>
      <c r="B3222" s="22" t="s">
        <v>4733</v>
      </c>
      <c r="C3222" s="31">
        <v>45926</v>
      </c>
      <c r="D3222" s="31">
        <v>45937</v>
      </c>
      <c r="E3222" s="48">
        <v>767.05</v>
      </c>
      <c r="F3222" s="48">
        <f t="shared" si="527"/>
        <v>67500.399999999994</v>
      </c>
      <c r="G3222" s="49">
        <f t="shared" si="528"/>
        <v>67500.399999999994</v>
      </c>
      <c r="H3222" s="22" t="s">
        <v>4444</v>
      </c>
      <c r="I3222" s="22" t="s">
        <v>4445</v>
      </c>
      <c r="J3222" s="22">
        <v>1</v>
      </c>
      <c r="K3222" s="22"/>
      <c r="L3222" s="22">
        <f t="shared" si="529"/>
        <v>1</v>
      </c>
      <c r="M3222" s="22"/>
      <c r="N3222" s="31"/>
      <c r="O3222" s="49"/>
      <c r="P3222" s="22" t="s">
        <v>880</v>
      </c>
      <c r="Q3222" s="22"/>
      <c r="R3222" s="22"/>
      <c r="S3222" s="3">
        <v>-20</v>
      </c>
      <c r="T3222" s="38"/>
      <c r="U3222" s="22" t="s">
        <v>3587</v>
      </c>
      <c r="V3222" s="22" t="str">
        <f>VLOOKUP(P3222,'Customer List'!B:C,2,)</f>
        <v>Mumbai</v>
      </c>
      <c r="W3222" s="39" t="s">
        <v>709</v>
      </c>
      <c r="X3222" s="31"/>
      <c r="Y3222" s="22" t="str">
        <f t="shared" si="530"/>
        <v/>
      </c>
      <c r="Z3222" s="22" t="str">
        <f t="shared" si="531"/>
        <v/>
      </c>
      <c r="AA3222" s="22" t="str">
        <f t="shared" si="532"/>
        <v/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33"/>
        <v>3221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27"/>
        <v>67500.399999999994</v>
      </c>
      <c r="G3223" s="49">
        <f t="shared" si="528"/>
        <v>67500.399999999994</v>
      </c>
      <c r="H3223" s="22" t="s">
        <v>4446</v>
      </c>
      <c r="I3223" s="22" t="s">
        <v>4447</v>
      </c>
      <c r="J3223" s="22">
        <v>1</v>
      </c>
      <c r="K3223" s="22"/>
      <c r="L3223" s="22">
        <f t="shared" si="529"/>
        <v>1</v>
      </c>
      <c r="M3223" s="22"/>
      <c r="N3223" s="31"/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709</v>
      </c>
      <c r="X3223" s="31"/>
      <c r="Y3223" s="22" t="str">
        <f t="shared" si="530"/>
        <v/>
      </c>
      <c r="Z3223" s="22" t="str">
        <f t="shared" si="531"/>
        <v/>
      </c>
      <c r="AA3223" s="22" t="str">
        <f t="shared" si="532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x14ac:dyDescent="0.25">
      <c r="A3224" s="22">
        <f t="shared" si="533"/>
        <v>3222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27"/>
        <v>67500.399999999994</v>
      </c>
      <c r="G3224" s="49">
        <f t="shared" si="528"/>
        <v>67500.399999999994</v>
      </c>
      <c r="H3224" s="22" t="s">
        <v>4448</v>
      </c>
      <c r="I3224" s="22" t="s">
        <v>4449</v>
      </c>
      <c r="J3224" s="22">
        <v>1</v>
      </c>
      <c r="K3224" s="22"/>
      <c r="L3224" s="22">
        <f t="shared" si="529"/>
        <v>1</v>
      </c>
      <c r="M3224" s="22"/>
      <c r="N3224" s="31"/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709</v>
      </c>
      <c r="X3224" s="31"/>
      <c r="Y3224" s="22" t="str">
        <f t="shared" si="530"/>
        <v/>
      </c>
      <c r="Z3224" s="22" t="str">
        <f t="shared" si="531"/>
        <v/>
      </c>
      <c r="AA3224" s="22" t="str">
        <f t="shared" si="532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33"/>
        <v>3223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27"/>
        <v>67500.399999999994</v>
      </c>
      <c r="G3225" s="49">
        <f t="shared" si="528"/>
        <v>67500.399999999994</v>
      </c>
      <c r="H3225" s="22" t="s">
        <v>4450</v>
      </c>
      <c r="I3225" s="22" t="s">
        <v>4451</v>
      </c>
      <c r="J3225" s="22">
        <v>1</v>
      </c>
      <c r="K3225" s="22"/>
      <c r="L3225" s="22">
        <f t="shared" si="529"/>
        <v>1</v>
      </c>
      <c r="M3225" s="22"/>
      <c r="N3225" s="31"/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709</v>
      </c>
      <c r="X3225" s="31"/>
      <c r="Y3225" s="22" t="str">
        <f t="shared" si="530"/>
        <v/>
      </c>
      <c r="Z3225" s="22" t="str">
        <f t="shared" si="531"/>
        <v/>
      </c>
      <c r="AA3225" s="22" t="str">
        <f t="shared" si="532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33"/>
        <v>3224</v>
      </c>
      <c r="B3226" s="22" t="s">
        <v>4733</v>
      </c>
      <c r="C3226" s="31">
        <v>45926</v>
      </c>
      <c r="D3226" s="31">
        <v>45937</v>
      </c>
      <c r="E3226" s="48">
        <v>736</v>
      </c>
      <c r="F3226" s="48">
        <f t="shared" si="527"/>
        <v>64768</v>
      </c>
      <c r="G3226" s="49">
        <f t="shared" si="528"/>
        <v>64768</v>
      </c>
      <c r="H3226" s="22" t="s">
        <v>4452</v>
      </c>
      <c r="I3226" s="22" t="s">
        <v>4453</v>
      </c>
      <c r="J3226" s="22">
        <v>1</v>
      </c>
      <c r="K3226" s="22">
        <v>1</v>
      </c>
      <c r="L3226" s="22">
        <f t="shared" si="529"/>
        <v>0</v>
      </c>
      <c r="M3226" s="22" t="s">
        <v>4903</v>
      </c>
      <c r="N3226" s="31">
        <v>45937</v>
      </c>
      <c r="O3226" s="49">
        <v>118755</v>
      </c>
      <c r="P3226" s="22" t="s">
        <v>168</v>
      </c>
      <c r="Q3226" s="22">
        <v>58156579261</v>
      </c>
      <c r="R3226" s="22" t="s">
        <v>40</v>
      </c>
      <c r="S3226" s="3">
        <v>-20</v>
      </c>
      <c r="T3226" s="38"/>
      <c r="U3226" s="22" t="s">
        <v>3587</v>
      </c>
      <c r="V3226" s="22" t="str">
        <f>VLOOKUP(P3226,'Customer List'!B:C,2,)</f>
        <v>Bhopal</v>
      </c>
      <c r="W3226" s="39"/>
      <c r="X3226" s="31">
        <v>45939</v>
      </c>
      <c r="Y3226" s="22">
        <f t="shared" si="530"/>
        <v>2</v>
      </c>
      <c r="Z3226" s="22" t="str">
        <f t="shared" si="531"/>
        <v>Tuesday</v>
      </c>
      <c r="AA3226" s="22" t="str">
        <f t="shared" si="532"/>
        <v>Thursday</v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33"/>
        <v>3225</v>
      </c>
      <c r="B3227" s="22" t="s">
        <v>4733</v>
      </c>
      <c r="C3227" s="31">
        <v>45926</v>
      </c>
      <c r="D3227" s="31">
        <v>45937</v>
      </c>
      <c r="E3227" s="48">
        <v>374</v>
      </c>
      <c r="F3227" s="48">
        <f t="shared" si="527"/>
        <v>32912</v>
      </c>
      <c r="G3227" s="49">
        <f t="shared" si="528"/>
        <v>32912</v>
      </c>
      <c r="H3227" s="22" t="s">
        <v>4454</v>
      </c>
      <c r="I3227" s="22" t="s">
        <v>4455</v>
      </c>
      <c r="J3227" s="22">
        <v>1</v>
      </c>
      <c r="K3227" s="22">
        <v>1</v>
      </c>
      <c r="L3227" s="22">
        <f t="shared" si="529"/>
        <v>0</v>
      </c>
      <c r="M3227" s="22" t="s">
        <v>4909</v>
      </c>
      <c r="N3227" s="31">
        <v>45937</v>
      </c>
      <c r="O3227" s="49">
        <v>45657</v>
      </c>
      <c r="P3227" s="22" t="s">
        <v>617</v>
      </c>
      <c r="Q3227" s="22">
        <v>58156578664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Bhuvneshwar</v>
      </c>
      <c r="W3227" s="39"/>
      <c r="X3227" s="31">
        <v>45941</v>
      </c>
      <c r="Y3227" s="22">
        <f t="shared" si="530"/>
        <v>4</v>
      </c>
      <c r="Z3227" s="22" t="str">
        <f t="shared" si="531"/>
        <v>Tuesday</v>
      </c>
      <c r="AA3227" s="22" t="str">
        <f t="shared" si="532"/>
        <v>Saturday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33"/>
        <v>3226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27"/>
        <v>32912</v>
      </c>
      <c r="G3228" s="49">
        <f t="shared" si="528"/>
        <v>32912</v>
      </c>
      <c r="H3228" s="22" t="s">
        <v>4456</v>
      </c>
      <c r="I3228" s="22" t="s">
        <v>4457</v>
      </c>
      <c r="J3228" s="22">
        <v>1</v>
      </c>
      <c r="K3228" s="22">
        <v>1</v>
      </c>
      <c r="L3228" s="22">
        <f t="shared" si="529"/>
        <v>0</v>
      </c>
      <c r="M3228" s="22" t="s">
        <v>4909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0"/>
        <v>4</v>
      </c>
      <c r="Z3228" s="22" t="str">
        <f t="shared" si="531"/>
        <v>Tuesday</v>
      </c>
      <c r="AA3228" s="22" t="str">
        <f t="shared" si="532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33"/>
        <v>3227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27"/>
        <v>32912</v>
      </c>
      <c r="G3229" s="49">
        <f t="shared" si="528"/>
        <v>32912</v>
      </c>
      <c r="H3229" s="22" t="s">
        <v>4458</v>
      </c>
      <c r="I3229" s="22" t="s">
        <v>4459</v>
      </c>
      <c r="J3229" s="22">
        <v>1</v>
      </c>
      <c r="K3229" s="22">
        <v>1</v>
      </c>
      <c r="L3229" s="22">
        <f t="shared" si="529"/>
        <v>0</v>
      </c>
      <c r="M3229" s="22" t="s">
        <v>4909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0"/>
        <v>4</v>
      </c>
      <c r="Z3229" s="22" t="str">
        <f t="shared" si="531"/>
        <v>Tuesday</v>
      </c>
      <c r="AA3229" s="22" t="str">
        <f t="shared" si="532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33"/>
        <v>3228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27"/>
        <v>32912</v>
      </c>
      <c r="G3230" s="49">
        <f t="shared" si="528"/>
        <v>32912</v>
      </c>
      <c r="H3230" s="22" t="s">
        <v>4460</v>
      </c>
      <c r="I3230" s="22" t="s">
        <v>4461</v>
      </c>
      <c r="J3230" s="22">
        <v>1</v>
      </c>
      <c r="K3230" s="22">
        <v>1</v>
      </c>
      <c r="L3230" s="22">
        <f t="shared" si="529"/>
        <v>0</v>
      </c>
      <c r="M3230" s="22" t="s">
        <v>4909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0"/>
        <v>4</v>
      </c>
      <c r="Z3230" s="22" t="str">
        <f t="shared" si="531"/>
        <v>Tuesday</v>
      </c>
      <c r="AA3230" s="22" t="str">
        <f t="shared" si="532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33"/>
        <v>3229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27"/>
        <v>32912</v>
      </c>
      <c r="G3231" s="49">
        <f t="shared" si="528"/>
        <v>32912</v>
      </c>
      <c r="H3231" s="22" t="s">
        <v>4462</v>
      </c>
      <c r="I3231" s="22" t="s">
        <v>4463</v>
      </c>
      <c r="J3231" s="22">
        <v>1</v>
      </c>
      <c r="K3231" s="22"/>
      <c r="L3231" s="22">
        <f t="shared" si="529"/>
        <v>1</v>
      </c>
      <c r="M3231" s="22"/>
      <c r="N3231" s="31"/>
      <c r="O3231" s="49"/>
      <c r="P3231" s="22" t="s">
        <v>617</v>
      </c>
      <c r="Q3231" s="22"/>
      <c r="R3231" s="22"/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 t="s">
        <v>709</v>
      </c>
      <c r="X3231" s="31" t="str">
        <f t="shared" ref="X3231:X3241" si="535">IF(OR(R3231 = "PRIYANKA MADAM", R3231 = "DEEPAK", R3231 = "PORTER"),N3231,"")</f>
        <v/>
      </c>
      <c r="Y3231" s="22" t="str">
        <f t="shared" si="530"/>
        <v/>
      </c>
      <c r="Z3231" s="22" t="str">
        <f t="shared" si="531"/>
        <v/>
      </c>
      <c r="AA3231" s="22" t="str">
        <f t="shared" si="532"/>
        <v/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33"/>
        <v>3230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27"/>
        <v>32912</v>
      </c>
      <c r="G3232" s="49">
        <f t="shared" si="528"/>
        <v>32912</v>
      </c>
      <c r="H3232" s="22" t="s">
        <v>4464</v>
      </c>
      <c r="I3232" s="22" t="s">
        <v>4465</v>
      </c>
      <c r="J3232" s="22">
        <v>1</v>
      </c>
      <c r="K3232" s="22"/>
      <c r="L3232" s="22">
        <f t="shared" si="529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si="535"/>
        <v/>
      </c>
      <c r="Y3232" s="22" t="str">
        <f t="shared" si="530"/>
        <v/>
      </c>
      <c r="Z3232" s="22" t="str">
        <f t="shared" si="531"/>
        <v/>
      </c>
      <c r="AA3232" s="22" t="str">
        <f t="shared" si="532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33"/>
        <v>3231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27"/>
        <v>32912</v>
      </c>
      <c r="G3233" s="49">
        <f t="shared" si="528"/>
        <v>32912</v>
      </c>
      <c r="H3233" s="22" t="s">
        <v>4466</v>
      </c>
      <c r="I3233" s="22" t="s">
        <v>4467</v>
      </c>
      <c r="J3233" s="22">
        <v>1</v>
      </c>
      <c r="K3233" s="22"/>
      <c r="L3233" s="22">
        <f t="shared" si="529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35"/>
        <v/>
      </c>
      <c r="Y3233" s="22" t="str">
        <f t="shared" si="530"/>
        <v/>
      </c>
      <c r="Z3233" s="22" t="str">
        <f t="shared" si="531"/>
        <v/>
      </c>
      <c r="AA3233" s="22" t="str">
        <f t="shared" si="532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33"/>
        <v>3232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27"/>
        <v>32912</v>
      </c>
      <c r="G3234" s="49">
        <f t="shared" si="528"/>
        <v>32912</v>
      </c>
      <c r="H3234" s="22" t="s">
        <v>4468</v>
      </c>
      <c r="I3234" s="22" t="s">
        <v>4469</v>
      </c>
      <c r="J3234" s="22">
        <v>1</v>
      </c>
      <c r="K3234" s="22"/>
      <c r="L3234" s="22">
        <f t="shared" si="529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35"/>
        <v/>
      </c>
      <c r="Y3234" s="22" t="str">
        <f t="shared" si="530"/>
        <v/>
      </c>
      <c r="Z3234" s="22" t="str">
        <f t="shared" si="531"/>
        <v/>
      </c>
      <c r="AA3234" s="22" t="str">
        <f t="shared" si="532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33"/>
        <v>3233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27"/>
        <v>32912</v>
      </c>
      <c r="G3235" s="49">
        <f t="shared" si="528"/>
        <v>32912</v>
      </c>
      <c r="H3235" s="22" t="s">
        <v>4470</v>
      </c>
      <c r="I3235" s="22" t="s">
        <v>4471</v>
      </c>
      <c r="J3235" s="22">
        <v>1</v>
      </c>
      <c r="K3235" s="22"/>
      <c r="L3235" s="22">
        <f t="shared" si="529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35"/>
        <v/>
      </c>
      <c r="Y3235" s="22" t="str">
        <f t="shared" si="530"/>
        <v/>
      </c>
      <c r="Z3235" s="22" t="str">
        <f t="shared" si="531"/>
        <v/>
      </c>
      <c r="AA3235" s="22" t="str">
        <f t="shared" si="532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33"/>
        <v>3234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27"/>
        <v>32912</v>
      </c>
      <c r="G3236" s="49">
        <f t="shared" si="528"/>
        <v>32912</v>
      </c>
      <c r="H3236" s="22" t="s">
        <v>4472</v>
      </c>
      <c r="I3236" s="22" t="s">
        <v>4473</v>
      </c>
      <c r="J3236" s="22">
        <v>1</v>
      </c>
      <c r="K3236" s="22"/>
      <c r="L3236" s="22">
        <f t="shared" si="529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35"/>
        <v/>
      </c>
      <c r="Y3236" s="22" t="str">
        <f t="shared" si="530"/>
        <v/>
      </c>
      <c r="Z3236" s="22" t="str">
        <f t="shared" si="531"/>
        <v/>
      </c>
      <c r="AA3236" s="22" t="str">
        <f t="shared" si="532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33"/>
        <v>3235</v>
      </c>
      <c r="B3237" s="22" t="s">
        <v>4733</v>
      </c>
      <c r="C3237" s="31">
        <v>45926</v>
      </c>
      <c r="D3237" s="31">
        <v>45937</v>
      </c>
      <c r="E3237" s="48">
        <v>188</v>
      </c>
      <c r="F3237" s="48">
        <f t="shared" si="527"/>
        <v>16544</v>
      </c>
      <c r="G3237" s="49">
        <f t="shared" si="528"/>
        <v>16544</v>
      </c>
      <c r="H3237" s="22" t="s">
        <v>372</v>
      </c>
      <c r="I3237" s="22" t="s">
        <v>4130</v>
      </c>
      <c r="J3237" s="22">
        <v>1</v>
      </c>
      <c r="K3237" s="22"/>
      <c r="L3237" s="22">
        <f t="shared" si="529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35"/>
        <v/>
      </c>
      <c r="Y3237" s="22" t="str">
        <f t="shared" si="530"/>
        <v/>
      </c>
      <c r="Z3237" s="22" t="str">
        <f t="shared" si="531"/>
        <v/>
      </c>
      <c r="AA3237" s="22" t="str">
        <f t="shared" si="532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33"/>
        <v>3236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27"/>
        <v>32912</v>
      </c>
      <c r="G3238" s="49">
        <f t="shared" si="528"/>
        <v>32912</v>
      </c>
      <c r="H3238" s="22" t="s">
        <v>4474</v>
      </c>
      <c r="I3238" s="22" t="s">
        <v>4475</v>
      </c>
      <c r="J3238" s="22">
        <v>1</v>
      </c>
      <c r="K3238" s="22">
        <v>1</v>
      </c>
      <c r="L3238" s="22">
        <f t="shared" si="529"/>
        <v>0</v>
      </c>
      <c r="M3238" s="22" t="s">
        <v>4910</v>
      </c>
      <c r="N3238" s="31">
        <v>45937</v>
      </c>
      <c r="O3238" s="49">
        <v>48193.5</v>
      </c>
      <c r="P3238" s="22" t="s">
        <v>617</v>
      </c>
      <c r="Q3238" s="22">
        <v>58156578664</v>
      </c>
      <c r="R3238" s="22" t="s">
        <v>40</v>
      </c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/>
      <c r="X3238" s="31">
        <v>45941</v>
      </c>
      <c r="Y3238" s="22">
        <f t="shared" si="530"/>
        <v>4</v>
      </c>
      <c r="Z3238" s="22" t="str">
        <f t="shared" si="531"/>
        <v>Tuesday</v>
      </c>
      <c r="AA3238" s="22" t="str">
        <f t="shared" si="532"/>
        <v>Saturday</v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33"/>
        <v>3237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27"/>
        <v>32912</v>
      </c>
      <c r="G3239" s="49">
        <f t="shared" si="528"/>
        <v>32912</v>
      </c>
      <c r="H3239" s="22" t="s">
        <v>4476</v>
      </c>
      <c r="I3239" s="22" t="s">
        <v>4477</v>
      </c>
      <c r="J3239" s="22">
        <v>1</v>
      </c>
      <c r="K3239" s="22">
        <v>1</v>
      </c>
      <c r="L3239" s="22">
        <f t="shared" si="529"/>
        <v>0</v>
      </c>
      <c r="M3239" s="22" t="s">
        <v>4910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0"/>
        <v>4</v>
      </c>
      <c r="Z3239" s="22" t="str">
        <f t="shared" si="531"/>
        <v>Tuesday</v>
      </c>
      <c r="AA3239" s="22" t="str">
        <f t="shared" si="532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33"/>
        <v>3238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27"/>
        <v>32912</v>
      </c>
      <c r="G3240" s="49">
        <f t="shared" si="528"/>
        <v>32912</v>
      </c>
      <c r="H3240" s="22" t="s">
        <v>4478</v>
      </c>
      <c r="I3240" s="22" t="s">
        <v>4479</v>
      </c>
      <c r="J3240" s="22">
        <v>1</v>
      </c>
      <c r="K3240" s="22"/>
      <c r="L3240" s="22">
        <f t="shared" si="529"/>
        <v>1</v>
      </c>
      <c r="M3240" s="22"/>
      <c r="N3240" s="31"/>
      <c r="O3240" s="49"/>
      <c r="P3240" s="22" t="s">
        <v>628</v>
      </c>
      <c r="Q3240" s="22"/>
      <c r="R3240" s="22"/>
      <c r="S3240" s="3">
        <v>-20</v>
      </c>
      <c r="T3240" s="38"/>
      <c r="U3240" s="22" t="s">
        <v>3587</v>
      </c>
      <c r="V3240" s="22" t="str">
        <f>VLOOKUP(P3240,'Customer List'!B:C,2,)</f>
        <v>Banglore</v>
      </c>
      <c r="W3240" s="39" t="s">
        <v>709</v>
      </c>
      <c r="X3240" s="31" t="str">
        <f t="shared" si="535"/>
        <v/>
      </c>
      <c r="Y3240" s="22" t="str">
        <f t="shared" si="530"/>
        <v/>
      </c>
      <c r="Z3240" s="22" t="str">
        <f t="shared" si="531"/>
        <v/>
      </c>
      <c r="AA3240" s="22" t="str">
        <f t="shared" si="532"/>
        <v/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33"/>
        <v>3239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27"/>
        <v>32912</v>
      </c>
      <c r="G3241" s="49">
        <f t="shared" si="528"/>
        <v>32912</v>
      </c>
      <c r="H3241" s="22" t="s">
        <v>4480</v>
      </c>
      <c r="I3241" s="22" t="s">
        <v>4481</v>
      </c>
      <c r="J3241" s="22">
        <v>1</v>
      </c>
      <c r="K3241" s="22"/>
      <c r="L3241" s="22">
        <f t="shared" si="529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35"/>
        <v/>
      </c>
      <c r="Y3241" s="22" t="str">
        <f t="shared" si="530"/>
        <v/>
      </c>
      <c r="Z3241" s="22" t="str">
        <f t="shared" si="531"/>
        <v/>
      </c>
      <c r="AA3241" s="22" t="str">
        <f t="shared" si="532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33"/>
        <v>3240</v>
      </c>
      <c r="B3242" s="22" t="s">
        <v>4733</v>
      </c>
      <c r="C3242" s="31">
        <v>45926</v>
      </c>
      <c r="D3242" s="31">
        <v>45937</v>
      </c>
      <c r="E3242" s="48">
        <v>364.14</v>
      </c>
      <c r="F3242" s="48">
        <f t="shared" si="527"/>
        <v>32044.32</v>
      </c>
      <c r="G3242" s="49">
        <f t="shared" si="528"/>
        <v>32044.32</v>
      </c>
      <c r="H3242" s="22" t="s">
        <v>4482</v>
      </c>
      <c r="I3242" s="22" t="s">
        <v>4483</v>
      </c>
      <c r="J3242" s="22">
        <v>1</v>
      </c>
      <c r="K3242" s="22">
        <v>1</v>
      </c>
      <c r="L3242" s="22">
        <f t="shared" si="529"/>
        <v>0</v>
      </c>
      <c r="M3242" s="22" t="s">
        <v>4958</v>
      </c>
      <c r="N3242" s="31">
        <v>45937</v>
      </c>
      <c r="O3242" s="49">
        <v>54621</v>
      </c>
      <c r="P3242" s="22" t="s">
        <v>309</v>
      </c>
      <c r="Q3242" s="22">
        <v>58156574066</v>
      </c>
      <c r="R3242" s="22" t="s">
        <v>40</v>
      </c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/>
      <c r="X3242" s="31">
        <v>45938</v>
      </c>
      <c r="Y3242" s="22">
        <f t="shared" si="530"/>
        <v>1</v>
      </c>
      <c r="Z3242" s="22" t="str">
        <f t="shared" si="531"/>
        <v>Tuesday</v>
      </c>
      <c r="AA3242" s="22" t="str">
        <f t="shared" si="532"/>
        <v>Wednesday</v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33"/>
        <v>3241</v>
      </c>
      <c r="B3243" s="22" t="s">
        <v>4733</v>
      </c>
      <c r="C3243" s="31">
        <v>45926</v>
      </c>
      <c r="D3243" s="31">
        <v>45937</v>
      </c>
      <c r="E3243" s="48">
        <v>201</v>
      </c>
      <c r="F3243" s="48">
        <f t="shared" si="527"/>
        <v>17688</v>
      </c>
      <c r="G3243" s="49">
        <f t="shared" si="528"/>
        <v>17688</v>
      </c>
      <c r="H3243" s="22" t="s">
        <v>4484</v>
      </c>
      <c r="I3243" s="22" t="s">
        <v>4485</v>
      </c>
      <c r="J3243" s="22">
        <v>1</v>
      </c>
      <c r="K3243" s="22">
        <v>1</v>
      </c>
      <c r="L3243" s="22">
        <f t="shared" si="529"/>
        <v>0</v>
      </c>
      <c r="M3243" s="22" t="s">
        <v>4941</v>
      </c>
      <c r="N3243" s="31">
        <v>45938</v>
      </c>
      <c r="O3243" s="49">
        <v>21951</v>
      </c>
      <c r="P3243" s="22" t="s">
        <v>254</v>
      </c>
      <c r="Q3243" s="22" t="s">
        <v>636</v>
      </c>
      <c r="R3243" s="22" t="s">
        <v>847</v>
      </c>
      <c r="S3243" s="3">
        <v>-20</v>
      </c>
      <c r="T3243" s="38"/>
      <c r="U3243" s="22" t="s">
        <v>3587</v>
      </c>
      <c r="V3243" s="22" t="str">
        <f>VLOOKUP(P3243,'Customer List'!B:C,2,)</f>
        <v>Delhi</v>
      </c>
      <c r="W3243" s="39"/>
      <c r="X3243" s="31">
        <f t="shared" ref="X3243:X3259" si="536">IF(OR(R3243 = "PRIYANKA MADAM", R3243 = "DEEPAK", R3243 = "PORTER"),N3243,"")</f>
        <v>45938</v>
      </c>
      <c r="Y3243" s="22">
        <f t="shared" si="530"/>
        <v>0</v>
      </c>
      <c r="Z3243" s="22" t="str">
        <f t="shared" si="531"/>
        <v>Wednesday</v>
      </c>
      <c r="AA3243" s="22" t="str">
        <f t="shared" si="532"/>
        <v>Wednesday</v>
      </c>
      <c r="AB3243" s="22" t="str">
        <f>VLOOKUP(U3243,'Currency Sheet'!A:C,3,)</f>
        <v>DOLLAR</v>
      </c>
      <c r="AC3243" s="43" t="str">
        <f>VLOOKUP(P3243,'Customer List'!B:D,3,)</f>
        <v>Local</v>
      </c>
    </row>
    <row r="3244" spans="1:29" x14ac:dyDescent="0.25">
      <c r="A3244" s="22">
        <f t="shared" si="533"/>
        <v>3242</v>
      </c>
      <c r="B3244" s="22" t="s">
        <v>4733</v>
      </c>
      <c r="C3244" s="31">
        <v>45926</v>
      </c>
      <c r="D3244" s="31">
        <v>45937</v>
      </c>
      <c r="E3244" s="48">
        <v>374</v>
      </c>
      <c r="F3244" s="48">
        <f t="shared" si="527"/>
        <v>32912</v>
      </c>
      <c r="G3244" s="49">
        <f t="shared" si="528"/>
        <v>32912</v>
      </c>
      <c r="H3244" s="22" t="s">
        <v>4486</v>
      </c>
      <c r="I3244" s="22" t="s">
        <v>4487</v>
      </c>
      <c r="J3244" s="22">
        <v>1</v>
      </c>
      <c r="K3244" s="22">
        <v>1</v>
      </c>
      <c r="L3244" s="22">
        <f t="shared" si="529"/>
        <v>0</v>
      </c>
      <c r="M3244" s="22" t="s">
        <v>4901</v>
      </c>
      <c r="N3244" s="31">
        <v>45938</v>
      </c>
      <c r="O3244" s="49">
        <v>48193</v>
      </c>
      <c r="P3244" s="22" t="s">
        <v>30</v>
      </c>
      <c r="Q3244" s="22" t="s">
        <v>636</v>
      </c>
      <c r="R3244" s="22" t="s">
        <v>637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si="536"/>
        <v>45938</v>
      </c>
      <c r="Y3244" s="22">
        <f t="shared" si="530"/>
        <v>0</v>
      </c>
      <c r="Z3244" s="22" t="str">
        <f t="shared" si="531"/>
        <v>Wednesday</v>
      </c>
      <c r="AA3244" s="22" t="str">
        <f t="shared" si="532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x14ac:dyDescent="0.25">
      <c r="A3245" s="22">
        <f t="shared" si="533"/>
        <v>3243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27"/>
        <v>32912</v>
      </c>
      <c r="G3245" s="49">
        <f t="shared" si="528"/>
        <v>32912</v>
      </c>
      <c r="H3245" s="22" t="s">
        <v>4488</v>
      </c>
      <c r="I3245" s="22" t="s">
        <v>4489</v>
      </c>
      <c r="J3245" s="22">
        <v>1</v>
      </c>
      <c r="K3245" s="22">
        <v>1</v>
      </c>
      <c r="L3245" s="22">
        <f t="shared" si="529"/>
        <v>0</v>
      </c>
      <c r="M3245" s="22" t="s">
        <v>4897</v>
      </c>
      <c r="N3245" s="31">
        <v>45938</v>
      </c>
      <c r="O3245" s="49">
        <v>56070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36"/>
        <v>45938</v>
      </c>
      <c r="Y3245" s="22">
        <f t="shared" si="530"/>
        <v>0</v>
      </c>
      <c r="Z3245" s="22" t="str">
        <f t="shared" si="531"/>
        <v>Wednesday</v>
      </c>
      <c r="AA3245" s="22" t="str">
        <f t="shared" si="532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33"/>
        <v>3244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27"/>
        <v>32912</v>
      </c>
      <c r="G3246" s="49">
        <f t="shared" si="528"/>
        <v>32912</v>
      </c>
      <c r="H3246" s="22" t="s">
        <v>4490</v>
      </c>
      <c r="I3246" s="22" t="s">
        <v>4491</v>
      </c>
      <c r="J3246" s="22">
        <v>1</v>
      </c>
      <c r="K3246" s="22">
        <v>1</v>
      </c>
      <c r="L3246" s="22">
        <f t="shared" si="529"/>
        <v>0</v>
      </c>
      <c r="M3246" s="22" t="s">
        <v>4897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36"/>
        <v>45938</v>
      </c>
      <c r="Y3246" s="22">
        <f t="shared" si="530"/>
        <v>0</v>
      </c>
      <c r="Z3246" s="22" t="str">
        <f t="shared" si="531"/>
        <v>Wednesday</v>
      </c>
      <c r="AA3246" s="22" t="str">
        <f t="shared" si="532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33"/>
        <v>3245</v>
      </c>
      <c r="B3247" s="22" t="s">
        <v>4733</v>
      </c>
      <c r="C3247" s="31">
        <v>45926</v>
      </c>
      <c r="D3247" s="31">
        <v>45937</v>
      </c>
      <c r="E3247" s="48">
        <v>105.46</v>
      </c>
      <c r="F3247" s="48">
        <f t="shared" ref="F3247:F3282" si="537">IF(AB3247="DOLLAR",E3247*88,E3247)</f>
        <v>9280.48</v>
      </c>
      <c r="G3247" s="49">
        <f t="shared" ref="G3247:G3282" si="538">F3247*J3247</f>
        <v>9280.48</v>
      </c>
      <c r="H3247" s="22" t="s">
        <v>4492</v>
      </c>
      <c r="I3247" s="22" t="s">
        <v>4493</v>
      </c>
      <c r="J3247" s="22">
        <v>1</v>
      </c>
      <c r="K3247" s="22">
        <v>1</v>
      </c>
      <c r="L3247" s="22">
        <f t="shared" ref="L3247:L3306" si="539">J3247-K3247</f>
        <v>0</v>
      </c>
      <c r="M3247" s="22" t="s">
        <v>5023</v>
      </c>
      <c r="N3247" s="31">
        <v>45941</v>
      </c>
      <c r="O3247" s="49">
        <v>16948.13</v>
      </c>
      <c r="P3247" s="22" t="s">
        <v>383</v>
      </c>
      <c r="Q3247" s="22">
        <v>58156812302</v>
      </c>
      <c r="R3247" s="22" t="s">
        <v>40</v>
      </c>
      <c r="S3247" s="3">
        <v>-20</v>
      </c>
      <c r="T3247" s="38"/>
      <c r="U3247" s="22" t="s">
        <v>3587</v>
      </c>
      <c r="V3247" s="22" t="str">
        <f>VLOOKUP(P3247,'Customer List'!B:C,2,)</f>
        <v>Pune</v>
      </c>
      <c r="W3247" s="39"/>
      <c r="X3247" s="31">
        <v>45943</v>
      </c>
      <c r="Y3247" s="22">
        <f t="shared" ref="Y3247:Y3281" si="540">IF(X3247="", "", X3247-N3247)</f>
        <v>2</v>
      </c>
      <c r="Z3247" s="22" t="str">
        <f t="shared" ref="Z3247:Z3281" si="541">IF(N3247="", "", TEXT(N3247, "dddd"))</f>
        <v>Saturday</v>
      </c>
      <c r="AA3247" s="22" t="str">
        <f t="shared" ref="AA3247:AA3281" si="542">IF(X3247="", "", TEXT(X3247, "dddd"))</f>
        <v>Monday</v>
      </c>
      <c r="AB3247" s="22" t="str">
        <f>VLOOKUP(U3247,'Currency Sheet'!A:C,3,)</f>
        <v>DOLLAR</v>
      </c>
      <c r="AC3247" s="43" t="str">
        <f>VLOOKUP(P3247,'Customer List'!B:D,3,)</f>
        <v>OutStation</v>
      </c>
    </row>
    <row r="3248" spans="1:29" x14ac:dyDescent="0.25">
      <c r="A3248" s="22">
        <f t="shared" si="533"/>
        <v>3246</v>
      </c>
      <c r="B3248" s="22" t="s">
        <v>4733</v>
      </c>
      <c r="C3248" s="31">
        <v>45926</v>
      </c>
      <c r="D3248" s="31">
        <v>45937</v>
      </c>
      <c r="E3248" s="48">
        <v>201</v>
      </c>
      <c r="F3248" s="48">
        <f t="shared" si="537"/>
        <v>17688</v>
      </c>
      <c r="G3248" s="49">
        <f t="shared" si="538"/>
        <v>17688</v>
      </c>
      <c r="H3248" s="22" t="s">
        <v>4494</v>
      </c>
      <c r="I3248" s="22" t="s">
        <v>4495</v>
      </c>
      <c r="J3248" s="22">
        <v>1</v>
      </c>
      <c r="K3248" s="22">
        <v>1</v>
      </c>
      <c r="L3248" s="22">
        <f t="shared" si="539"/>
        <v>0</v>
      </c>
      <c r="M3248" s="22" t="s">
        <v>4901</v>
      </c>
      <c r="N3248" s="31">
        <v>45938</v>
      </c>
      <c r="O3248" s="49">
        <v>30315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36"/>
        <v>45938</v>
      </c>
      <c r="Y3248" s="22">
        <f t="shared" si="540"/>
        <v>0</v>
      </c>
      <c r="Z3248" s="22" t="str">
        <f t="shared" si="541"/>
        <v>Wednesday</v>
      </c>
      <c r="AA3248" s="22" t="str">
        <f t="shared" si="542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33"/>
        <v>3247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37"/>
        <v>17688</v>
      </c>
      <c r="G3249" s="49">
        <f t="shared" si="538"/>
        <v>17688</v>
      </c>
      <c r="H3249" s="22" t="s">
        <v>4496</v>
      </c>
      <c r="I3249" s="22" t="s">
        <v>4497</v>
      </c>
      <c r="J3249" s="22">
        <v>1</v>
      </c>
      <c r="K3249" s="22">
        <v>1</v>
      </c>
      <c r="L3249" s="22">
        <f t="shared" si="539"/>
        <v>0</v>
      </c>
      <c r="M3249" s="22" t="s">
        <v>4901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36"/>
        <v>45938</v>
      </c>
      <c r="Y3249" s="22">
        <f t="shared" si="540"/>
        <v>0</v>
      </c>
      <c r="Z3249" s="22" t="str">
        <f t="shared" si="541"/>
        <v>Wednesday</v>
      </c>
      <c r="AA3249" s="22" t="str">
        <f t="shared" si="542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x14ac:dyDescent="0.25">
      <c r="A3250" s="22">
        <f t="shared" si="533"/>
        <v>3248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37"/>
        <v>17688</v>
      </c>
      <c r="G3250" s="49">
        <f t="shared" si="538"/>
        <v>17688</v>
      </c>
      <c r="H3250" s="22" t="s">
        <v>4498</v>
      </c>
      <c r="I3250" s="22" t="s">
        <v>4499</v>
      </c>
      <c r="J3250" s="22">
        <v>1</v>
      </c>
      <c r="K3250" s="22">
        <v>1</v>
      </c>
      <c r="L3250" s="22">
        <f t="shared" si="539"/>
        <v>0</v>
      </c>
      <c r="M3250" s="22" t="s">
        <v>4901</v>
      </c>
      <c r="N3250" s="31">
        <v>45938</v>
      </c>
      <c r="O3250" s="49">
        <v>32287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36"/>
        <v>45938</v>
      </c>
      <c r="Y3250" s="22">
        <f t="shared" si="540"/>
        <v>0</v>
      </c>
      <c r="Z3250" s="22" t="str">
        <f t="shared" si="541"/>
        <v>Wednesday</v>
      </c>
      <c r="AA3250" s="22" t="str">
        <f t="shared" si="542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33"/>
        <v>3249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37"/>
        <v>17688</v>
      </c>
      <c r="G3251" s="49">
        <f t="shared" si="538"/>
        <v>17688</v>
      </c>
      <c r="H3251" s="22" t="s">
        <v>751</v>
      </c>
      <c r="I3251" s="22" t="s">
        <v>4134</v>
      </c>
      <c r="J3251" s="22">
        <v>1</v>
      </c>
      <c r="K3251" s="22">
        <v>1</v>
      </c>
      <c r="L3251" s="22">
        <f t="shared" si="539"/>
        <v>0</v>
      </c>
      <c r="M3251" s="22" t="s">
        <v>4970</v>
      </c>
      <c r="N3251" s="31">
        <v>45938</v>
      </c>
      <c r="O3251" s="49">
        <v>0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 t="s">
        <v>4756</v>
      </c>
      <c r="U3251" s="22" t="s">
        <v>3587</v>
      </c>
      <c r="V3251" s="22" t="str">
        <f>VLOOKUP(P3251,'Customer List'!B:C,2,)</f>
        <v>Delhi</v>
      </c>
      <c r="W3251" s="39"/>
      <c r="X3251" s="31">
        <f t="shared" si="536"/>
        <v>45938</v>
      </c>
      <c r="Y3251" s="22">
        <f t="shared" si="540"/>
        <v>0</v>
      </c>
      <c r="Z3251" s="22" t="str">
        <f t="shared" si="541"/>
        <v>Wednesday</v>
      </c>
      <c r="AA3251" s="22" t="str">
        <f t="shared" si="542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33"/>
        <v>3250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37"/>
        <v>17688</v>
      </c>
      <c r="G3252" s="49">
        <f t="shared" si="538"/>
        <v>17688</v>
      </c>
      <c r="H3252" s="22" t="s">
        <v>4500</v>
      </c>
      <c r="I3252" s="22" t="s">
        <v>4501</v>
      </c>
      <c r="J3252" s="22">
        <v>1</v>
      </c>
      <c r="K3252" s="22">
        <v>1</v>
      </c>
      <c r="L3252" s="22">
        <f t="shared" si="539"/>
        <v>0</v>
      </c>
      <c r="M3252" s="22" t="s">
        <v>4899</v>
      </c>
      <c r="N3252" s="31">
        <v>45938</v>
      </c>
      <c r="O3252" s="49">
        <v>32287.5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36"/>
        <v>45938</v>
      </c>
      <c r="Y3252" s="22">
        <f t="shared" si="540"/>
        <v>0</v>
      </c>
      <c r="Z3252" s="22" t="str">
        <f t="shared" si="541"/>
        <v>Wednesday</v>
      </c>
      <c r="AA3252" s="22" t="str">
        <f t="shared" si="542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33"/>
        <v>3251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37"/>
        <v>17688</v>
      </c>
      <c r="G3253" s="49">
        <f t="shared" si="538"/>
        <v>17688</v>
      </c>
      <c r="H3253" s="22" t="s">
        <v>4502</v>
      </c>
      <c r="I3253" s="22" t="s">
        <v>4503</v>
      </c>
      <c r="J3253" s="22">
        <v>1</v>
      </c>
      <c r="K3253" s="22">
        <v>1</v>
      </c>
      <c r="L3253" s="22">
        <f t="shared" si="539"/>
        <v>0</v>
      </c>
      <c r="M3253" s="22" t="s">
        <v>4899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36"/>
        <v>45938</v>
      </c>
      <c r="Y3253" s="22">
        <f t="shared" si="540"/>
        <v>0</v>
      </c>
      <c r="Z3253" s="22" t="str">
        <f t="shared" si="541"/>
        <v>Wednesday</v>
      </c>
      <c r="AA3253" s="22" t="str">
        <f t="shared" si="542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33"/>
        <v>3252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37"/>
        <v>17688</v>
      </c>
      <c r="G3254" s="49">
        <f t="shared" si="538"/>
        <v>17688</v>
      </c>
      <c r="H3254" s="22" t="s">
        <v>4504</v>
      </c>
      <c r="I3254" s="22" t="s">
        <v>4505</v>
      </c>
      <c r="J3254" s="22">
        <v>1</v>
      </c>
      <c r="K3254" s="22">
        <v>1</v>
      </c>
      <c r="L3254" s="22">
        <f t="shared" si="539"/>
        <v>0</v>
      </c>
      <c r="M3254" s="22" t="s">
        <v>4899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36"/>
        <v>45938</v>
      </c>
      <c r="Y3254" s="22">
        <f t="shared" si="540"/>
        <v>0</v>
      </c>
      <c r="Z3254" s="22" t="str">
        <f t="shared" si="541"/>
        <v>Wednesday</v>
      </c>
      <c r="AA3254" s="22" t="str">
        <f t="shared" si="542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33"/>
        <v>3253</v>
      </c>
      <c r="B3255" s="22" t="s">
        <v>4733</v>
      </c>
      <c r="C3255" s="31">
        <v>45926</v>
      </c>
      <c r="D3255" s="31">
        <v>45937</v>
      </c>
      <c r="E3255" s="48">
        <v>188</v>
      </c>
      <c r="F3255" s="48">
        <f t="shared" si="537"/>
        <v>16544</v>
      </c>
      <c r="G3255" s="49">
        <f t="shared" si="538"/>
        <v>82720</v>
      </c>
      <c r="H3255" s="22" t="s">
        <v>372</v>
      </c>
      <c r="I3255" s="22" t="s">
        <v>4130</v>
      </c>
      <c r="J3255" s="22">
        <v>5</v>
      </c>
      <c r="K3255" s="22"/>
      <c r="L3255" s="22">
        <f t="shared" si="539"/>
        <v>5</v>
      </c>
      <c r="M3255" s="22"/>
      <c r="N3255" s="31"/>
      <c r="O3255" s="49"/>
      <c r="P3255" s="22" t="s">
        <v>1145</v>
      </c>
      <c r="Q3255" s="22"/>
      <c r="R3255" s="22"/>
      <c r="S3255" s="3">
        <v>-20</v>
      </c>
      <c r="T3255" s="38"/>
      <c r="U3255" s="22" t="s">
        <v>3587</v>
      </c>
      <c r="V3255" s="22" t="str">
        <f>VLOOKUP(P3255,'Customer List'!B:C,2,)</f>
        <v>STOCK</v>
      </c>
      <c r="W3255" s="39" t="s">
        <v>1145</v>
      </c>
      <c r="X3255" s="31" t="str">
        <f t="shared" si="536"/>
        <v/>
      </c>
      <c r="Y3255" s="22" t="str">
        <f t="shared" si="540"/>
        <v/>
      </c>
      <c r="Z3255" s="22" t="str">
        <f t="shared" si="541"/>
        <v/>
      </c>
      <c r="AA3255" s="22" t="str">
        <f t="shared" si="542"/>
        <v/>
      </c>
      <c r="AB3255" s="22" t="str">
        <f>VLOOKUP(U3255,'Currency Sheet'!A:C,3,)</f>
        <v>DOLLAR</v>
      </c>
      <c r="AC3255" s="43" t="str">
        <f>VLOOKUP(P3255,'Customer List'!B:D,3,)</f>
        <v>STOCK</v>
      </c>
    </row>
    <row r="3256" spans="1:29" x14ac:dyDescent="0.25">
      <c r="A3256" s="22">
        <f t="shared" si="533"/>
        <v>3254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37"/>
        <v>17688</v>
      </c>
      <c r="G3256" s="49">
        <f t="shared" si="538"/>
        <v>17688</v>
      </c>
      <c r="H3256" s="22" t="s">
        <v>4506</v>
      </c>
      <c r="I3256" s="22" t="s">
        <v>4507</v>
      </c>
      <c r="J3256" s="22">
        <v>1</v>
      </c>
      <c r="K3256" s="22">
        <v>1</v>
      </c>
      <c r="L3256" s="22">
        <f t="shared" si="539"/>
        <v>0</v>
      </c>
      <c r="M3256" s="22" t="s">
        <v>4900</v>
      </c>
      <c r="N3256" s="31">
        <v>45938</v>
      </c>
      <c r="O3256" s="49">
        <v>34440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36"/>
        <v>45938</v>
      </c>
      <c r="Y3256" s="22">
        <f t="shared" si="540"/>
        <v>0</v>
      </c>
      <c r="Z3256" s="22" t="str">
        <f t="shared" si="541"/>
        <v>Wednesday</v>
      </c>
      <c r="AA3256" s="22" t="str">
        <f t="shared" si="542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33"/>
        <v>3255</v>
      </c>
      <c r="B3257" s="22" t="s">
        <v>4733</v>
      </c>
      <c r="C3257" s="31">
        <v>45926</v>
      </c>
      <c r="D3257" s="31">
        <v>45937</v>
      </c>
      <c r="E3257" s="48">
        <v>374</v>
      </c>
      <c r="F3257" s="48">
        <f t="shared" si="537"/>
        <v>32912</v>
      </c>
      <c r="G3257" s="49">
        <f t="shared" si="538"/>
        <v>32912</v>
      </c>
      <c r="H3257" s="22" t="s">
        <v>4508</v>
      </c>
      <c r="I3257" s="22" t="s">
        <v>4509</v>
      </c>
      <c r="J3257" s="22">
        <v>1</v>
      </c>
      <c r="K3257" s="22">
        <v>1</v>
      </c>
      <c r="L3257" s="22">
        <f t="shared" si="539"/>
        <v>0</v>
      </c>
      <c r="M3257" s="22" t="s">
        <v>4898</v>
      </c>
      <c r="N3257" s="31">
        <v>45938</v>
      </c>
      <c r="O3257" s="49">
        <v>64080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36"/>
        <v>45938</v>
      </c>
      <c r="Y3257" s="22">
        <f t="shared" si="540"/>
        <v>0</v>
      </c>
      <c r="Z3257" s="22" t="str">
        <f t="shared" si="541"/>
        <v>Wednesday</v>
      </c>
      <c r="AA3257" s="22" t="str">
        <f t="shared" si="542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x14ac:dyDescent="0.25">
      <c r="A3258" s="22">
        <f t="shared" si="533"/>
        <v>3256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37"/>
        <v>32912</v>
      </c>
      <c r="G3258" s="49">
        <f t="shared" si="538"/>
        <v>32912</v>
      </c>
      <c r="H3258" s="22" t="s">
        <v>4510</v>
      </c>
      <c r="I3258" s="22" t="s">
        <v>4511</v>
      </c>
      <c r="J3258" s="22">
        <v>1</v>
      </c>
      <c r="K3258" s="22">
        <v>1</v>
      </c>
      <c r="L3258" s="22">
        <f t="shared" si="539"/>
        <v>0</v>
      </c>
      <c r="M3258" s="22" t="s">
        <v>4898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36"/>
        <v>45938</v>
      </c>
      <c r="Y3258" s="22">
        <f t="shared" si="540"/>
        <v>0</v>
      </c>
      <c r="Z3258" s="22" t="str">
        <f t="shared" si="541"/>
        <v>Wednesday</v>
      </c>
      <c r="AA3258" s="22" t="str">
        <f t="shared" si="542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33"/>
        <v>3257</v>
      </c>
      <c r="B3259" s="22" t="s">
        <v>4733</v>
      </c>
      <c r="C3259" s="31">
        <v>45926</v>
      </c>
      <c r="D3259" s="31">
        <v>45937</v>
      </c>
      <c r="E3259" s="48">
        <v>201</v>
      </c>
      <c r="F3259" s="48">
        <f t="shared" si="537"/>
        <v>17688</v>
      </c>
      <c r="G3259" s="49">
        <f t="shared" si="538"/>
        <v>17688</v>
      </c>
      <c r="H3259" s="22" t="s">
        <v>4512</v>
      </c>
      <c r="I3259" s="22" t="s">
        <v>4513</v>
      </c>
      <c r="J3259" s="22">
        <v>1</v>
      </c>
      <c r="K3259" s="22">
        <v>1</v>
      </c>
      <c r="L3259" s="22">
        <f t="shared" si="539"/>
        <v>0</v>
      </c>
      <c r="M3259" s="22" t="s">
        <v>4868</v>
      </c>
      <c r="N3259" s="31">
        <v>45938</v>
      </c>
      <c r="O3259" s="49">
        <v>34440</v>
      </c>
      <c r="P3259" s="22" t="s">
        <v>4437</v>
      </c>
      <c r="Q3259" s="22" t="s">
        <v>1127</v>
      </c>
      <c r="R3259" s="22" t="s">
        <v>1127</v>
      </c>
      <c r="S3259" s="3">
        <v>-20</v>
      </c>
      <c r="T3259" s="38"/>
      <c r="U3259" s="22" t="s">
        <v>3587</v>
      </c>
      <c r="V3259" s="22" t="str">
        <f>VLOOKUP(P3259,'Customer List'!B:C,2,)</f>
        <v>Noida</v>
      </c>
      <c r="W3259" s="39"/>
      <c r="X3259" s="31">
        <f t="shared" si="536"/>
        <v>45938</v>
      </c>
      <c r="Y3259" s="22">
        <f t="shared" si="540"/>
        <v>0</v>
      </c>
      <c r="Z3259" s="22" t="str">
        <f t="shared" si="541"/>
        <v>Wednesday</v>
      </c>
      <c r="AA3259" s="22" t="str">
        <f t="shared" si="542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33"/>
        <v>3258</v>
      </c>
      <c r="B3260" s="22" t="s">
        <v>4752</v>
      </c>
      <c r="C3260" s="31">
        <v>45933</v>
      </c>
      <c r="D3260" s="31">
        <v>45937</v>
      </c>
      <c r="E3260" s="48">
        <v>1037.5</v>
      </c>
      <c r="F3260" s="48">
        <f t="shared" si="537"/>
        <v>91300</v>
      </c>
      <c r="G3260" s="49">
        <f t="shared" si="538"/>
        <v>182600</v>
      </c>
      <c r="H3260" s="22" t="s">
        <v>4742</v>
      </c>
      <c r="I3260" s="22" t="s">
        <v>4743</v>
      </c>
      <c r="J3260" s="22">
        <v>2</v>
      </c>
      <c r="K3260" s="22">
        <v>2</v>
      </c>
      <c r="L3260" s="22">
        <f t="shared" si="539"/>
        <v>0</v>
      </c>
      <c r="M3260" s="22" t="s">
        <v>4953</v>
      </c>
      <c r="N3260" s="31">
        <v>45937</v>
      </c>
      <c r="O3260" s="49">
        <v>323700</v>
      </c>
      <c r="P3260" s="22" t="s">
        <v>2483</v>
      </c>
      <c r="Q3260" s="22">
        <v>58156584054</v>
      </c>
      <c r="R3260" s="22" t="s">
        <v>40</v>
      </c>
      <c r="S3260" s="3">
        <v>-80</v>
      </c>
      <c r="T3260" s="38"/>
      <c r="U3260" s="22" t="s">
        <v>492</v>
      </c>
      <c r="V3260" s="22" t="str">
        <f>VLOOKUP(P3260,'Customer List'!B:C,2,)</f>
        <v>Kolkata</v>
      </c>
      <c r="W3260" s="39"/>
      <c r="X3260" s="31">
        <v>45938</v>
      </c>
      <c r="Y3260" s="22">
        <f t="shared" si="540"/>
        <v>1</v>
      </c>
      <c r="Z3260" s="22" t="str">
        <f t="shared" si="541"/>
        <v>Tuesday</v>
      </c>
      <c r="AA3260" s="22" t="str">
        <f t="shared" si="542"/>
        <v>Wednesday</v>
      </c>
      <c r="AB3260" s="22" t="str">
        <f>VLOOKUP(U3260,'Currency Sheet'!A:C,3,)</f>
        <v>DOLLAR</v>
      </c>
      <c r="AC3260" s="43" t="str">
        <f>VLOOKUP(P3260,'Customer List'!B:D,3,)</f>
        <v>OutStation</v>
      </c>
    </row>
    <row r="3261" spans="1:29" x14ac:dyDescent="0.25">
      <c r="A3261" s="22">
        <f t="shared" si="533"/>
        <v>3259</v>
      </c>
      <c r="B3261" s="22" t="s">
        <v>4733</v>
      </c>
      <c r="C3261" s="31">
        <v>45926</v>
      </c>
      <c r="D3261" s="31">
        <v>45937</v>
      </c>
      <c r="E3261" s="48">
        <v>374</v>
      </c>
      <c r="F3261" s="48">
        <f t="shared" si="537"/>
        <v>32912</v>
      </c>
      <c r="G3261" s="49">
        <f t="shared" si="538"/>
        <v>32912</v>
      </c>
      <c r="H3261" s="22" t="s">
        <v>4515</v>
      </c>
      <c r="I3261" s="22" t="s">
        <v>4516</v>
      </c>
      <c r="J3261" s="22">
        <v>1</v>
      </c>
      <c r="K3261" s="22">
        <v>1</v>
      </c>
      <c r="L3261" s="22">
        <f t="shared" si="539"/>
        <v>0</v>
      </c>
      <c r="M3261" s="22" t="s">
        <v>5170</v>
      </c>
      <c r="N3261" s="31">
        <v>45940</v>
      </c>
      <c r="O3261" s="49">
        <v>48060</v>
      </c>
      <c r="P3261" s="22" t="s">
        <v>633</v>
      </c>
      <c r="Q3261" s="22" t="s">
        <v>636</v>
      </c>
      <c r="R3261" s="22" t="s">
        <v>723</v>
      </c>
      <c r="S3261" s="3">
        <v>-20</v>
      </c>
      <c r="T3261" s="38"/>
      <c r="U3261" s="22" t="s">
        <v>3587</v>
      </c>
      <c r="V3261" s="22" t="str">
        <f>VLOOKUP(P3261,'Customer List'!B:C,2,)</f>
        <v>Manesar</v>
      </c>
      <c r="W3261" s="39"/>
      <c r="X3261" s="31">
        <f>IF(OR(R3261 = "PRIYANKA MADAM", R3261 = "DEEPAK", R3261 = "PORTER"),N3261,"")</f>
        <v>45940</v>
      </c>
      <c r="Y3261" s="22">
        <f t="shared" si="540"/>
        <v>0</v>
      </c>
      <c r="Z3261" s="22" t="str">
        <f t="shared" si="541"/>
        <v>Friday</v>
      </c>
      <c r="AA3261" s="22" t="str">
        <f t="shared" si="542"/>
        <v>Friday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33"/>
        <v>3260</v>
      </c>
      <c r="B3262" s="22" t="s">
        <v>4733</v>
      </c>
      <c r="C3262" s="31">
        <v>45926</v>
      </c>
      <c r="D3262" s="31">
        <v>45937</v>
      </c>
      <c r="E3262" s="48">
        <v>372</v>
      </c>
      <c r="F3262" s="48">
        <f t="shared" si="537"/>
        <v>32736</v>
      </c>
      <c r="G3262" s="49">
        <f t="shared" si="538"/>
        <v>32736</v>
      </c>
      <c r="H3262" s="22" t="s">
        <v>4517</v>
      </c>
      <c r="I3262" s="22" t="s">
        <v>4518</v>
      </c>
      <c r="J3262" s="22">
        <v>1</v>
      </c>
      <c r="K3262" s="22">
        <v>1</v>
      </c>
      <c r="L3262" s="22">
        <f t="shared" si="539"/>
        <v>0</v>
      </c>
      <c r="M3262" s="22" t="s">
        <v>4902</v>
      </c>
      <c r="N3262" s="31">
        <v>45937</v>
      </c>
      <c r="O3262" s="49">
        <v>53466</v>
      </c>
      <c r="P3262" s="22" t="s">
        <v>168</v>
      </c>
      <c r="Q3262" s="22">
        <v>58156579261</v>
      </c>
      <c r="R3262" s="22" t="s">
        <v>40</v>
      </c>
      <c r="S3262" s="3">
        <v>-20</v>
      </c>
      <c r="T3262" s="38"/>
      <c r="U3262" s="22" t="s">
        <v>3587</v>
      </c>
      <c r="V3262" s="22" t="str">
        <f>VLOOKUP(P3262,'Customer List'!B:C,2,)</f>
        <v>Bhopal</v>
      </c>
      <c r="W3262" s="39"/>
      <c r="X3262" s="31">
        <v>45939</v>
      </c>
      <c r="Y3262" s="22">
        <f t="shared" si="540"/>
        <v>2</v>
      </c>
      <c r="Z3262" s="22" t="str">
        <f t="shared" si="541"/>
        <v>Tuesday</v>
      </c>
      <c r="AA3262" s="22" t="str">
        <f t="shared" si="542"/>
        <v>Thursday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33"/>
        <v>3261</v>
      </c>
      <c r="B3263" s="22" t="s">
        <v>4733</v>
      </c>
      <c r="C3263" s="31">
        <v>45926</v>
      </c>
      <c r="D3263" s="31">
        <v>45937</v>
      </c>
      <c r="E3263" s="48">
        <v>173</v>
      </c>
      <c r="F3263" s="48">
        <f t="shared" si="537"/>
        <v>15224</v>
      </c>
      <c r="G3263" s="49">
        <f t="shared" si="538"/>
        <v>15224</v>
      </c>
      <c r="H3263" s="22" t="s">
        <v>4519</v>
      </c>
      <c r="I3263" s="22" t="s">
        <v>4520</v>
      </c>
      <c r="J3263" s="22">
        <v>1</v>
      </c>
      <c r="K3263" s="22">
        <v>1</v>
      </c>
      <c r="L3263" s="22">
        <f t="shared" si="539"/>
        <v>0</v>
      </c>
      <c r="M3263" s="22" t="s">
        <v>4909</v>
      </c>
      <c r="N3263" s="31">
        <v>45937</v>
      </c>
      <c r="O3263" s="49">
        <v>21118.5</v>
      </c>
      <c r="P3263" s="22" t="s">
        <v>617</v>
      </c>
      <c r="Q3263" s="22">
        <v>58156578664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Bhuvneshwar</v>
      </c>
      <c r="W3263" s="39"/>
      <c r="X3263" s="31">
        <v>45941</v>
      </c>
      <c r="Y3263" s="22">
        <f t="shared" si="540"/>
        <v>4</v>
      </c>
      <c r="Z3263" s="22" t="str">
        <f t="shared" si="541"/>
        <v>Tuesday</v>
      </c>
      <c r="AA3263" s="22" t="str">
        <f t="shared" si="542"/>
        <v>Saturday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x14ac:dyDescent="0.25">
      <c r="A3264" s="22">
        <f t="shared" si="533"/>
        <v>3262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37"/>
        <v>15224</v>
      </c>
      <c r="G3264" s="49">
        <f t="shared" si="538"/>
        <v>15224</v>
      </c>
      <c r="H3264" s="22" t="s">
        <v>4521</v>
      </c>
      <c r="I3264" s="22" t="s">
        <v>4522</v>
      </c>
      <c r="J3264" s="22">
        <v>1</v>
      </c>
      <c r="K3264" s="22">
        <v>1</v>
      </c>
      <c r="L3264" s="22">
        <f t="shared" si="539"/>
        <v>0</v>
      </c>
      <c r="M3264" s="22" t="s">
        <v>4909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0"/>
        <v>4</v>
      </c>
      <c r="Z3264" s="22" t="str">
        <f t="shared" si="541"/>
        <v>Tuesday</v>
      </c>
      <c r="AA3264" s="22" t="str">
        <f t="shared" si="542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33"/>
        <v>3263</v>
      </c>
      <c r="B3265" s="22" t="s">
        <v>4733</v>
      </c>
      <c r="C3265" s="31">
        <v>45926</v>
      </c>
      <c r="D3265" s="31">
        <v>45937</v>
      </c>
      <c r="E3265" s="48">
        <v>282</v>
      </c>
      <c r="F3265" s="48">
        <f t="shared" si="537"/>
        <v>24816</v>
      </c>
      <c r="G3265" s="49">
        <f t="shared" si="538"/>
        <v>24816</v>
      </c>
      <c r="H3265" s="22" t="s">
        <v>4523</v>
      </c>
      <c r="I3265" s="22" t="s">
        <v>4524</v>
      </c>
      <c r="J3265" s="22">
        <v>1</v>
      </c>
      <c r="K3265" s="22">
        <v>1</v>
      </c>
      <c r="L3265" s="22">
        <f t="shared" si="539"/>
        <v>0</v>
      </c>
      <c r="M3265" s="22" t="s">
        <v>4897</v>
      </c>
      <c r="N3265" s="31">
        <v>45938</v>
      </c>
      <c r="O3265" s="49">
        <v>42315</v>
      </c>
      <c r="P3265" s="22" t="s">
        <v>30</v>
      </c>
      <c r="Q3265" s="22" t="s">
        <v>636</v>
      </c>
      <c r="R3265" s="22" t="s">
        <v>637</v>
      </c>
      <c r="S3265" s="3">
        <v>-20</v>
      </c>
      <c r="T3265" s="38"/>
      <c r="U3265" s="22" t="s">
        <v>3587</v>
      </c>
      <c r="V3265" s="22" t="str">
        <f>VLOOKUP(P3265,'Customer List'!B:C,2,)</f>
        <v>Delhi</v>
      </c>
      <c r="W3265" s="39"/>
      <c r="X3265" s="31">
        <f t="shared" ref="X3265:X3270" si="543">IF(OR(R3265 = "PRIYANKA MADAM", R3265 = "DEEPAK", R3265 = "PORTER"),N3265,"")</f>
        <v>45938</v>
      </c>
      <c r="Y3265" s="22">
        <f t="shared" si="540"/>
        <v>0</v>
      </c>
      <c r="Z3265" s="22" t="str">
        <f t="shared" si="541"/>
        <v>Wednesday</v>
      </c>
      <c r="AA3265" s="22" t="str">
        <f t="shared" si="542"/>
        <v>Wednesday</v>
      </c>
      <c r="AB3265" s="22" t="str">
        <f>VLOOKUP(U3265,'Currency Sheet'!A:C,3,)</f>
        <v>DOLLAR</v>
      </c>
      <c r="AC3265" s="43" t="str">
        <f>VLOOKUP(P3265,'Customer List'!B:D,3,)</f>
        <v>Local</v>
      </c>
    </row>
    <row r="3266" spans="1:29" x14ac:dyDescent="0.25">
      <c r="A3266" s="22">
        <f t="shared" si="533"/>
        <v>3264</v>
      </c>
      <c r="B3266" s="22" t="s">
        <v>4733</v>
      </c>
      <c r="C3266" s="31">
        <v>45926</v>
      </c>
      <c r="D3266" s="31">
        <v>45937</v>
      </c>
      <c r="E3266" s="48">
        <v>361</v>
      </c>
      <c r="F3266" s="48">
        <f t="shared" si="537"/>
        <v>31768</v>
      </c>
      <c r="G3266" s="49">
        <f t="shared" si="538"/>
        <v>31768</v>
      </c>
      <c r="H3266" s="22" t="s">
        <v>4525</v>
      </c>
      <c r="I3266" s="22" t="s">
        <v>4526</v>
      </c>
      <c r="J3266" s="22">
        <v>1</v>
      </c>
      <c r="K3266" s="22">
        <v>1</v>
      </c>
      <c r="L3266" s="22">
        <f t="shared" si="539"/>
        <v>0</v>
      </c>
      <c r="M3266" s="22" t="s">
        <v>4892</v>
      </c>
      <c r="N3266" s="31">
        <v>45937</v>
      </c>
      <c r="O3266" s="49">
        <v>54075</v>
      </c>
      <c r="P3266" s="22" t="s">
        <v>295</v>
      </c>
      <c r="Q3266" s="22">
        <v>58156572773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Kerala</v>
      </c>
      <c r="W3266" s="39"/>
      <c r="X3266" s="31">
        <v>45941</v>
      </c>
      <c r="Y3266" s="22">
        <f t="shared" si="540"/>
        <v>4</v>
      </c>
      <c r="Z3266" s="22" t="str">
        <f t="shared" si="541"/>
        <v>Tuesday</v>
      </c>
      <c r="AA3266" s="22" t="str">
        <f t="shared" si="542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33"/>
        <v>3265</v>
      </c>
      <c r="B3267" s="22" t="s">
        <v>4733</v>
      </c>
      <c r="C3267" s="31">
        <v>45926</v>
      </c>
      <c r="D3267" s="31">
        <v>45937</v>
      </c>
      <c r="E3267" s="48">
        <v>69</v>
      </c>
      <c r="F3267" s="48">
        <f t="shared" si="537"/>
        <v>6072</v>
      </c>
      <c r="G3267" s="49">
        <f t="shared" si="538"/>
        <v>12144</v>
      </c>
      <c r="H3267" s="22" t="s">
        <v>355</v>
      </c>
      <c r="I3267" s="22" t="s">
        <v>4131</v>
      </c>
      <c r="J3267" s="22">
        <v>2</v>
      </c>
      <c r="K3267" s="22"/>
      <c r="L3267" s="22">
        <f t="shared" si="539"/>
        <v>2</v>
      </c>
      <c r="M3267" s="22"/>
      <c r="N3267" s="31"/>
      <c r="O3267" s="49"/>
      <c r="P3267" s="22" t="s">
        <v>1145</v>
      </c>
      <c r="Q3267" s="22"/>
      <c r="R3267" s="22"/>
      <c r="S3267" s="3">
        <v>4</v>
      </c>
      <c r="T3267" s="38"/>
      <c r="U3267" s="22" t="s">
        <v>3587</v>
      </c>
      <c r="V3267" s="22" t="str">
        <f>VLOOKUP(P3267,'Customer List'!B:C,2,)</f>
        <v>STOCK</v>
      </c>
      <c r="W3267" s="39" t="s">
        <v>1145</v>
      </c>
      <c r="X3267" s="31" t="str">
        <f t="shared" si="543"/>
        <v/>
      </c>
      <c r="Y3267" s="22" t="str">
        <f t="shared" si="540"/>
        <v/>
      </c>
      <c r="Z3267" s="22" t="str">
        <f t="shared" si="541"/>
        <v/>
      </c>
      <c r="AA3267" s="22" t="str">
        <f t="shared" si="542"/>
        <v/>
      </c>
      <c r="AB3267" s="22" t="str">
        <f>VLOOKUP(U3267,'Currency Sheet'!A:C,3,)</f>
        <v>DOLLAR</v>
      </c>
      <c r="AC3267" s="43" t="str">
        <f>VLOOKUP(P3267,'Customer List'!B:D,3,)</f>
        <v>STOCK</v>
      </c>
    </row>
    <row r="3268" spans="1:29" x14ac:dyDescent="0.25">
      <c r="A3268" s="22">
        <f t="shared" si="533"/>
        <v>3266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ref="F3268" si="544">IF(AB3268="DOLLAR",E3268*88,E3268)</f>
        <v>6072</v>
      </c>
      <c r="G3268" s="49">
        <f t="shared" ref="G3268" si="545">F3268*J3268</f>
        <v>6072</v>
      </c>
      <c r="H3268" s="22" t="s">
        <v>355</v>
      </c>
      <c r="I3268" s="22" t="s">
        <v>4131</v>
      </c>
      <c r="J3268" s="22">
        <v>1</v>
      </c>
      <c r="K3268" s="22"/>
      <c r="L3268" s="22">
        <f t="shared" ref="L3268" si="546">J3268-K3268</f>
        <v>1</v>
      </c>
      <c r="M3268" s="22"/>
      <c r="N3268" s="31">
        <v>45955</v>
      </c>
      <c r="O3268" s="49">
        <v>10395</v>
      </c>
      <c r="P3268" s="22" t="s">
        <v>295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Kerala</v>
      </c>
      <c r="W3268" s="39" t="s">
        <v>5229</v>
      </c>
      <c r="X3268" s="31" t="str">
        <f t="shared" ref="X3268" si="547">IF(OR(R3268 = "PRIYANKA MADAM", R3268 = "DEEPAK", R3268 = "PORTER"),N3268,"")</f>
        <v/>
      </c>
      <c r="Y3268" s="22" t="str">
        <f t="shared" ref="Y3268" si="548">IF(X3268="", "", X3268-N3268)</f>
        <v/>
      </c>
      <c r="Z3268" s="22" t="str">
        <f t="shared" ref="Z3268" si="549">IF(N3268="", "", TEXT(N3268, "dddd"))</f>
        <v>Saturday</v>
      </c>
      <c r="AA3268" s="22" t="str">
        <f t="shared" ref="AA3268" si="550">IF(X3268="", "", TEXT(X3268, "dddd"))</f>
        <v/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>A3267+1</f>
        <v>3266</v>
      </c>
      <c r="B3269" s="22" t="s">
        <v>4733</v>
      </c>
      <c r="C3269" s="31">
        <v>45926</v>
      </c>
      <c r="D3269" s="31">
        <v>45937</v>
      </c>
      <c r="E3269" s="48">
        <v>237</v>
      </c>
      <c r="F3269" s="48">
        <f t="shared" si="537"/>
        <v>20856</v>
      </c>
      <c r="G3269" s="49">
        <f t="shared" si="538"/>
        <v>62568</v>
      </c>
      <c r="H3269" s="22" t="s">
        <v>321</v>
      </c>
      <c r="I3269" s="22" t="s">
        <v>4139</v>
      </c>
      <c r="J3269" s="22">
        <v>3</v>
      </c>
      <c r="K3269" s="22"/>
      <c r="L3269" s="22">
        <f t="shared" si="539"/>
        <v>3</v>
      </c>
      <c r="M3269" s="22"/>
      <c r="N3269" s="31"/>
      <c r="O3269" s="49"/>
      <c r="P3269" s="22" t="s">
        <v>1145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STOCK</v>
      </c>
      <c r="W3269" s="39" t="s">
        <v>1145</v>
      </c>
      <c r="X3269" s="31" t="str">
        <f t="shared" si="543"/>
        <v/>
      </c>
      <c r="Y3269" s="22" t="str">
        <f t="shared" si="540"/>
        <v/>
      </c>
      <c r="Z3269" s="22" t="str">
        <f t="shared" si="541"/>
        <v/>
      </c>
      <c r="AA3269" s="22" t="str">
        <f t="shared" si="542"/>
        <v/>
      </c>
      <c r="AB3269" s="22" t="str">
        <f>VLOOKUP(U3269,'Currency Sheet'!A:C,3,)</f>
        <v>DOLLAR</v>
      </c>
      <c r="AC3269" s="43" t="str">
        <f>VLOOKUP(P3269,'Customer List'!B:D,3,)</f>
        <v>STOCK</v>
      </c>
    </row>
    <row r="3270" spans="1:29" x14ac:dyDescent="0.25">
      <c r="A3270" s="22">
        <f t="shared" si="533"/>
        <v>3267</v>
      </c>
      <c r="B3270" s="22" t="s">
        <v>4733</v>
      </c>
      <c r="C3270" s="31">
        <v>45926</v>
      </c>
      <c r="D3270" s="31">
        <v>45937</v>
      </c>
      <c r="E3270" s="48">
        <v>393</v>
      </c>
      <c r="F3270" s="48">
        <f t="shared" si="537"/>
        <v>34584</v>
      </c>
      <c r="G3270" s="49">
        <f t="shared" si="538"/>
        <v>103752</v>
      </c>
      <c r="H3270" s="22" t="s">
        <v>364</v>
      </c>
      <c r="I3270" s="22" t="s">
        <v>4138</v>
      </c>
      <c r="J3270" s="22">
        <v>3</v>
      </c>
      <c r="K3270" s="22"/>
      <c r="L3270" s="22">
        <f t="shared" si="539"/>
        <v>3</v>
      </c>
      <c r="M3270" s="22"/>
      <c r="N3270" s="31"/>
      <c r="O3270" s="49"/>
      <c r="P3270" s="22" t="s">
        <v>1145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STOCK</v>
      </c>
      <c r="W3270" s="39" t="s">
        <v>1145</v>
      </c>
      <c r="X3270" s="31" t="str">
        <f t="shared" si="543"/>
        <v/>
      </c>
      <c r="Y3270" s="22" t="str">
        <f t="shared" si="540"/>
        <v/>
      </c>
      <c r="Z3270" s="22" t="str">
        <f t="shared" si="541"/>
        <v/>
      </c>
      <c r="AA3270" s="22" t="str">
        <f t="shared" si="542"/>
        <v/>
      </c>
      <c r="AB3270" s="22" t="str">
        <f>VLOOKUP(U3270,'Currency Sheet'!A:C,3,)</f>
        <v>DOLLAR</v>
      </c>
      <c r="AC3270" s="43" t="str">
        <f>VLOOKUP(P3270,'Customer List'!B:D,3,)</f>
        <v>STOCK</v>
      </c>
    </row>
    <row r="3271" spans="1:29" x14ac:dyDescent="0.25">
      <c r="A3271" s="22">
        <f t="shared" si="533"/>
        <v>3268</v>
      </c>
      <c r="B3271" s="22" t="s">
        <v>4752</v>
      </c>
      <c r="C3271" s="31">
        <v>45933</v>
      </c>
      <c r="D3271" s="31">
        <v>45937</v>
      </c>
      <c r="E3271" s="48">
        <v>1037.5</v>
      </c>
      <c r="F3271" s="48">
        <f t="shared" si="537"/>
        <v>91300</v>
      </c>
      <c r="G3271" s="49">
        <f t="shared" si="538"/>
        <v>182600</v>
      </c>
      <c r="H3271" s="22">
        <v>50516</v>
      </c>
      <c r="I3271" s="22" t="s">
        <v>4744</v>
      </c>
      <c r="J3271" s="22">
        <v>2</v>
      </c>
      <c r="K3271" s="22">
        <v>2</v>
      </c>
      <c r="L3271" s="22">
        <f t="shared" si="539"/>
        <v>0</v>
      </c>
      <c r="M3271" s="22" t="s">
        <v>4953</v>
      </c>
      <c r="N3271" s="31">
        <v>45937</v>
      </c>
      <c r="O3271" s="49">
        <v>323700</v>
      </c>
      <c r="P3271" s="22" t="s">
        <v>2483</v>
      </c>
      <c r="Q3271" s="22">
        <v>58156584054</v>
      </c>
      <c r="R3271" s="22" t="s">
        <v>40</v>
      </c>
      <c r="S3271" s="3">
        <v>-80</v>
      </c>
      <c r="T3271" s="38"/>
      <c r="U3271" s="22" t="s">
        <v>492</v>
      </c>
      <c r="V3271" s="22" t="str">
        <f>VLOOKUP(P3271,'Customer List'!B:C,2,)</f>
        <v>Kolkata</v>
      </c>
      <c r="W3271" s="39"/>
      <c r="X3271" s="31">
        <v>45938</v>
      </c>
      <c r="Y3271" s="22">
        <f t="shared" si="540"/>
        <v>1</v>
      </c>
      <c r="Z3271" s="22" t="str">
        <f t="shared" si="541"/>
        <v>Tuesday</v>
      </c>
      <c r="AA3271" s="22" t="str">
        <f t="shared" si="542"/>
        <v>Wednesday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 t="shared" si="533"/>
        <v>3269</v>
      </c>
      <c r="B3272" s="22" t="s">
        <v>4752</v>
      </c>
      <c r="C3272" s="31">
        <v>45933</v>
      </c>
      <c r="D3272" s="31">
        <v>45937</v>
      </c>
      <c r="E3272" s="48">
        <v>960</v>
      </c>
      <c r="F3272" s="48">
        <f t="shared" si="537"/>
        <v>84480</v>
      </c>
      <c r="G3272" s="49">
        <f t="shared" si="538"/>
        <v>168960</v>
      </c>
      <c r="H3272" s="22" t="s">
        <v>4745</v>
      </c>
      <c r="I3272" s="22" t="s">
        <v>4746</v>
      </c>
      <c r="J3272" s="22">
        <v>2</v>
      </c>
      <c r="K3272" s="22">
        <v>2</v>
      </c>
      <c r="L3272" s="22">
        <f t="shared" si="539"/>
        <v>0</v>
      </c>
      <c r="M3272" s="22" t="s">
        <v>4953</v>
      </c>
      <c r="N3272" s="31">
        <v>45937</v>
      </c>
      <c r="O3272" s="49">
        <v>299520</v>
      </c>
      <c r="P3272" s="22" t="s">
        <v>2483</v>
      </c>
      <c r="Q3272" s="22">
        <v>58156584054</v>
      </c>
      <c r="R3272" s="22" t="s">
        <v>40</v>
      </c>
      <c r="S3272" s="3">
        <v>-80</v>
      </c>
      <c r="T3272" s="38"/>
      <c r="U3272" s="22" t="s">
        <v>492</v>
      </c>
      <c r="V3272" s="22" t="str">
        <f>VLOOKUP(P3272,'Customer List'!B:C,2,)</f>
        <v>Kolkata</v>
      </c>
      <c r="W3272" s="39"/>
      <c r="X3272" s="31">
        <v>45938</v>
      </c>
      <c r="Y3272" s="22">
        <f t="shared" si="540"/>
        <v>1</v>
      </c>
      <c r="Z3272" s="22" t="str">
        <f t="shared" si="541"/>
        <v>Tuesday</v>
      </c>
      <c r="AA3272" s="22" t="str">
        <f t="shared" si="542"/>
        <v>Wednesday</v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x14ac:dyDescent="0.25">
      <c r="A3273" s="22">
        <f t="shared" si="533"/>
        <v>3270</v>
      </c>
      <c r="B3273" s="22" t="s">
        <v>4752</v>
      </c>
      <c r="C3273" s="31">
        <v>45933</v>
      </c>
      <c r="D3273" s="31">
        <v>45937</v>
      </c>
      <c r="E3273" s="48">
        <v>472.5</v>
      </c>
      <c r="F3273" s="48">
        <f t="shared" si="537"/>
        <v>41580</v>
      </c>
      <c r="G3273" s="49">
        <f t="shared" si="538"/>
        <v>83160</v>
      </c>
      <c r="H3273" s="22">
        <v>79315</v>
      </c>
      <c r="I3273" s="22" t="s">
        <v>4747</v>
      </c>
      <c r="J3273" s="22">
        <v>2</v>
      </c>
      <c r="K3273" s="22">
        <v>2</v>
      </c>
      <c r="L3273" s="22">
        <f t="shared" si="539"/>
        <v>0</v>
      </c>
      <c r="M3273" s="22" t="s">
        <v>4953</v>
      </c>
      <c r="N3273" s="31">
        <v>45937</v>
      </c>
      <c r="O3273" s="49">
        <v>147420</v>
      </c>
      <c r="P3273" s="22" t="s">
        <v>2483</v>
      </c>
      <c r="Q3273" s="22">
        <v>58156584054</v>
      </c>
      <c r="R3273" s="22" t="s">
        <v>40</v>
      </c>
      <c r="S3273" s="3">
        <v>-80</v>
      </c>
      <c r="T3273" s="38"/>
      <c r="U3273" s="22" t="s">
        <v>492</v>
      </c>
      <c r="V3273" s="22" t="str">
        <f>VLOOKUP(P3273,'Customer List'!B:C,2,)</f>
        <v>Kolkata</v>
      </c>
      <c r="W3273" s="39"/>
      <c r="X3273" s="31">
        <v>45938</v>
      </c>
      <c r="Y3273" s="22">
        <f t="shared" si="540"/>
        <v>1</v>
      </c>
      <c r="Z3273" s="22" t="str">
        <f t="shared" si="541"/>
        <v>Tuesday</v>
      </c>
      <c r="AA3273" s="22" t="str">
        <f t="shared" si="542"/>
        <v>Wednesday</v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ref="A3274:A3337" si="551">A3273+1</f>
        <v>3271</v>
      </c>
      <c r="B3274" s="22" t="s">
        <v>4752</v>
      </c>
      <c r="C3274" s="31">
        <v>45933</v>
      </c>
      <c r="D3274" s="31">
        <v>45937</v>
      </c>
      <c r="E3274" s="48">
        <v>452.5</v>
      </c>
      <c r="F3274" s="48">
        <f t="shared" si="537"/>
        <v>39820</v>
      </c>
      <c r="G3274" s="49">
        <f t="shared" si="538"/>
        <v>79640</v>
      </c>
      <c r="H3274" s="22">
        <v>79282</v>
      </c>
      <c r="I3274" s="22" t="s">
        <v>4748</v>
      </c>
      <c r="J3274" s="22">
        <v>2</v>
      </c>
      <c r="K3274" s="22">
        <v>2</v>
      </c>
      <c r="L3274" s="22">
        <f t="shared" si="539"/>
        <v>0</v>
      </c>
      <c r="M3274" s="22" t="s">
        <v>4953</v>
      </c>
      <c r="N3274" s="31">
        <v>45937</v>
      </c>
      <c r="O3274" s="49">
        <v>141180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0"/>
        <v>1</v>
      </c>
      <c r="Z3274" s="22" t="str">
        <f t="shared" si="541"/>
        <v>Tuesday</v>
      </c>
      <c r="AA3274" s="22" t="str">
        <f t="shared" si="542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x14ac:dyDescent="0.25">
      <c r="A3275" s="22">
        <f t="shared" si="551"/>
        <v>3272</v>
      </c>
      <c r="B3275" s="22" t="s">
        <v>2477</v>
      </c>
      <c r="C3275" s="31">
        <v>45884</v>
      </c>
      <c r="D3275" s="31">
        <v>45890</v>
      </c>
      <c r="E3275" s="48">
        <v>0</v>
      </c>
      <c r="F3275" s="48">
        <f t="shared" si="537"/>
        <v>0</v>
      </c>
      <c r="G3275" s="49">
        <f t="shared" si="538"/>
        <v>0</v>
      </c>
      <c r="H3275" s="53">
        <v>421601</v>
      </c>
      <c r="I3275" s="22" t="s">
        <v>3043</v>
      </c>
      <c r="J3275" s="22">
        <v>3</v>
      </c>
      <c r="K3275" s="22">
        <v>3</v>
      </c>
      <c r="L3275" s="22">
        <f t="shared" si="539"/>
        <v>0</v>
      </c>
      <c r="M3275" s="22" t="s">
        <v>5030</v>
      </c>
      <c r="N3275" s="31">
        <v>45941</v>
      </c>
      <c r="O3275" s="49">
        <v>43146</v>
      </c>
      <c r="P3275" s="22" t="s">
        <v>621</v>
      </c>
      <c r="Q3275" s="22">
        <v>58156809782</v>
      </c>
      <c r="R3275" s="22" t="s">
        <v>40</v>
      </c>
      <c r="S3275" s="3" t="s">
        <v>2051</v>
      </c>
      <c r="T3275" s="38" t="s">
        <v>4989</v>
      </c>
      <c r="U3275" s="22" t="s">
        <v>18</v>
      </c>
      <c r="V3275" s="22" t="str">
        <f>VLOOKUP(P3275,'Customer List'!B:C,2,)</f>
        <v>Hyderabad</v>
      </c>
      <c r="W3275" s="39"/>
      <c r="X3275" s="31">
        <v>45943</v>
      </c>
      <c r="Y3275" s="22">
        <f t="shared" si="540"/>
        <v>2</v>
      </c>
      <c r="Z3275" s="22" t="str">
        <f t="shared" si="541"/>
        <v>Saturday</v>
      </c>
      <c r="AA3275" s="22" t="str">
        <f t="shared" si="542"/>
        <v>Monday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51"/>
        <v>3273</v>
      </c>
      <c r="B3276" s="22" t="s">
        <v>4732</v>
      </c>
      <c r="C3276" s="31">
        <v>45926</v>
      </c>
      <c r="D3276" s="31">
        <v>45936</v>
      </c>
      <c r="E3276" s="48">
        <v>285</v>
      </c>
      <c r="F3276" s="48">
        <f t="shared" si="537"/>
        <v>25080</v>
      </c>
      <c r="G3276" s="49">
        <f t="shared" si="538"/>
        <v>75240</v>
      </c>
      <c r="H3276" s="22">
        <v>307646</v>
      </c>
      <c r="I3276" s="22" t="s">
        <v>4578</v>
      </c>
      <c r="J3276" s="22">
        <v>3</v>
      </c>
      <c r="K3276" s="22">
        <v>3</v>
      </c>
      <c r="L3276" s="22">
        <f t="shared" si="539"/>
        <v>0</v>
      </c>
      <c r="M3276" s="22" t="s">
        <v>4935</v>
      </c>
      <c r="N3276" s="31">
        <v>45937</v>
      </c>
      <c r="O3276" s="49">
        <v>114855</v>
      </c>
      <c r="P3276" s="22" t="s">
        <v>183</v>
      </c>
      <c r="Q3276" s="22">
        <v>58156566646</v>
      </c>
      <c r="R3276" s="22" t="s">
        <v>40</v>
      </c>
      <c r="S3276" s="3">
        <v>4</v>
      </c>
      <c r="T3276" s="38"/>
      <c r="U3276" s="22" t="s">
        <v>18</v>
      </c>
      <c r="V3276" s="22" t="str">
        <f>VLOOKUP(P3276,'Customer List'!B:C,2,)</f>
        <v>Mumbai</v>
      </c>
      <c r="W3276" s="39"/>
      <c r="X3276" s="31">
        <v>45938</v>
      </c>
      <c r="Y3276" s="22">
        <f t="shared" si="540"/>
        <v>1</v>
      </c>
      <c r="Z3276" s="22" t="str">
        <f t="shared" si="541"/>
        <v>Tuesday</v>
      </c>
      <c r="AA3276" s="22" t="str">
        <f t="shared" si="542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51"/>
        <v>3274</v>
      </c>
      <c r="B3277" s="22" t="s">
        <v>4732</v>
      </c>
      <c r="C3277" s="31">
        <v>45926</v>
      </c>
      <c r="D3277" s="31">
        <v>45936</v>
      </c>
      <c r="E3277" s="48">
        <v>326.25</v>
      </c>
      <c r="F3277" s="48">
        <f t="shared" si="537"/>
        <v>28710</v>
      </c>
      <c r="G3277" s="49">
        <f t="shared" si="538"/>
        <v>86130</v>
      </c>
      <c r="H3277" s="22">
        <v>313238</v>
      </c>
      <c r="I3277" s="22" t="s">
        <v>3881</v>
      </c>
      <c r="J3277" s="22">
        <v>3</v>
      </c>
      <c r="K3277" s="22">
        <v>3</v>
      </c>
      <c r="L3277" s="22">
        <f t="shared" si="539"/>
        <v>0</v>
      </c>
      <c r="M3277" s="22" t="s">
        <v>4935</v>
      </c>
      <c r="N3277" s="31">
        <v>45937</v>
      </c>
      <c r="O3277" s="49">
        <v>131478</v>
      </c>
      <c r="P3277" s="22" t="s">
        <v>183</v>
      </c>
      <c r="Q3277" s="22">
        <v>58156566646</v>
      </c>
      <c r="R3277" s="22" t="s">
        <v>40</v>
      </c>
      <c r="S3277" s="3">
        <v>4</v>
      </c>
      <c r="T3277" s="38"/>
      <c r="U3277" s="22" t="s">
        <v>18</v>
      </c>
      <c r="V3277" s="22" t="str">
        <f>VLOOKUP(P3277,'Customer List'!B:C,2,)</f>
        <v>Mumbai</v>
      </c>
      <c r="W3277" s="39"/>
      <c r="X3277" s="31">
        <v>45938</v>
      </c>
      <c r="Y3277" s="22">
        <f t="shared" si="540"/>
        <v>1</v>
      </c>
      <c r="Z3277" s="22" t="str">
        <f t="shared" si="541"/>
        <v>Tuesday</v>
      </c>
      <c r="AA3277" s="22" t="str">
        <f t="shared" si="542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si="551"/>
        <v>3275</v>
      </c>
      <c r="B3278" s="22" t="s">
        <v>4732</v>
      </c>
      <c r="C3278" s="31">
        <v>45926</v>
      </c>
      <c r="D3278" s="31">
        <v>45936</v>
      </c>
      <c r="E3278" s="48">
        <v>321.75</v>
      </c>
      <c r="F3278" s="48">
        <f t="shared" si="537"/>
        <v>28314</v>
      </c>
      <c r="G3278" s="49">
        <f t="shared" si="538"/>
        <v>84942</v>
      </c>
      <c r="H3278" s="22">
        <v>337238</v>
      </c>
      <c r="I3278" s="22" t="s">
        <v>3886</v>
      </c>
      <c r="J3278" s="22">
        <v>3</v>
      </c>
      <c r="K3278" s="22">
        <v>3</v>
      </c>
      <c r="L3278" s="22">
        <f t="shared" si="539"/>
        <v>0</v>
      </c>
      <c r="M3278" s="22" t="s">
        <v>4867</v>
      </c>
      <c r="N3278" s="31">
        <v>45937</v>
      </c>
      <c r="O3278" s="49">
        <v>110038.5</v>
      </c>
      <c r="P3278" s="22" t="s">
        <v>242</v>
      </c>
      <c r="Q3278" s="22">
        <v>58156569435</v>
      </c>
      <c r="R3278" s="22" t="s">
        <v>40</v>
      </c>
      <c r="S3278" s="3">
        <v>4</v>
      </c>
      <c r="T3278" s="38"/>
      <c r="U3278" s="22" t="s">
        <v>18</v>
      </c>
      <c r="V3278" s="22" t="str">
        <f>VLOOKUP(P3278,'Customer List'!B:C,2,)</f>
        <v>Mumbai</v>
      </c>
      <c r="W3278" s="39"/>
      <c r="X3278" s="31">
        <v>45938</v>
      </c>
      <c r="Y3278" s="22">
        <f t="shared" si="540"/>
        <v>1</v>
      </c>
      <c r="Z3278" s="22" t="str">
        <f t="shared" si="541"/>
        <v>Tuesday</v>
      </c>
      <c r="AA3278" s="22" t="str">
        <f t="shared" si="542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51"/>
        <v>3276</v>
      </c>
      <c r="B3279" s="22" t="s">
        <v>4732</v>
      </c>
      <c r="C3279" s="31">
        <v>45926</v>
      </c>
      <c r="D3279" s="31">
        <v>45936</v>
      </c>
      <c r="E3279" s="48">
        <v>334.5</v>
      </c>
      <c r="F3279" s="48">
        <f t="shared" si="537"/>
        <v>29436</v>
      </c>
      <c r="G3279" s="49">
        <f t="shared" si="538"/>
        <v>117744</v>
      </c>
      <c r="H3279" s="22">
        <v>306026</v>
      </c>
      <c r="I3279" s="22" t="s">
        <v>4574</v>
      </c>
      <c r="J3279" s="22">
        <v>4</v>
      </c>
      <c r="K3279" s="22">
        <v>4</v>
      </c>
      <c r="L3279" s="22">
        <f t="shared" si="539"/>
        <v>0</v>
      </c>
      <c r="M3279" s="22" t="s">
        <v>4867</v>
      </c>
      <c r="N3279" s="31">
        <v>45937</v>
      </c>
      <c r="O3279" s="49">
        <v>174653.6</v>
      </c>
      <c r="P3279" s="22" t="s">
        <v>242</v>
      </c>
      <c r="Q3279" s="22">
        <v>58156569435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0"/>
        <v>1</v>
      </c>
      <c r="Z3279" s="22" t="str">
        <f t="shared" si="541"/>
        <v>Tuesday</v>
      </c>
      <c r="AA3279" s="22" t="str">
        <f t="shared" si="542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51"/>
        <v>3277</v>
      </c>
      <c r="B3280" s="22" t="s">
        <v>4732</v>
      </c>
      <c r="C3280" s="31">
        <v>45926</v>
      </c>
      <c r="D3280" s="31">
        <v>45936</v>
      </c>
      <c r="E3280" s="48">
        <v>305.25</v>
      </c>
      <c r="F3280" s="48">
        <f t="shared" si="537"/>
        <v>26862</v>
      </c>
      <c r="G3280" s="49">
        <f t="shared" si="538"/>
        <v>188034</v>
      </c>
      <c r="H3280" s="22">
        <v>318340</v>
      </c>
      <c r="I3280" s="22" t="s">
        <v>3791</v>
      </c>
      <c r="J3280" s="22">
        <v>7</v>
      </c>
      <c r="K3280" s="22">
        <v>7</v>
      </c>
      <c r="L3280" s="22">
        <f t="shared" si="539"/>
        <v>0</v>
      </c>
      <c r="M3280" s="22" t="s">
        <v>4867</v>
      </c>
      <c r="N3280" s="31">
        <v>45937</v>
      </c>
      <c r="O3280" s="49">
        <v>297563.84000000003</v>
      </c>
      <c r="P3280" s="22" t="s">
        <v>242</v>
      </c>
      <c r="Q3280" s="22">
        <v>58156569435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0"/>
        <v>1</v>
      </c>
      <c r="Z3280" s="22" t="str">
        <f t="shared" si="541"/>
        <v>Tuesday</v>
      </c>
      <c r="AA3280" s="22" t="str">
        <f t="shared" si="542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51"/>
        <v>3278</v>
      </c>
      <c r="B3281" s="22" t="s">
        <v>4752</v>
      </c>
      <c r="C3281" s="31">
        <v>45933</v>
      </c>
      <c r="D3281" s="31">
        <v>45937</v>
      </c>
      <c r="E3281" s="48">
        <v>305</v>
      </c>
      <c r="F3281" s="48">
        <f t="shared" si="537"/>
        <v>26840</v>
      </c>
      <c r="G3281" s="49">
        <f t="shared" si="538"/>
        <v>26840</v>
      </c>
      <c r="H3281" s="22">
        <v>50202</v>
      </c>
      <c r="I3281" s="22" t="s">
        <v>4749</v>
      </c>
      <c r="J3281" s="22">
        <v>1</v>
      </c>
      <c r="K3281" s="22">
        <v>1</v>
      </c>
      <c r="L3281" s="22">
        <f t="shared" si="539"/>
        <v>0</v>
      </c>
      <c r="M3281" s="22" t="s">
        <v>4953</v>
      </c>
      <c r="N3281" s="31">
        <v>45937</v>
      </c>
      <c r="O3281" s="49">
        <v>47580</v>
      </c>
      <c r="P3281" s="22" t="s">
        <v>2483</v>
      </c>
      <c r="Q3281" s="22">
        <v>58156584054</v>
      </c>
      <c r="R3281" s="22" t="s">
        <v>40</v>
      </c>
      <c r="S3281" s="3">
        <v>-80</v>
      </c>
      <c r="T3281" s="38"/>
      <c r="U3281" s="22" t="s">
        <v>492</v>
      </c>
      <c r="V3281" s="22" t="str">
        <f>VLOOKUP(P3281,'Customer List'!B:C,2,)</f>
        <v>Kolkata</v>
      </c>
      <c r="W3281" s="39"/>
      <c r="X3281" s="31">
        <v>45938</v>
      </c>
      <c r="Y3281" s="22">
        <f t="shared" si="540"/>
        <v>1</v>
      </c>
      <c r="Z3281" s="22" t="str">
        <f t="shared" si="541"/>
        <v>Tuesday</v>
      </c>
      <c r="AA3281" s="22" t="str">
        <f t="shared" si="542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51"/>
        <v>3279</v>
      </c>
      <c r="B3282" s="22" t="s">
        <v>4752</v>
      </c>
      <c r="C3282" s="31">
        <v>45933</v>
      </c>
      <c r="D3282" s="31">
        <v>45937</v>
      </c>
      <c r="E3282" s="48">
        <v>305</v>
      </c>
      <c r="F3282" s="48">
        <f t="shared" si="537"/>
        <v>26840</v>
      </c>
      <c r="G3282" s="49">
        <f t="shared" si="538"/>
        <v>26840</v>
      </c>
      <c r="H3282" s="22" t="s">
        <v>4750</v>
      </c>
      <c r="I3282" s="22" t="s">
        <v>4751</v>
      </c>
      <c r="J3282" s="22">
        <v>1</v>
      </c>
      <c r="K3282" s="22">
        <v>1</v>
      </c>
      <c r="L3282" s="22">
        <f t="shared" si="539"/>
        <v>0</v>
      </c>
      <c r="M3282" s="22" t="s">
        <v>4953</v>
      </c>
      <c r="N3282" s="31">
        <v>45937</v>
      </c>
      <c r="O3282" s="49">
        <v>47580</v>
      </c>
      <c r="P3282" s="22" t="s">
        <v>2483</v>
      </c>
      <c r="Q3282" s="22">
        <v>58156584054</v>
      </c>
      <c r="R3282" s="22" t="s">
        <v>40</v>
      </c>
      <c r="S3282" s="3">
        <v>-80</v>
      </c>
      <c r="T3282" s="38"/>
      <c r="U3282" s="22" t="s">
        <v>492</v>
      </c>
      <c r="V3282" s="22" t="str">
        <f>VLOOKUP(P3282,'Customer List'!B:C,2,)</f>
        <v>Kolkata</v>
      </c>
      <c r="W3282" s="39"/>
      <c r="X3282" s="31">
        <v>45938</v>
      </c>
      <c r="Y3282" s="22">
        <f t="shared" ref="Y3282" si="552">IF(X3282="", "", X3282-N3282)</f>
        <v>1</v>
      </c>
      <c r="Z3282" s="22" t="str">
        <f t="shared" ref="Z3282:Z3306" si="553">IF(N3282="", "", TEXT(N3282, "dddd"))</f>
        <v>Tuesday</v>
      </c>
      <c r="AA3282" s="22" t="str">
        <f t="shared" ref="AA3282:AA3306" si="554">IF(X3282="", "", TEXT(X3282, "dddd"))</f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51"/>
        <v>3280</v>
      </c>
      <c r="B3283" s="22" t="s">
        <v>4852</v>
      </c>
      <c r="C3283" s="31">
        <v>45933</v>
      </c>
      <c r="D3283" s="31">
        <v>45938</v>
      </c>
      <c r="E3283" s="48">
        <v>100.1</v>
      </c>
      <c r="F3283" s="48">
        <f t="shared" ref="F3283:F3306" si="555">IF(AB3283="DOLLAR",E3283*88,E3283)</f>
        <v>8808.7999999999993</v>
      </c>
      <c r="G3283" s="49">
        <f t="shared" ref="G3283:G3306" si="556">F3283*J3283</f>
        <v>8808.7999999999993</v>
      </c>
      <c r="H3283" s="22">
        <v>100204</v>
      </c>
      <c r="I3283" s="22" t="s">
        <v>4758</v>
      </c>
      <c r="J3283" s="22">
        <v>1</v>
      </c>
      <c r="K3283" s="22">
        <v>1</v>
      </c>
      <c r="L3283" s="22">
        <f t="shared" si="539"/>
        <v>0</v>
      </c>
      <c r="M3283" s="22" t="s">
        <v>5034</v>
      </c>
      <c r="N3283" s="31">
        <v>45941</v>
      </c>
      <c r="O3283" s="49">
        <v>12226.5</v>
      </c>
      <c r="P3283" s="22" t="s">
        <v>617</v>
      </c>
      <c r="Q3283" s="22">
        <v>58156839753</v>
      </c>
      <c r="R3283" s="31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Bhuvneshwar</v>
      </c>
      <c r="W3283" s="39"/>
      <c r="X3283" s="31">
        <v>45945</v>
      </c>
      <c r="Y3283" s="22">
        <f t="shared" ref="Y3283:Y3306" si="557">IF(X3283="", "", X3283-N3283)</f>
        <v>4</v>
      </c>
      <c r="Z3283" s="22" t="str">
        <f t="shared" si="553"/>
        <v>Saturday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51"/>
        <v>3281</v>
      </c>
      <c r="B3284" s="22" t="s">
        <v>4852</v>
      </c>
      <c r="C3284" s="31">
        <v>45933</v>
      </c>
      <c r="D3284" s="31">
        <v>45938</v>
      </c>
      <c r="E3284" s="48">
        <v>150.5</v>
      </c>
      <c r="F3284" s="48">
        <f t="shared" si="555"/>
        <v>13244</v>
      </c>
      <c r="G3284" s="49">
        <f t="shared" si="556"/>
        <v>13244</v>
      </c>
      <c r="H3284" s="22">
        <v>100216</v>
      </c>
      <c r="I3284" s="22" t="s">
        <v>4758</v>
      </c>
      <c r="J3284" s="22">
        <v>1</v>
      </c>
      <c r="K3284" s="22">
        <v>1</v>
      </c>
      <c r="L3284" s="22">
        <f t="shared" si="539"/>
        <v>0</v>
      </c>
      <c r="M3284" s="22" t="s">
        <v>5034</v>
      </c>
      <c r="N3284" s="31">
        <v>45941</v>
      </c>
      <c r="O3284" s="49">
        <v>18382.5</v>
      </c>
      <c r="P3284" s="22" t="s">
        <v>617</v>
      </c>
      <c r="Q3284" s="22">
        <v>58156839753</v>
      </c>
      <c r="R3284" s="31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Bhuvneshwar</v>
      </c>
      <c r="W3284" s="39"/>
      <c r="X3284" s="31">
        <v>45945</v>
      </c>
      <c r="Y3284" s="22">
        <f t="shared" si="557"/>
        <v>4</v>
      </c>
      <c r="Z3284" s="22" t="str">
        <f t="shared" si="553"/>
        <v>Saturday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51"/>
        <v>3282</v>
      </c>
      <c r="B3285" s="22" t="s">
        <v>4852</v>
      </c>
      <c r="C3285" s="31">
        <v>45933</v>
      </c>
      <c r="D3285" s="31">
        <v>45938</v>
      </c>
      <c r="E3285" s="48">
        <v>169.4</v>
      </c>
      <c r="F3285" s="48">
        <f t="shared" si="555"/>
        <v>14907.2</v>
      </c>
      <c r="G3285" s="49">
        <f t="shared" si="556"/>
        <v>14907.2</v>
      </c>
      <c r="H3285" s="22">
        <v>100222</v>
      </c>
      <c r="I3285" s="22" t="s">
        <v>4758</v>
      </c>
      <c r="J3285" s="22">
        <v>1</v>
      </c>
      <c r="K3285" s="22">
        <v>1</v>
      </c>
      <c r="L3285" s="22">
        <f t="shared" si="539"/>
        <v>0</v>
      </c>
      <c r="M3285" s="22" t="s">
        <v>5003</v>
      </c>
      <c r="N3285" s="31">
        <v>45941</v>
      </c>
      <c r="O3285" s="49">
        <v>28132.5</v>
      </c>
      <c r="P3285" s="22" t="s">
        <v>319</v>
      </c>
      <c r="Q3285" s="22">
        <v>58156810935</v>
      </c>
      <c r="R3285" s="22" t="s">
        <v>40</v>
      </c>
      <c r="S3285" s="3">
        <v>4</v>
      </c>
      <c r="T3285" s="38"/>
      <c r="U3285" s="22" t="s">
        <v>18</v>
      </c>
      <c r="V3285" s="22" t="str">
        <f>VLOOKUP(P3285,'Customer List'!B:C,2,)</f>
        <v>Gujrat</v>
      </c>
      <c r="W3285" s="39"/>
      <c r="X3285" s="31">
        <v>45944</v>
      </c>
      <c r="Y3285" s="22">
        <f t="shared" si="557"/>
        <v>3</v>
      </c>
      <c r="Z3285" s="22" t="str">
        <f t="shared" si="553"/>
        <v>Saturday</v>
      </c>
      <c r="AA3285" s="22" t="str">
        <f t="shared" si="554"/>
        <v>Tuesday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51"/>
        <v>3283</v>
      </c>
      <c r="B3286" s="22" t="s">
        <v>4852</v>
      </c>
      <c r="C3286" s="31">
        <v>45933</v>
      </c>
      <c r="D3286" s="31">
        <v>45938</v>
      </c>
      <c r="E3286" s="48">
        <v>189</v>
      </c>
      <c r="F3286" s="48">
        <f t="shared" si="555"/>
        <v>16632</v>
      </c>
      <c r="G3286" s="49">
        <f t="shared" si="556"/>
        <v>16632</v>
      </c>
      <c r="H3286" s="22">
        <v>100732</v>
      </c>
      <c r="I3286" s="22" t="s">
        <v>4759</v>
      </c>
      <c r="J3286" s="22">
        <v>1</v>
      </c>
      <c r="K3286" s="22">
        <v>1</v>
      </c>
      <c r="L3286" s="22">
        <f t="shared" si="539"/>
        <v>0</v>
      </c>
      <c r="M3286" s="22" t="s">
        <v>5034</v>
      </c>
      <c r="N3286" s="31">
        <v>45941</v>
      </c>
      <c r="O3286" s="49">
        <v>23085</v>
      </c>
      <c r="P3286" s="22" t="s">
        <v>617</v>
      </c>
      <c r="Q3286" s="22">
        <v>58156839753</v>
      </c>
      <c r="R3286" s="31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Bhuvneshwar</v>
      </c>
      <c r="W3286" s="39"/>
      <c r="X3286" s="31">
        <v>45945</v>
      </c>
      <c r="Y3286" s="22">
        <f t="shared" si="557"/>
        <v>4</v>
      </c>
      <c r="Z3286" s="22" t="str">
        <f t="shared" si="553"/>
        <v>Saturday</v>
      </c>
      <c r="AA3286" s="22" t="str">
        <f t="shared" si="554"/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51"/>
        <v>3284</v>
      </c>
      <c r="B3287" s="22" t="s">
        <v>4852</v>
      </c>
      <c r="C3287" s="31">
        <v>45933</v>
      </c>
      <c r="D3287" s="31">
        <v>45938</v>
      </c>
      <c r="E3287" s="48">
        <v>32.9</v>
      </c>
      <c r="F3287" s="48">
        <f t="shared" si="555"/>
        <v>2895.2</v>
      </c>
      <c r="G3287" s="49">
        <f t="shared" si="556"/>
        <v>2895.2</v>
      </c>
      <c r="H3287" s="22">
        <v>101205</v>
      </c>
      <c r="I3287" s="22" t="s">
        <v>4760</v>
      </c>
      <c r="J3287" s="22">
        <v>1</v>
      </c>
      <c r="K3287" s="22">
        <v>1</v>
      </c>
      <c r="L3287" s="22">
        <f t="shared" si="539"/>
        <v>0</v>
      </c>
      <c r="M3287" s="22" t="s">
        <v>4994</v>
      </c>
      <c r="N3287" s="31">
        <v>45941</v>
      </c>
      <c r="O3287" s="49">
        <v>5245.2</v>
      </c>
      <c r="P3287" s="22" t="s">
        <v>211</v>
      </c>
      <c r="Q3287" s="22">
        <v>58156812906</v>
      </c>
      <c r="R3287" s="22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Banglore</v>
      </c>
      <c r="W3287" s="39"/>
      <c r="X3287" s="31">
        <v>45943</v>
      </c>
      <c r="Y3287" s="22">
        <f t="shared" si="557"/>
        <v>2</v>
      </c>
      <c r="Z3287" s="22" t="str">
        <f t="shared" si="553"/>
        <v>Saturday</v>
      </c>
      <c r="AA3287" s="22" t="str">
        <f t="shared" si="554"/>
        <v>Monday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51"/>
        <v>3285</v>
      </c>
      <c r="B3288" s="22" t="s">
        <v>4852</v>
      </c>
      <c r="C3288" s="31">
        <v>45933</v>
      </c>
      <c r="D3288" s="31">
        <v>45938</v>
      </c>
      <c r="E3288" s="48">
        <v>92.4</v>
      </c>
      <c r="F3288" s="48">
        <f t="shared" si="555"/>
        <v>8131.2000000000007</v>
      </c>
      <c r="G3288" s="49">
        <f t="shared" si="556"/>
        <v>8131.2000000000007</v>
      </c>
      <c r="H3288" s="22">
        <v>101206</v>
      </c>
      <c r="I3288" s="22" t="s">
        <v>4760</v>
      </c>
      <c r="J3288" s="22">
        <v>1</v>
      </c>
      <c r="K3288" s="22">
        <v>1</v>
      </c>
      <c r="L3288" s="22">
        <f t="shared" si="539"/>
        <v>0</v>
      </c>
      <c r="M3288" s="22" t="s">
        <v>5034</v>
      </c>
      <c r="N3288" s="31">
        <v>45941</v>
      </c>
      <c r="O3288" s="49">
        <v>11286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57"/>
        <v>4</v>
      </c>
      <c r="Z3288" s="22" t="str">
        <f t="shared" si="553"/>
        <v>Saturday</v>
      </c>
      <c r="AA3288" s="22" t="str">
        <f t="shared" si="554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51"/>
        <v>3286</v>
      </c>
      <c r="B3289" s="22" t="s">
        <v>4852</v>
      </c>
      <c r="C3289" s="31">
        <v>45933</v>
      </c>
      <c r="D3289" s="31">
        <v>45938</v>
      </c>
      <c r="E3289" s="48">
        <v>150.5</v>
      </c>
      <c r="F3289" s="48">
        <f t="shared" si="555"/>
        <v>13244</v>
      </c>
      <c r="G3289" s="49">
        <f t="shared" si="556"/>
        <v>13244</v>
      </c>
      <c r="H3289" s="22">
        <v>101222</v>
      </c>
      <c r="I3289" s="22" t="s">
        <v>4760</v>
      </c>
      <c r="J3289" s="22">
        <v>1</v>
      </c>
      <c r="K3289" s="22">
        <v>1</v>
      </c>
      <c r="L3289" s="22">
        <f t="shared" si="539"/>
        <v>0</v>
      </c>
      <c r="M3289" s="22" t="s">
        <v>4984</v>
      </c>
      <c r="N3289" s="31">
        <v>45940</v>
      </c>
      <c r="O3289" s="49">
        <v>24993.75</v>
      </c>
      <c r="P3289" s="22" t="s">
        <v>619</v>
      </c>
      <c r="Q3289" s="22" t="s">
        <v>636</v>
      </c>
      <c r="R3289" s="22" t="s">
        <v>637</v>
      </c>
      <c r="S3289" s="3">
        <v>4</v>
      </c>
      <c r="T3289" s="38"/>
      <c r="U3289" s="22" t="s">
        <v>18</v>
      </c>
      <c r="V3289" s="22" t="str">
        <f>VLOOKUP(P3289,'Customer List'!B:C,2,)</f>
        <v>Delhi</v>
      </c>
      <c r="W3289" s="39"/>
      <c r="X3289" s="31">
        <f t="shared" ref="X3289:X3305" si="558">IF(OR(R3289 = "PRIYANKA MADAM", R3289 = "DEEPAK", R3289 = "PORTER"),N3289,"")</f>
        <v>45940</v>
      </c>
      <c r="Y3289" s="22">
        <f t="shared" si="557"/>
        <v>0</v>
      </c>
      <c r="Z3289" s="22" t="str">
        <f t="shared" si="553"/>
        <v>Friday</v>
      </c>
      <c r="AA3289" s="22" t="str">
        <f>IF(X3289="", "", TEXT(X3289, "dddd"))</f>
        <v>Friday</v>
      </c>
      <c r="AB3289" s="22" t="str">
        <f>VLOOKUP(U3289,'Currency Sheet'!A:C,3,)</f>
        <v>DOLLAR</v>
      </c>
      <c r="AC3289" s="43" t="str">
        <f>VLOOKUP(P3289,'Customer List'!B:D,3,)</f>
        <v>Local</v>
      </c>
    </row>
    <row r="3290" spans="1:29" x14ac:dyDescent="0.25">
      <c r="A3290" s="22">
        <f t="shared" si="551"/>
        <v>3287</v>
      </c>
      <c r="B3290" s="22" t="s">
        <v>4852</v>
      </c>
      <c r="C3290" s="31">
        <v>45933</v>
      </c>
      <c r="D3290" s="31">
        <v>45938</v>
      </c>
      <c r="E3290" s="48">
        <v>66.5</v>
      </c>
      <c r="F3290" s="48">
        <f t="shared" si="555"/>
        <v>5852</v>
      </c>
      <c r="G3290" s="49">
        <f t="shared" si="556"/>
        <v>5852</v>
      </c>
      <c r="H3290" s="22">
        <v>102711</v>
      </c>
      <c r="I3290" s="22" t="s">
        <v>4761</v>
      </c>
      <c r="J3290" s="22">
        <v>1</v>
      </c>
      <c r="K3290" s="22">
        <v>1</v>
      </c>
      <c r="L3290" s="22">
        <f t="shared" si="539"/>
        <v>0</v>
      </c>
      <c r="M3290" s="22" t="s">
        <v>5034</v>
      </c>
      <c r="N3290" s="31">
        <v>45941</v>
      </c>
      <c r="O3290" s="49">
        <v>8122.5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57"/>
        <v>4</v>
      </c>
      <c r="Z3290" s="22" t="str">
        <f t="shared" si="553"/>
        <v>Saturday</v>
      </c>
      <c r="AA3290" s="22" t="str">
        <f t="shared" si="554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51"/>
        <v>3288</v>
      </c>
      <c r="B3291" s="22" t="s">
        <v>4852</v>
      </c>
      <c r="C3291" s="31">
        <v>45933</v>
      </c>
      <c r="D3291" s="31">
        <v>45938</v>
      </c>
      <c r="E3291" s="48">
        <v>137.19999999999999</v>
      </c>
      <c r="F3291" s="48">
        <f t="shared" si="555"/>
        <v>12073.599999999999</v>
      </c>
      <c r="G3291" s="49">
        <f t="shared" si="556"/>
        <v>12073.599999999999</v>
      </c>
      <c r="H3291" s="22">
        <v>103116</v>
      </c>
      <c r="I3291" s="22" t="s">
        <v>4762</v>
      </c>
      <c r="J3291" s="22">
        <v>1</v>
      </c>
      <c r="K3291" s="22">
        <v>1</v>
      </c>
      <c r="L3291" s="22">
        <f t="shared" si="539"/>
        <v>0</v>
      </c>
      <c r="M3291" s="22" t="s">
        <v>5034</v>
      </c>
      <c r="N3291" s="31">
        <v>45941</v>
      </c>
      <c r="O3291" s="49">
        <v>16758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57"/>
        <v>4</v>
      </c>
      <c r="Z3291" s="22" t="str">
        <f t="shared" si="553"/>
        <v>Saturday</v>
      </c>
      <c r="AA3291" s="22" t="str">
        <f t="shared" si="554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51"/>
        <v>3289</v>
      </c>
      <c r="B3292" s="22" t="s">
        <v>4852</v>
      </c>
      <c r="C3292" s="31">
        <v>45933</v>
      </c>
      <c r="D3292" s="31">
        <v>45938</v>
      </c>
      <c r="E3292" s="48">
        <v>181.5</v>
      </c>
      <c r="F3292" s="48">
        <f t="shared" si="555"/>
        <v>15972</v>
      </c>
      <c r="G3292" s="49">
        <f t="shared" si="556"/>
        <v>31944</v>
      </c>
      <c r="H3292" s="22">
        <v>103134</v>
      </c>
      <c r="I3292" s="22" t="s">
        <v>4762</v>
      </c>
      <c r="J3292" s="22">
        <v>2</v>
      </c>
      <c r="K3292" s="22">
        <v>2</v>
      </c>
      <c r="L3292" s="22">
        <f t="shared" si="539"/>
        <v>0</v>
      </c>
      <c r="M3292" s="22" t="s">
        <v>5024</v>
      </c>
      <c r="N3292" s="31">
        <v>45941</v>
      </c>
      <c r="O3292" s="49">
        <v>52514</v>
      </c>
      <c r="P3292" s="22" t="s">
        <v>2046</v>
      </c>
      <c r="Q3292" s="22">
        <v>58156813050</v>
      </c>
      <c r="R3292" s="22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Banglore</v>
      </c>
      <c r="W3292" s="39"/>
      <c r="X3292" s="31">
        <v>45943</v>
      </c>
      <c r="Y3292" s="22">
        <f t="shared" si="557"/>
        <v>2</v>
      </c>
      <c r="Z3292" s="22" t="str">
        <f t="shared" si="553"/>
        <v>Saturday</v>
      </c>
      <c r="AA3292" s="22" t="str">
        <f t="shared" si="554"/>
        <v>Monday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51"/>
        <v>3290</v>
      </c>
      <c r="B3293" s="22" t="s">
        <v>4852</v>
      </c>
      <c r="C3293" s="31">
        <v>45933</v>
      </c>
      <c r="D3293" s="31">
        <v>45938</v>
      </c>
      <c r="E3293" s="48">
        <v>219.75</v>
      </c>
      <c r="F3293" s="48">
        <f t="shared" si="555"/>
        <v>19338</v>
      </c>
      <c r="G3293" s="49">
        <f t="shared" si="556"/>
        <v>19338</v>
      </c>
      <c r="H3293" s="22">
        <v>104732</v>
      </c>
      <c r="I3293" s="22" t="s">
        <v>4763</v>
      </c>
      <c r="J3293" s="22">
        <v>1</v>
      </c>
      <c r="K3293" s="22">
        <v>1</v>
      </c>
      <c r="L3293" s="22">
        <f t="shared" si="539"/>
        <v>0</v>
      </c>
      <c r="M3293" s="22" t="s">
        <v>5034</v>
      </c>
      <c r="N3293" s="31">
        <v>45941</v>
      </c>
      <c r="O3293" s="49">
        <v>25051.5</v>
      </c>
      <c r="P3293" s="22" t="s">
        <v>617</v>
      </c>
      <c r="Q3293" s="22">
        <v>58156839753</v>
      </c>
      <c r="R3293" s="31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Bhuvneshwar</v>
      </c>
      <c r="W3293" s="39"/>
      <c r="X3293" s="31">
        <v>45945</v>
      </c>
      <c r="Y3293" s="22">
        <f t="shared" si="557"/>
        <v>4</v>
      </c>
      <c r="Z3293" s="22" t="str">
        <f t="shared" si="553"/>
        <v>Saturday</v>
      </c>
      <c r="AA3293" s="22" t="str">
        <f t="shared" si="554"/>
        <v>Wednesday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x14ac:dyDescent="0.25">
      <c r="A3294" s="22">
        <f t="shared" si="551"/>
        <v>3291</v>
      </c>
      <c r="B3294" s="22" t="s">
        <v>4852</v>
      </c>
      <c r="C3294" s="31">
        <v>45933</v>
      </c>
      <c r="D3294" s="31">
        <v>45938</v>
      </c>
      <c r="E3294" s="48">
        <v>81.2</v>
      </c>
      <c r="F3294" s="48">
        <f t="shared" si="555"/>
        <v>7145.6</v>
      </c>
      <c r="G3294" s="49">
        <f t="shared" si="556"/>
        <v>7145.6</v>
      </c>
      <c r="H3294" s="22">
        <v>104733</v>
      </c>
      <c r="I3294" s="22" t="s">
        <v>4763</v>
      </c>
      <c r="J3294" s="22">
        <v>1</v>
      </c>
      <c r="K3294" s="22">
        <v>1</v>
      </c>
      <c r="L3294" s="22">
        <f t="shared" si="539"/>
        <v>0</v>
      </c>
      <c r="M3294" s="22" t="s">
        <v>5022</v>
      </c>
      <c r="N3294" s="31">
        <v>45941</v>
      </c>
      <c r="O3294" s="49">
        <v>12226.4</v>
      </c>
      <c r="P3294" s="22" t="s">
        <v>4850</v>
      </c>
      <c r="Q3294" s="22">
        <v>58156813610</v>
      </c>
      <c r="R3294" s="22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Mumbai</v>
      </c>
      <c r="W3294" s="39"/>
      <c r="X3294" s="31">
        <v>45944</v>
      </c>
      <c r="Y3294" s="22">
        <f t="shared" si="557"/>
        <v>3</v>
      </c>
      <c r="Z3294" s="22" t="str">
        <f t="shared" si="553"/>
        <v>Saturday</v>
      </c>
      <c r="AA3294" s="22" t="str">
        <f t="shared" si="554"/>
        <v>Tuesday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51"/>
        <v>3292</v>
      </c>
      <c r="B3295" s="22" t="s">
        <v>4852</v>
      </c>
      <c r="C3295" s="31">
        <v>45933</v>
      </c>
      <c r="D3295" s="31">
        <v>45938</v>
      </c>
      <c r="E3295" s="48">
        <v>198.1</v>
      </c>
      <c r="F3295" s="48">
        <f t="shared" si="555"/>
        <v>17432.8</v>
      </c>
      <c r="G3295" s="49">
        <f t="shared" si="556"/>
        <v>17432.8</v>
      </c>
      <c r="H3295" s="22">
        <v>105012</v>
      </c>
      <c r="I3295" s="22" t="s">
        <v>4764</v>
      </c>
      <c r="J3295" s="22">
        <v>1</v>
      </c>
      <c r="K3295" s="22">
        <v>1</v>
      </c>
      <c r="L3295" s="22">
        <f t="shared" si="539"/>
        <v>0</v>
      </c>
      <c r="M3295" s="22" t="s">
        <v>5034</v>
      </c>
      <c r="N3295" s="31">
        <v>45941</v>
      </c>
      <c r="O3295" s="49">
        <v>24196.5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57"/>
        <v>4</v>
      </c>
      <c r="Z3295" s="22" t="str">
        <f t="shared" si="553"/>
        <v>Saturday</v>
      </c>
      <c r="AA3295" s="22" t="str">
        <f t="shared" si="554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51"/>
        <v>3293</v>
      </c>
      <c r="B3296" s="22" t="s">
        <v>4852</v>
      </c>
      <c r="C3296" s="31">
        <v>45933</v>
      </c>
      <c r="D3296" s="31">
        <v>45938</v>
      </c>
      <c r="E3296" s="48">
        <v>204.75</v>
      </c>
      <c r="F3296" s="48">
        <f t="shared" si="555"/>
        <v>18018</v>
      </c>
      <c r="G3296" s="49">
        <f t="shared" si="556"/>
        <v>18018</v>
      </c>
      <c r="H3296" s="22">
        <v>105841</v>
      </c>
      <c r="I3296" s="22" t="s">
        <v>4765</v>
      </c>
      <c r="J3296" s="22">
        <v>1</v>
      </c>
      <c r="K3296" s="22">
        <v>1</v>
      </c>
      <c r="L3296" s="22">
        <f t="shared" si="539"/>
        <v>0</v>
      </c>
      <c r="M3296" s="22" t="s">
        <v>5034</v>
      </c>
      <c r="N3296" s="31">
        <v>45941</v>
      </c>
      <c r="O3296" s="49">
        <v>23341.5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57"/>
        <v>4</v>
      </c>
      <c r="Z3296" s="22" t="str">
        <f t="shared" si="553"/>
        <v>Saturday</v>
      </c>
      <c r="AA3296" s="22" t="str">
        <f t="shared" si="554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51"/>
        <v>3294</v>
      </c>
      <c r="B3297" s="22" t="s">
        <v>4852</v>
      </c>
      <c r="C3297" s="31">
        <v>45933</v>
      </c>
      <c r="D3297" s="31">
        <v>45938</v>
      </c>
      <c r="E3297" s="48">
        <v>150.5</v>
      </c>
      <c r="F3297" s="48">
        <f t="shared" si="555"/>
        <v>13244</v>
      </c>
      <c r="G3297" s="49">
        <f t="shared" si="556"/>
        <v>13244</v>
      </c>
      <c r="H3297" s="22">
        <v>107622</v>
      </c>
      <c r="I3297" s="22" t="s">
        <v>4766</v>
      </c>
      <c r="J3297" s="22">
        <v>1</v>
      </c>
      <c r="K3297" s="22">
        <v>1</v>
      </c>
      <c r="L3297" s="22">
        <f t="shared" si="539"/>
        <v>0</v>
      </c>
      <c r="M3297" s="22" t="s">
        <v>5034</v>
      </c>
      <c r="N3297" s="31">
        <v>45941</v>
      </c>
      <c r="O3297" s="49">
        <v>18382.5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57"/>
        <v>4</v>
      </c>
      <c r="Z3297" s="22" t="str">
        <f t="shared" si="553"/>
        <v>Saturday</v>
      </c>
      <c r="AA3297" s="22" t="str">
        <f t="shared" si="554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51"/>
        <v>3295</v>
      </c>
      <c r="B3298" s="22" t="s">
        <v>4852</v>
      </c>
      <c r="C3298" s="31">
        <v>45933</v>
      </c>
      <c r="D3298" s="31">
        <v>45938</v>
      </c>
      <c r="E3298" s="48">
        <v>128.1</v>
      </c>
      <c r="F3298" s="48">
        <f t="shared" si="555"/>
        <v>11272.8</v>
      </c>
      <c r="G3298" s="49">
        <f t="shared" si="556"/>
        <v>11272.8</v>
      </c>
      <c r="H3298" s="22">
        <v>108408</v>
      </c>
      <c r="I3298" s="22" t="s">
        <v>4767</v>
      </c>
      <c r="J3298" s="22">
        <v>1</v>
      </c>
      <c r="K3298" s="22">
        <v>1</v>
      </c>
      <c r="L3298" s="22">
        <f t="shared" si="539"/>
        <v>0</v>
      </c>
      <c r="M3298" s="22" t="s">
        <v>5034</v>
      </c>
      <c r="N3298" s="31">
        <v>45941</v>
      </c>
      <c r="O3298" s="49">
        <v>15646.5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57"/>
        <v>4</v>
      </c>
      <c r="Z3298" s="22" t="str">
        <f t="shared" si="553"/>
        <v>Saturday</v>
      </c>
      <c r="AA3298" s="22" t="str">
        <f t="shared" si="554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51"/>
        <v>3296</v>
      </c>
      <c r="B3299" s="22" t="s">
        <v>4852</v>
      </c>
      <c r="C3299" s="31">
        <v>45933</v>
      </c>
      <c r="D3299" s="31">
        <v>45938</v>
      </c>
      <c r="E3299" s="48">
        <v>92.4</v>
      </c>
      <c r="F3299" s="48">
        <f t="shared" si="555"/>
        <v>8131.2000000000007</v>
      </c>
      <c r="G3299" s="49">
        <f t="shared" si="556"/>
        <v>8131.2000000000007</v>
      </c>
      <c r="H3299" s="22">
        <v>112503</v>
      </c>
      <c r="I3299" s="22" t="s">
        <v>4768</v>
      </c>
      <c r="J3299" s="22">
        <v>1</v>
      </c>
      <c r="K3299" s="22">
        <v>1</v>
      </c>
      <c r="L3299" s="22">
        <f t="shared" si="539"/>
        <v>0</v>
      </c>
      <c r="M3299" s="22" t="s">
        <v>5034</v>
      </c>
      <c r="N3299" s="31">
        <v>45941</v>
      </c>
      <c r="O3299" s="49">
        <v>11286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57"/>
        <v>4</v>
      </c>
      <c r="Z3299" s="22" t="str">
        <f t="shared" si="553"/>
        <v>Saturday</v>
      </c>
      <c r="AA3299" s="22" t="str">
        <f t="shared" si="554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51"/>
        <v>3297</v>
      </c>
      <c r="B3300" s="22" t="s">
        <v>4852</v>
      </c>
      <c r="C3300" s="31">
        <v>45933</v>
      </c>
      <c r="D3300" s="31">
        <v>45938</v>
      </c>
      <c r="E3300" s="48">
        <v>170.8</v>
      </c>
      <c r="F3300" s="48">
        <f t="shared" si="555"/>
        <v>15030.400000000001</v>
      </c>
      <c r="G3300" s="49">
        <f t="shared" si="556"/>
        <v>15030.400000000001</v>
      </c>
      <c r="H3300" s="22">
        <v>116006</v>
      </c>
      <c r="I3300" s="22" t="s">
        <v>4769</v>
      </c>
      <c r="J3300" s="22">
        <v>1</v>
      </c>
      <c r="K3300" s="22">
        <v>1</v>
      </c>
      <c r="L3300" s="22">
        <f t="shared" si="539"/>
        <v>0</v>
      </c>
      <c r="M3300" s="22" t="s">
        <v>5034</v>
      </c>
      <c r="N3300" s="31">
        <v>45941</v>
      </c>
      <c r="O3300" s="49">
        <v>20862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57"/>
        <v>4</v>
      </c>
      <c r="Z3300" s="22" t="str">
        <f t="shared" si="553"/>
        <v>Saturday</v>
      </c>
      <c r="AA3300" s="22" t="str">
        <f t="shared" si="554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51"/>
        <v>3298</v>
      </c>
      <c r="B3301" s="22" t="s">
        <v>4852</v>
      </c>
      <c r="C3301" s="31">
        <v>45933</v>
      </c>
      <c r="D3301" s="31">
        <v>45938</v>
      </c>
      <c r="E3301" s="48">
        <v>128.1</v>
      </c>
      <c r="F3301" s="48">
        <f t="shared" si="555"/>
        <v>11272.8</v>
      </c>
      <c r="G3301" s="49">
        <f t="shared" si="556"/>
        <v>11272.8</v>
      </c>
      <c r="H3301" s="22">
        <v>117308</v>
      </c>
      <c r="I3301" s="22" t="s">
        <v>4770</v>
      </c>
      <c r="J3301" s="22">
        <v>1</v>
      </c>
      <c r="K3301" s="22">
        <v>1</v>
      </c>
      <c r="L3301" s="22">
        <f t="shared" si="539"/>
        <v>0</v>
      </c>
      <c r="M3301" s="22" t="s">
        <v>5003</v>
      </c>
      <c r="N3301" s="31">
        <v>45941</v>
      </c>
      <c r="O3301" s="49">
        <v>21273.75</v>
      </c>
      <c r="P3301" s="22" t="s">
        <v>319</v>
      </c>
      <c r="Q3301" s="22">
        <v>58156810935</v>
      </c>
      <c r="R3301" s="22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Gujrat</v>
      </c>
      <c r="W3301" s="39"/>
      <c r="X3301" s="31">
        <v>45944</v>
      </c>
      <c r="Y3301" s="22">
        <f t="shared" si="557"/>
        <v>3</v>
      </c>
      <c r="Z3301" s="22" t="str">
        <f t="shared" si="553"/>
        <v>Saturday</v>
      </c>
      <c r="AA3301" s="22" t="str">
        <f t="shared" si="554"/>
        <v>Tuesday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51"/>
        <v>3299</v>
      </c>
      <c r="B3302" s="22" t="s">
        <v>4852</v>
      </c>
      <c r="C3302" s="31">
        <v>45933</v>
      </c>
      <c r="D3302" s="31">
        <v>45938</v>
      </c>
      <c r="E3302" s="48">
        <v>161.69999999999999</v>
      </c>
      <c r="F3302" s="48">
        <f t="shared" si="555"/>
        <v>14229.599999999999</v>
      </c>
      <c r="G3302" s="49">
        <f t="shared" si="556"/>
        <v>14229.599999999999</v>
      </c>
      <c r="H3302" s="22">
        <v>117318</v>
      </c>
      <c r="I3302" s="22" t="s">
        <v>4770</v>
      </c>
      <c r="J3302" s="22">
        <v>1</v>
      </c>
      <c r="K3302" s="22">
        <v>1</v>
      </c>
      <c r="L3302" s="22">
        <f t="shared" si="539"/>
        <v>0</v>
      </c>
      <c r="M3302" s="22" t="s">
        <v>5034</v>
      </c>
      <c r="N3302" s="31">
        <v>45941</v>
      </c>
      <c r="O3302" s="49">
        <v>19750.5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57"/>
        <v>4</v>
      </c>
      <c r="Z3302" s="22" t="str">
        <f t="shared" si="553"/>
        <v>Saturday</v>
      </c>
      <c r="AA3302" s="22" t="str">
        <f t="shared" si="554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51"/>
        <v>3300</v>
      </c>
      <c r="B3303" s="22" t="s">
        <v>4852</v>
      </c>
      <c r="C3303" s="31">
        <v>45933</v>
      </c>
      <c r="D3303" s="31">
        <v>45938</v>
      </c>
      <c r="E3303" s="48">
        <v>259</v>
      </c>
      <c r="F3303" s="48">
        <f t="shared" si="555"/>
        <v>22792</v>
      </c>
      <c r="G3303" s="49">
        <f t="shared" si="556"/>
        <v>22792</v>
      </c>
      <c r="H3303" s="22">
        <v>121426</v>
      </c>
      <c r="I3303" s="22" t="s">
        <v>4771</v>
      </c>
      <c r="J3303" s="22">
        <v>1</v>
      </c>
      <c r="K3303" s="22">
        <v>1</v>
      </c>
      <c r="L3303" s="22">
        <f t="shared" si="539"/>
        <v>0</v>
      </c>
      <c r="M3303" s="22" t="s">
        <v>5003</v>
      </c>
      <c r="N3303" s="31">
        <v>45941</v>
      </c>
      <c r="O3303" s="49">
        <v>43012.5</v>
      </c>
      <c r="P3303" s="22" t="s">
        <v>319</v>
      </c>
      <c r="Q3303" s="22">
        <v>58156810935</v>
      </c>
      <c r="R3303" s="22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Gujrat</v>
      </c>
      <c r="W3303" s="39"/>
      <c r="X3303" s="31">
        <v>45944</v>
      </c>
      <c r="Y3303" s="22">
        <f t="shared" si="557"/>
        <v>3</v>
      </c>
      <c r="Z3303" s="22" t="str">
        <f t="shared" si="553"/>
        <v>Saturday</v>
      </c>
      <c r="AA3303" s="22" t="str">
        <f t="shared" si="554"/>
        <v>Tuesday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51"/>
        <v>3301</v>
      </c>
      <c r="B3304" s="22" t="s">
        <v>4852</v>
      </c>
      <c r="C3304" s="31">
        <v>45933</v>
      </c>
      <c r="D3304" s="31">
        <v>45938</v>
      </c>
      <c r="E3304" s="48">
        <v>45.5</v>
      </c>
      <c r="F3304" s="48">
        <f t="shared" si="555"/>
        <v>4004</v>
      </c>
      <c r="G3304" s="49">
        <f t="shared" si="556"/>
        <v>4004</v>
      </c>
      <c r="H3304" s="22">
        <v>123107</v>
      </c>
      <c r="I3304" s="22" t="s">
        <v>4772</v>
      </c>
      <c r="J3304" s="22">
        <v>1</v>
      </c>
      <c r="K3304" s="22">
        <v>1</v>
      </c>
      <c r="L3304" s="22">
        <f t="shared" si="539"/>
        <v>0</v>
      </c>
      <c r="M3304" s="22" t="s">
        <v>4994</v>
      </c>
      <c r="N3304" s="31">
        <v>45941</v>
      </c>
      <c r="O3304" s="49">
        <v>7254</v>
      </c>
      <c r="P3304" s="22" t="s">
        <v>211</v>
      </c>
      <c r="Q3304" s="22">
        <v>58156812906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Banglore</v>
      </c>
      <c r="W3304" s="39"/>
      <c r="X3304" s="31">
        <v>45943</v>
      </c>
      <c r="Y3304" s="22">
        <f t="shared" si="557"/>
        <v>2</v>
      </c>
      <c r="Z3304" s="22" t="str">
        <f t="shared" si="553"/>
        <v>Saturday</v>
      </c>
      <c r="AA3304" s="22" t="str">
        <f t="shared" si="554"/>
        <v>Monday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51"/>
        <v>3302</v>
      </c>
      <c r="B3305" s="22" t="s">
        <v>4852</v>
      </c>
      <c r="C3305" s="31">
        <v>45933</v>
      </c>
      <c r="D3305" s="31">
        <v>45938</v>
      </c>
      <c r="E3305" s="48">
        <v>107.1</v>
      </c>
      <c r="F3305" s="48">
        <f t="shared" si="555"/>
        <v>9424.7999999999993</v>
      </c>
      <c r="G3305" s="49">
        <f t="shared" si="556"/>
        <v>9424.7999999999993</v>
      </c>
      <c r="H3305" s="22">
        <v>123127</v>
      </c>
      <c r="I3305" s="22" t="s">
        <v>4772</v>
      </c>
      <c r="J3305" s="22">
        <v>1</v>
      </c>
      <c r="K3305" s="22">
        <v>1</v>
      </c>
      <c r="L3305" s="22">
        <f t="shared" si="539"/>
        <v>0</v>
      </c>
      <c r="M3305" s="22" t="s">
        <v>4984</v>
      </c>
      <c r="N3305" s="31">
        <v>45940</v>
      </c>
      <c r="O3305" s="49">
        <v>17786.25</v>
      </c>
      <c r="P3305" s="22" t="s">
        <v>619</v>
      </c>
      <c r="Q3305" s="22" t="s">
        <v>636</v>
      </c>
      <c r="R3305" s="22" t="s">
        <v>637</v>
      </c>
      <c r="S3305" s="3">
        <v>4</v>
      </c>
      <c r="T3305" s="38"/>
      <c r="U3305" s="22" t="s">
        <v>18</v>
      </c>
      <c r="V3305" s="22" t="str">
        <f>VLOOKUP(P3305,'Customer List'!B:C,2,)</f>
        <v>Delhi</v>
      </c>
      <c r="W3305" s="39"/>
      <c r="X3305" s="31">
        <f t="shared" si="558"/>
        <v>45940</v>
      </c>
      <c r="Y3305" s="22">
        <f t="shared" si="557"/>
        <v>0</v>
      </c>
      <c r="Z3305" s="22" t="str">
        <f t="shared" si="553"/>
        <v>Friday</v>
      </c>
      <c r="AA3305" s="22" t="str">
        <f t="shared" si="554"/>
        <v>Friday</v>
      </c>
      <c r="AB3305" s="22" t="str">
        <f>VLOOKUP(U3305,'Currency Sheet'!A:C,3,)</f>
        <v>DOLLAR</v>
      </c>
      <c r="AC3305" s="43" t="str">
        <f>VLOOKUP(P3305,'Customer List'!B:D,3,)</f>
        <v>Local</v>
      </c>
    </row>
    <row r="3306" spans="1:29" x14ac:dyDescent="0.25">
      <c r="A3306" s="22">
        <f t="shared" si="551"/>
        <v>3303</v>
      </c>
      <c r="B3306" s="22" t="s">
        <v>4852</v>
      </c>
      <c r="C3306" s="31">
        <v>45933</v>
      </c>
      <c r="D3306" s="31">
        <v>45938</v>
      </c>
      <c r="E3306" s="48">
        <v>219.8</v>
      </c>
      <c r="F3306" s="48">
        <f t="shared" si="555"/>
        <v>19342.400000000001</v>
      </c>
      <c r="G3306" s="49">
        <f t="shared" si="556"/>
        <v>38684.800000000003</v>
      </c>
      <c r="H3306" s="22">
        <v>123130</v>
      </c>
      <c r="I3306" s="22" t="s">
        <v>4772</v>
      </c>
      <c r="J3306" s="22">
        <v>2</v>
      </c>
      <c r="K3306" s="22">
        <v>2</v>
      </c>
      <c r="L3306" s="22">
        <f t="shared" si="539"/>
        <v>0</v>
      </c>
      <c r="M3306" s="22" t="s">
        <v>5034</v>
      </c>
      <c r="N3306" s="31">
        <v>45941</v>
      </c>
      <c r="O3306" s="49">
        <f>26847*2</f>
        <v>53694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57"/>
        <v>4</v>
      </c>
      <c r="Z3306" s="22" t="str">
        <f t="shared" si="553"/>
        <v>Saturday</v>
      </c>
      <c r="AA3306" s="22" t="str">
        <f t="shared" si="554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51"/>
        <v>3304</v>
      </c>
      <c r="B3307" s="22" t="s">
        <v>4852</v>
      </c>
      <c r="C3307" s="31">
        <v>45933</v>
      </c>
      <c r="D3307" s="31">
        <v>45938</v>
      </c>
      <c r="E3307" s="48">
        <v>219</v>
      </c>
      <c r="F3307" s="48">
        <f t="shared" ref="F3307:F3338" si="559">IF(AB3307="DOLLAR",E3307*88,E3307)</f>
        <v>19272</v>
      </c>
      <c r="G3307" s="49">
        <f t="shared" ref="G3307:G3338" si="560">F3307*J3307</f>
        <v>19272</v>
      </c>
      <c r="H3307" s="22">
        <v>123173</v>
      </c>
      <c r="I3307" s="22" t="s">
        <v>4772</v>
      </c>
      <c r="J3307" s="22">
        <v>1</v>
      </c>
      <c r="K3307" s="22">
        <v>1</v>
      </c>
      <c r="L3307" s="22">
        <f t="shared" ref="L3307:L3338" si="561">J3307-K3307</f>
        <v>0</v>
      </c>
      <c r="M3307" s="22" t="s">
        <v>5007</v>
      </c>
      <c r="N3307" s="31">
        <v>45941</v>
      </c>
      <c r="O3307" s="49">
        <v>31682</v>
      </c>
      <c r="P3307" s="22" t="s">
        <v>2171</v>
      </c>
      <c r="Q3307" s="22">
        <v>58156842866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ref="Y3307:Y3338" si="562">IF(X3307="", "", X3307-N3307)</f>
        <v>3</v>
      </c>
      <c r="Z3307" s="22" t="str">
        <f t="shared" ref="Z3307:Z3338" si="563">IF(N3307="", "", TEXT(N3307, "dddd"))</f>
        <v>Saturday</v>
      </c>
      <c r="AA3307" s="22" t="str">
        <f t="shared" ref="AA3307:AA3338" si="564">IF(X3307="", "", TEXT(X3307, "dddd"))</f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51"/>
        <v>3305</v>
      </c>
      <c r="B3308" s="22" t="s">
        <v>4852</v>
      </c>
      <c r="C3308" s="31">
        <v>45933</v>
      </c>
      <c r="D3308" s="31">
        <v>45938</v>
      </c>
      <c r="E3308" s="48">
        <v>74.2</v>
      </c>
      <c r="F3308" s="48">
        <f t="shared" si="559"/>
        <v>6529.6</v>
      </c>
      <c r="G3308" s="49">
        <f t="shared" si="560"/>
        <v>6529.6</v>
      </c>
      <c r="H3308" s="22">
        <v>124625</v>
      </c>
      <c r="I3308" s="22" t="s">
        <v>4773</v>
      </c>
      <c r="J3308" s="22">
        <v>1</v>
      </c>
      <c r="K3308" s="22">
        <v>1</v>
      </c>
      <c r="L3308" s="22">
        <f t="shared" si="561"/>
        <v>0</v>
      </c>
      <c r="M3308" s="22" t="s">
        <v>5022</v>
      </c>
      <c r="N3308" s="31">
        <v>45941</v>
      </c>
      <c r="O3308" s="49">
        <v>11172.4</v>
      </c>
      <c r="P3308" s="22" t="s">
        <v>4850</v>
      </c>
      <c r="Q3308" s="22">
        <v>58156813610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Mumbai</v>
      </c>
      <c r="W3308" s="39"/>
      <c r="X3308" s="31">
        <v>45944</v>
      </c>
      <c r="Y3308" s="22">
        <f t="shared" si="562"/>
        <v>3</v>
      </c>
      <c r="Z3308" s="22" t="str">
        <f t="shared" si="563"/>
        <v>Saturday</v>
      </c>
      <c r="AA3308" s="22" t="str">
        <f t="shared" si="564"/>
        <v>Tuesday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51"/>
        <v>3306</v>
      </c>
      <c r="B3309" s="22" t="s">
        <v>4852</v>
      </c>
      <c r="C3309" s="31">
        <v>45933</v>
      </c>
      <c r="D3309" s="31">
        <v>45938</v>
      </c>
      <c r="E3309" s="48">
        <v>259</v>
      </c>
      <c r="F3309" s="48">
        <f t="shared" si="559"/>
        <v>22792</v>
      </c>
      <c r="G3309" s="49">
        <f t="shared" si="560"/>
        <v>22792</v>
      </c>
      <c r="H3309" s="22">
        <v>126406</v>
      </c>
      <c r="I3309" s="22" t="s">
        <v>4774</v>
      </c>
      <c r="J3309" s="22">
        <v>1</v>
      </c>
      <c r="K3309" s="22">
        <v>1</v>
      </c>
      <c r="L3309" s="22">
        <f t="shared" si="561"/>
        <v>0</v>
      </c>
      <c r="M3309" s="22" t="s">
        <v>5034</v>
      </c>
      <c r="N3309" s="31">
        <v>45941</v>
      </c>
      <c r="O3309" s="49">
        <v>31635</v>
      </c>
      <c r="P3309" s="22" t="s">
        <v>617</v>
      </c>
      <c r="Q3309" s="22">
        <v>58156839753</v>
      </c>
      <c r="R3309" s="31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Bhuvneshwar</v>
      </c>
      <c r="W3309" s="39"/>
      <c r="X3309" s="31">
        <v>45945</v>
      </c>
      <c r="Y3309" s="22">
        <f t="shared" si="562"/>
        <v>4</v>
      </c>
      <c r="Z3309" s="22" t="str">
        <f t="shared" si="563"/>
        <v>Saturday</v>
      </c>
      <c r="AA3309" s="22" t="str">
        <f t="shared" si="564"/>
        <v>Wednesday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x14ac:dyDescent="0.25">
      <c r="A3310" s="22">
        <f t="shared" si="551"/>
        <v>3307</v>
      </c>
      <c r="B3310" s="22" t="s">
        <v>4852</v>
      </c>
      <c r="C3310" s="31">
        <v>45933</v>
      </c>
      <c r="D3310" s="31">
        <v>45938</v>
      </c>
      <c r="E3310" s="48">
        <v>262.5</v>
      </c>
      <c r="F3310" s="48">
        <f t="shared" si="559"/>
        <v>23100</v>
      </c>
      <c r="G3310" s="49">
        <f t="shared" si="560"/>
        <v>23100</v>
      </c>
      <c r="H3310" s="22">
        <v>126422</v>
      </c>
      <c r="I3310" s="22" t="s">
        <v>4774</v>
      </c>
      <c r="J3310" s="22">
        <v>1</v>
      </c>
      <c r="K3310" s="22">
        <v>1</v>
      </c>
      <c r="L3310" s="22">
        <f t="shared" si="561"/>
        <v>0</v>
      </c>
      <c r="M3310" s="22" t="s">
        <v>5034</v>
      </c>
      <c r="N3310" s="31">
        <v>45941</v>
      </c>
      <c r="O3310" s="49">
        <v>32062.5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62"/>
        <v>4</v>
      </c>
      <c r="Z3310" s="22" t="str">
        <f t="shared" si="563"/>
        <v>Saturday</v>
      </c>
      <c r="AA3310" s="22" t="str">
        <f t="shared" si="564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51"/>
        <v>3308</v>
      </c>
      <c r="B3311" s="22" t="s">
        <v>4852</v>
      </c>
      <c r="C3311" s="31">
        <v>45933</v>
      </c>
      <c r="D3311" s="31">
        <v>45938</v>
      </c>
      <c r="E3311" s="48">
        <v>250.6</v>
      </c>
      <c r="F3311" s="48">
        <f t="shared" si="559"/>
        <v>22052.799999999999</v>
      </c>
      <c r="G3311" s="49">
        <f t="shared" si="560"/>
        <v>22052.799999999999</v>
      </c>
      <c r="H3311" s="22">
        <v>141720</v>
      </c>
      <c r="I3311" s="22" t="s">
        <v>4775</v>
      </c>
      <c r="J3311" s="22">
        <v>1</v>
      </c>
      <c r="K3311" s="22">
        <v>1</v>
      </c>
      <c r="L3311" s="22">
        <f t="shared" si="561"/>
        <v>0</v>
      </c>
      <c r="M3311" s="22" t="s">
        <v>5034</v>
      </c>
      <c r="N3311" s="31">
        <v>45941</v>
      </c>
      <c r="O3311" s="49">
        <v>30609</v>
      </c>
      <c r="P3311" s="22" t="s">
        <v>617</v>
      </c>
      <c r="Q3311" s="22">
        <v>58156839753</v>
      </c>
      <c r="R3311" s="31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Bhuvneshwar</v>
      </c>
      <c r="W3311" s="39"/>
      <c r="X3311" s="31">
        <v>45945</v>
      </c>
      <c r="Y3311" s="22">
        <f t="shared" si="562"/>
        <v>4</v>
      </c>
      <c r="Z3311" s="22" t="str">
        <f t="shared" si="563"/>
        <v>Saturday</v>
      </c>
      <c r="AA3311" s="22" t="str">
        <f t="shared" si="564"/>
        <v>Wednesday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51"/>
        <v>3309</v>
      </c>
      <c r="B3312" s="22" t="s">
        <v>4852</v>
      </c>
      <c r="C3312" s="31">
        <v>45933</v>
      </c>
      <c r="D3312" s="31">
        <v>45938</v>
      </c>
      <c r="E3312" s="48">
        <v>156.75</v>
      </c>
      <c r="F3312" s="48">
        <f t="shared" si="559"/>
        <v>13794</v>
      </c>
      <c r="G3312" s="49">
        <f t="shared" si="560"/>
        <v>13794</v>
      </c>
      <c r="H3312" s="22">
        <v>142517</v>
      </c>
      <c r="I3312" s="22" t="s">
        <v>4768</v>
      </c>
      <c r="J3312" s="22">
        <v>1</v>
      </c>
      <c r="K3312" s="22">
        <v>1</v>
      </c>
      <c r="L3312" s="22">
        <f t="shared" si="561"/>
        <v>0</v>
      </c>
      <c r="M3312" s="22" t="s">
        <v>5009</v>
      </c>
      <c r="N3312" s="31">
        <v>45941</v>
      </c>
      <c r="O3312" s="49">
        <v>22676.5</v>
      </c>
      <c r="P3312" s="22" t="s">
        <v>2171</v>
      </c>
      <c r="Q3312" s="22">
        <v>58156842866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Gujrat</v>
      </c>
      <c r="W3312" s="39"/>
      <c r="X3312" s="31">
        <v>45944</v>
      </c>
      <c r="Y3312" s="22">
        <f t="shared" si="562"/>
        <v>3</v>
      </c>
      <c r="Z3312" s="22" t="str">
        <f t="shared" si="563"/>
        <v>Saturday</v>
      </c>
      <c r="AA3312" s="22" t="str">
        <f t="shared" si="564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51"/>
        <v>3310</v>
      </c>
      <c r="B3313" s="22" t="s">
        <v>4852</v>
      </c>
      <c r="C3313" s="31">
        <v>45933</v>
      </c>
      <c r="D3313" s="31">
        <v>45938</v>
      </c>
      <c r="E3313" s="48">
        <v>209.3</v>
      </c>
      <c r="F3313" s="48">
        <f t="shared" si="559"/>
        <v>18418.400000000001</v>
      </c>
      <c r="G3313" s="49">
        <f t="shared" si="560"/>
        <v>18418.400000000001</v>
      </c>
      <c r="H3313" s="22">
        <v>142604</v>
      </c>
      <c r="I3313" s="22" t="s">
        <v>4776</v>
      </c>
      <c r="J3313" s="22">
        <v>1</v>
      </c>
      <c r="K3313" s="22">
        <v>1</v>
      </c>
      <c r="L3313" s="22">
        <f t="shared" si="561"/>
        <v>0</v>
      </c>
      <c r="M3313" s="22" t="s">
        <v>5003</v>
      </c>
      <c r="N3313" s="31">
        <v>45941</v>
      </c>
      <c r="O3313" s="49">
        <v>34758.75</v>
      </c>
      <c r="P3313" s="22" t="s">
        <v>319</v>
      </c>
      <c r="Q3313" s="22">
        <v>58156810935</v>
      </c>
      <c r="R3313" s="22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Gujrat</v>
      </c>
      <c r="W3313" s="39"/>
      <c r="X3313" s="31">
        <v>45944</v>
      </c>
      <c r="Y3313" s="22">
        <f t="shared" si="562"/>
        <v>3</v>
      </c>
      <c r="Z3313" s="22" t="str">
        <f t="shared" si="563"/>
        <v>Saturday</v>
      </c>
      <c r="AA3313" s="22" t="str">
        <f t="shared" si="564"/>
        <v>Tuesday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51"/>
        <v>3311</v>
      </c>
      <c r="B3314" s="22" t="s">
        <v>4852</v>
      </c>
      <c r="C3314" s="31">
        <v>45933</v>
      </c>
      <c r="D3314" s="31">
        <v>45938</v>
      </c>
      <c r="E3314" s="48">
        <v>205.1</v>
      </c>
      <c r="F3314" s="48">
        <f t="shared" si="559"/>
        <v>18048.8</v>
      </c>
      <c r="G3314" s="49">
        <f t="shared" si="560"/>
        <v>18048.8</v>
      </c>
      <c r="H3314" s="22">
        <v>145510</v>
      </c>
      <c r="I3314" s="22" t="s">
        <v>4777</v>
      </c>
      <c r="J3314" s="22">
        <v>1</v>
      </c>
      <c r="K3314" s="22">
        <v>1</v>
      </c>
      <c r="L3314" s="22">
        <f t="shared" si="561"/>
        <v>0</v>
      </c>
      <c r="M3314" s="22" t="s">
        <v>5009</v>
      </c>
      <c r="N3314" s="31">
        <v>45941</v>
      </c>
      <c r="O3314" s="49">
        <v>31790.5</v>
      </c>
      <c r="P3314" s="22" t="s">
        <v>2171</v>
      </c>
      <c r="Q3314" s="22">
        <v>58156842866</v>
      </c>
      <c r="R3314" s="22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Gujrat</v>
      </c>
      <c r="W3314" s="39"/>
      <c r="X3314" s="31">
        <v>45944</v>
      </c>
      <c r="Y3314" s="22">
        <f t="shared" si="562"/>
        <v>3</v>
      </c>
      <c r="Z3314" s="22" t="str">
        <f t="shared" si="563"/>
        <v>Saturday</v>
      </c>
      <c r="AA3314" s="22" t="str">
        <f t="shared" si="564"/>
        <v>Tuesday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51"/>
        <v>3312</v>
      </c>
      <c r="B3315" s="22" t="s">
        <v>4852</v>
      </c>
      <c r="C3315" s="31">
        <v>45933</v>
      </c>
      <c r="D3315" s="31">
        <v>45938</v>
      </c>
      <c r="E3315" s="48">
        <v>129.5</v>
      </c>
      <c r="F3315" s="48">
        <f t="shared" si="559"/>
        <v>11396</v>
      </c>
      <c r="G3315" s="49">
        <f t="shared" si="560"/>
        <v>11396</v>
      </c>
      <c r="H3315" s="22">
        <v>159220</v>
      </c>
      <c r="I3315" s="22" t="s">
        <v>4764</v>
      </c>
      <c r="J3315" s="22">
        <v>1</v>
      </c>
      <c r="K3315" s="22">
        <v>1</v>
      </c>
      <c r="L3315" s="22">
        <f t="shared" si="561"/>
        <v>0</v>
      </c>
      <c r="M3315" s="22" t="s">
        <v>5034</v>
      </c>
      <c r="N3315" s="31">
        <v>45941</v>
      </c>
      <c r="O3315" s="49">
        <v>15817.5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62"/>
        <v>4</v>
      </c>
      <c r="Z3315" s="22" t="str">
        <f t="shared" si="563"/>
        <v>Saturday</v>
      </c>
      <c r="AA3315" s="22" t="str">
        <f t="shared" si="564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51"/>
        <v>3313</v>
      </c>
      <c r="B3316" s="22" t="s">
        <v>4852</v>
      </c>
      <c r="C3316" s="31">
        <v>45933</v>
      </c>
      <c r="D3316" s="31">
        <v>45938</v>
      </c>
      <c r="E3316" s="48">
        <v>206.5</v>
      </c>
      <c r="F3316" s="48">
        <f t="shared" si="559"/>
        <v>18172</v>
      </c>
      <c r="G3316" s="49">
        <f t="shared" si="560"/>
        <v>18172</v>
      </c>
      <c r="H3316" s="22">
        <v>165804</v>
      </c>
      <c r="I3316" s="22" t="s">
        <v>4778</v>
      </c>
      <c r="J3316" s="22">
        <v>1</v>
      </c>
      <c r="K3316" s="22">
        <v>1</v>
      </c>
      <c r="L3316" s="22">
        <f t="shared" si="561"/>
        <v>0</v>
      </c>
      <c r="M3316" s="22" t="s">
        <v>5034</v>
      </c>
      <c r="N3316" s="31">
        <v>45941</v>
      </c>
      <c r="O3316" s="49">
        <v>25222.5</v>
      </c>
      <c r="P3316" s="22" t="s">
        <v>617</v>
      </c>
      <c r="Q3316" s="22">
        <v>58156839753</v>
      </c>
      <c r="R3316" s="31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Bhuvneshwar</v>
      </c>
      <c r="W3316" s="39"/>
      <c r="X3316" s="31">
        <v>45945</v>
      </c>
      <c r="Y3316" s="22">
        <f t="shared" si="562"/>
        <v>4</v>
      </c>
      <c r="Z3316" s="22" t="str">
        <f t="shared" si="563"/>
        <v>Saturday</v>
      </c>
      <c r="AA3316" s="22" t="str">
        <f t="shared" si="564"/>
        <v>Wednesday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51"/>
        <v>3314</v>
      </c>
      <c r="B3317" s="22" t="s">
        <v>4852</v>
      </c>
      <c r="C3317" s="31">
        <v>45933</v>
      </c>
      <c r="D3317" s="31">
        <v>45938</v>
      </c>
      <c r="E3317" s="48">
        <v>38.5</v>
      </c>
      <c r="F3317" s="48">
        <f t="shared" si="559"/>
        <v>3388</v>
      </c>
      <c r="G3317" s="49">
        <f t="shared" si="560"/>
        <v>6776</v>
      </c>
      <c r="H3317" s="22">
        <v>300306</v>
      </c>
      <c r="I3317" s="22" t="s">
        <v>4779</v>
      </c>
      <c r="J3317" s="22">
        <v>2</v>
      </c>
      <c r="K3317" s="22">
        <v>2</v>
      </c>
      <c r="L3317" s="22">
        <f t="shared" si="561"/>
        <v>0</v>
      </c>
      <c r="M3317" s="22" t="s">
        <v>5024</v>
      </c>
      <c r="N3317" s="31">
        <v>45941</v>
      </c>
      <c r="O3317" s="49">
        <v>11935</v>
      </c>
      <c r="P3317" s="22" t="s">
        <v>2046</v>
      </c>
      <c r="Q3317" s="22">
        <v>58156813050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Banglore</v>
      </c>
      <c r="W3317" s="39"/>
      <c r="X3317" s="31">
        <v>45943</v>
      </c>
      <c r="Y3317" s="22">
        <f t="shared" si="562"/>
        <v>2</v>
      </c>
      <c r="Z3317" s="22" t="str">
        <f t="shared" si="563"/>
        <v>Saturday</v>
      </c>
      <c r="AA3317" s="22" t="str">
        <f t="shared" si="564"/>
        <v>Monday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51"/>
        <v>3315</v>
      </c>
      <c r="B3318" s="22" t="s">
        <v>4852</v>
      </c>
      <c r="C3318" s="31">
        <v>45933</v>
      </c>
      <c r="D3318" s="31">
        <v>45938</v>
      </c>
      <c r="E3318" s="48">
        <v>187.6</v>
      </c>
      <c r="F3318" s="48">
        <f t="shared" si="559"/>
        <v>16508.8</v>
      </c>
      <c r="G3318" s="49">
        <f t="shared" si="560"/>
        <v>16508.8</v>
      </c>
      <c r="H3318" s="22">
        <v>301028</v>
      </c>
      <c r="I3318" s="22" t="s">
        <v>4780</v>
      </c>
      <c r="J3318" s="22">
        <v>1</v>
      </c>
      <c r="K3318" s="22">
        <v>1</v>
      </c>
      <c r="L3318" s="22">
        <f t="shared" si="561"/>
        <v>0</v>
      </c>
      <c r="M3318" s="22" t="s">
        <v>5007</v>
      </c>
      <c r="N3318" s="31">
        <v>45941</v>
      </c>
      <c r="O3318" s="49">
        <v>29078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62"/>
        <v>3</v>
      </c>
      <c r="Z3318" s="22" t="str">
        <f t="shared" si="563"/>
        <v>Saturday</v>
      </c>
      <c r="AA3318" s="22" t="str">
        <f t="shared" si="564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51"/>
        <v>3316</v>
      </c>
      <c r="B3319" s="22" t="s">
        <v>4852</v>
      </c>
      <c r="C3319" s="31">
        <v>45933</v>
      </c>
      <c r="D3319" s="31">
        <v>45938</v>
      </c>
      <c r="E3319" s="48">
        <v>73.5</v>
      </c>
      <c r="F3319" s="48">
        <f t="shared" si="559"/>
        <v>6468</v>
      </c>
      <c r="G3319" s="49">
        <f t="shared" si="560"/>
        <v>19404</v>
      </c>
      <c r="H3319" s="22">
        <v>302212</v>
      </c>
      <c r="I3319" s="22" t="s">
        <v>4781</v>
      </c>
      <c r="J3319" s="22">
        <v>3</v>
      </c>
      <c r="K3319" s="22">
        <v>3</v>
      </c>
      <c r="L3319" s="22">
        <f t="shared" si="561"/>
        <v>0</v>
      </c>
      <c r="M3319" s="22" t="s">
        <v>5017</v>
      </c>
      <c r="N3319" s="31">
        <v>45941</v>
      </c>
      <c r="O3319" s="49">
        <v>34177.5</v>
      </c>
      <c r="P3319" s="22" t="s">
        <v>2171</v>
      </c>
      <c r="Q3319" s="22">
        <v>58156842866</v>
      </c>
      <c r="R3319" s="22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Gujrat</v>
      </c>
      <c r="W3319" s="39"/>
      <c r="X3319" s="31">
        <v>45944</v>
      </c>
      <c r="Y3319" s="22">
        <f t="shared" si="562"/>
        <v>3</v>
      </c>
      <c r="Z3319" s="22" t="str">
        <f t="shared" si="563"/>
        <v>Saturday</v>
      </c>
      <c r="AA3319" s="22" t="str">
        <f t="shared" si="564"/>
        <v>Tuesday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51"/>
        <v>3317</v>
      </c>
      <c r="B3320" s="22" t="s">
        <v>4852</v>
      </c>
      <c r="C3320" s="31">
        <v>45933</v>
      </c>
      <c r="D3320" s="31">
        <v>45938</v>
      </c>
      <c r="E3320" s="48">
        <v>275.10000000000002</v>
      </c>
      <c r="F3320" s="48">
        <f t="shared" si="559"/>
        <v>24208.800000000003</v>
      </c>
      <c r="G3320" s="49">
        <f t="shared" si="560"/>
        <v>24208.800000000003</v>
      </c>
      <c r="H3320" s="22">
        <v>302864</v>
      </c>
      <c r="I3320" s="22" t="s">
        <v>4782</v>
      </c>
      <c r="J3320" s="22">
        <v>1</v>
      </c>
      <c r="K3320" s="22">
        <v>1</v>
      </c>
      <c r="L3320" s="22">
        <f t="shared" si="561"/>
        <v>0</v>
      </c>
      <c r="M3320" s="22" t="s">
        <v>5130</v>
      </c>
      <c r="N3320" s="31">
        <v>45945</v>
      </c>
      <c r="O3320" s="49">
        <v>0</v>
      </c>
      <c r="P3320" s="22" t="s">
        <v>625</v>
      </c>
      <c r="Q3320" s="22" t="s">
        <v>636</v>
      </c>
      <c r="R3320" s="22" t="s">
        <v>637</v>
      </c>
      <c r="S3320" s="3">
        <v>4</v>
      </c>
      <c r="T3320" s="38"/>
      <c r="U3320" s="22" t="s">
        <v>18</v>
      </c>
      <c r="V3320" s="22" t="str">
        <f>VLOOKUP(P3320,'Customer List'!B:C,2,)</f>
        <v>Delhi</v>
      </c>
      <c r="W3320" s="39"/>
      <c r="X3320" s="31">
        <f t="shared" ref="X3320:X3337" si="565">IF(OR(R3320 = "PRIYANKA MADAM", R3320 = "DEEPAK", R3320 = "PORTER"),N3320,"")</f>
        <v>45945</v>
      </c>
      <c r="Y3320" s="22">
        <f t="shared" si="562"/>
        <v>0</v>
      </c>
      <c r="Z3320" s="22" t="str">
        <f t="shared" si="563"/>
        <v>Wednesday</v>
      </c>
      <c r="AA3320" s="22" t="str">
        <f t="shared" si="564"/>
        <v>Wednesday</v>
      </c>
      <c r="AB3320" s="22" t="str">
        <f>VLOOKUP(U3320,'Currency Sheet'!A:C,3,)</f>
        <v>DOLLAR</v>
      </c>
      <c r="AC3320" s="43" t="str">
        <f>VLOOKUP(P3320,'Customer List'!B:D,3,)</f>
        <v>Local</v>
      </c>
    </row>
    <row r="3321" spans="1:29" x14ac:dyDescent="0.25">
      <c r="A3321" s="22">
        <f t="shared" si="551"/>
        <v>3318</v>
      </c>
      <c r="B3321" s="22" t="s">
        <v>4852</v>
      </c>
      <c r="C3321" s="31">
        <v>45933</v>
      </c>
      <c r="D3321" s="31">
        <v>45938</v>
      </c>
      <c r="E3321" s="48">
        <v>123.2</v>
      </c>
      <c r="F3321" s="48">
        <f t="shared" si="559"/>
        <v>10841.6</v>
      </c>
      <c r="G3321" s="49">
        <f t="shared" si="560"/>
        <v>10841.6</v>
      </c>
      <c r="H3321" s="22">
        <v>302904</v>
      </c>
      <c r="I3321" s="22" t="s">
        <v>4783</v>
      </c>
      <c r="J3321" s="22">
        <v>1</v>
      </c>
      <c r="K3321" s="22">
        <v>1</v>
      </c>
      <c r="L3321" s="22">
        <f t="shared" si="561"/>
        <v>0</v>
      </c>
      <c r="M3321" s="22" t="s">
        <v>5000</v>
      </c>
      <c r="N3321" s="31">
        <v>45941</v>
      </c>
      <c r="O3321" s="49">
        <v>19096</v>
      </c>
      <c r="P3321" s="22" t="s">
        <v>630</v>
      </c>
      <c r="Q3321" s="22">
        <v>58156812615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Telangana</v>
      </c>
      <c r="W3321" s="39"/>
      <c r="X3321" s="31">
        <v>45943</v>
      </c>
      <c r="Y3321" s="22">
        <f t="shared" si="562"/>
        <v>2</v>
      </c>
      <c r="Z3321" s="22" t="str">
        <f t="shared" si="563"/>
        <v>Saturday</v>
      </c>
      <c r="AA3321" s="22" t="str">
        <f t="shared" si="564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51"/>
        <v>3319</v>
      </c>
      <c r="B3322" s="22" t="s">
        <v>4852</v>
      </c>
      <c r="C3322" s="31">
        <v>45933</v>
      </c>
      <c r="D3322" s="31">
        <v>45938</v>
      </c>
      <c r="E3322" s="48">
        <v>74.900000000000006</v>
      </c>
      <c r="F3322" s="48">
        <f t="shared" si="559"/>
        <v>6591.2000000000007</v>
      </c>
      <c r="G3322" s="49">
        <f t="shared" si="560"/>
        <v>6591.2000000000007</v>
      </c>
      <c r="H3322" s="22">
        <v>303403</v>
      </c>
      <c r="I3322" s="22" t="s">
        <v>4784</v>
      </c>
      <c r="J3322" s="22">
        <v>1</v>
      </c>
      <c r="K3322" s="22">
        <v>1</v>
      </c>
      <c r="L3322" s="22">
        <f t="shared" si="561"/>
        <v>0</v>
      </c>
      <c r="M3322" s="22" t="s">
        <v>5034</v>
      </c>
      <c r="N3322" s="31">
        <v>45941</v>
      </c>
      <c r="O3322" s="49">
        <v>9148.5</v>
      </c>
      <c r="P3322" s="22" t="s">
        <v>617</v>
      </c>
      <c r="Q3322" s="22">
        <v>58156839753</v>
      </c>
      <c r="R3322" s="31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Bhuvneshwar</v>
      </c>
      <c r="W3322" s="39"/>
      <c r="X3322" s="31">
        <v>45945</v>
      </c>
      <c r="Y3322" s="22">
        <f t="shared" si="562"/>
        <v>4</v>
      </c>
      <c r="Z3322" s="22" t="str">
        <f t="shared" si="563"/>
        <v>Saturday</v>
      </c>
      <c r="AA3322" s="22" t="str">
        <f t="shared" si="564"/>
        <v>Wednesday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51"/>
        <v>3320</v>
      </c>
      <c r="B3323" s="22" t="s">
        <v>4852</v>
      </c>
      <c r="C3323" s="31">
        <v>45933</v>
      </c>
      <c r="D3323" s="31">
        <v>45938</v>
      </c>
      <c r="E3323" s="48">
        <v>196</v>
      </c>
      <c r="F3323" s="48">
        <f t="shared" si="559"/>
        <v>17248</v>
      </c>
      <c r="G3323" s="49">
        <f t="shared" si="560"/>
        <v>51744</v>
      </c>
      <c r="H3323" s="22">
        <v>303508</v>
      </c>
      <c r="I3323" s="22" t="s">
        <v>4785</v>
      </c>
      <c r="J3323" s="22">
        <v>3</v>
      </c>
      <c r="K3323" s="22">
        <v>3</v>
      </c>
      <c r="L3323" s="22">
        <f t="shared" si="561"/>
        <v>0</v>
      </c>
      <c r="M3323" s="22" t="s">
        <v>5018</v>
      </c>
      <c r="N3323" s="31">
        <v>45941</v>
      </c>
      <c r="O3323" s="49">
        <v>91140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62"/>
        <v>3</v>
      </c>
      <c r="Z3323" s="22" t="str">
        <f t="shared" si="563"/>
        <v>Saturday</v>
      </c>
      <c r="AA3323" s="22" t="str">
        <f t="shared" si="564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51"/>
        <v>3321</v>
      </c>
      <c r="B3324" s="22" t="s">
        <v>4852</v>
      </c>
      <c r="C3324" s="31">
        <v>45933</v>
      </c>
      <c r="D3324" s="31">
        <v>45938</v>
      </c>
      <c r="E3324" s="48">
        <v>235.3</v>
      </c>
      <c r="F3324" s="48">
        <f t="shared" si="559"/>
        <v>20706.400000000001</v>
      </c>
      <c r="G3324" s="49">
        <f t="shared" si="560"/>
        <v>20706.400000000001</v>
      </c>
      <c r="H3324" s="22">
        <v>304128</v>
      </c>
      <c r="I3324" s="22" t="s">
        <v>4786</v>
      </c>
      <c r="J3324" s="22">
        <v>1</v>
      </c>
      <c r="K3324" s="22">
        <v>1</v>
      </c>
      <c r="L3324" s="22">
        <f t="shared" si="561"/>
        <v>0</v>
      </c>
      <c r="M3324" s="22" t="s">
        <v>4996</v>
      </c>
      <c r="N3324" s="31">
        <v>45941</v>
      </c>
      <c r="O3324" s="49">
        <v>36456</v>
      </c>
      <c r="P3324" s="22" t="s">
        <v>891</v>
      </c>
      <c r="Q3324" s="22">
        <v>58156813326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Banglore</v>
      </c>
      <c r="W3324" s="39"/>
      <c r="X3324" s="31">
        <v>45943</v>
      </c>
      <c r="Y3324" s="22">
        <f t="shared" si="562"/>
        <v>2</v>
      </c>
      <c r="Z3324" s="22" t="str">
        <f t="shared" si="563"/>
        <v>Saturday</v>
      </c>
      <c r="AA3324" s="22" t="str">
        <f t="shared" si="564"/>
        <v>Monday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x14ac:dyDescent="0.25">
      <c r="A3325" s="22">
        <f t="shared" si="551"/>
        <v>3322</v>
      </c>
      <c r="B3325" s="22" t="s">
        <v>4852</v>
      </c>
      <c r="C3325" s="31">
        <v>45933</v>
      </c>
      <c r="D3325" s="31">
        <v>45938</v>
      </c>
      <c r="E3325" s="48">
        <v>221.2</v>
      </c>
      <c r="F3325" s="48">
        <f t="shared" si="559"/>
        <v>19465.599999999999</v>
      </c>
      <c r="G3325" s="49">
        <f t="shared" si="560"/>
        <v>19465.599999999999</v>
      </c>
      <c r="H3325" s="22">
        <v>304810</v>
      </c>
      <c r="I3325" s="22" t="s">
        <v>4787</v>
      </c>
      <c r="J3325" s="22">
        <v>1</v>
      </c>
      <c r="K3325" s="22">
        <v>1</v>
      </c>
      <c r="L3325" s="22">
        <f t="shared" si="561"/>
        <v>0</v>
      </c>
      <c r="M3325" s="22" t="s">
        <v>5130</v>
      </c>
      <c r="N3325" s="31">
        <v>45945</v>
      </c>
      <c r="O3325" s="49">
        <v>0</v>
      </c>
      <c r="P3325" s="22" t="s">
        <v>625</v>
      </c>
      <c r="Q3325" s="22" t="s">
        <v>636</v>
      </c>
      <c r="R3325" s="22" t="s">
        <v>637</v>
      </c>
      <c r="S3325" s="3">
        <v>4</v>
      </c>
      <c r="T3325" s="38"/>
      <c r="U3325" s="22" t="s">
        <v>18</v>
      </c>
      <c r="V3325" s="22" t="str">
        <f>VLOOKUP(P3325,'Customer List'!B:C,2,)</f>
        <v>Delhi</v>
      </c>
      <c r="W3325" s="39"/>
      <c r="X3325" s="31">
        <f t="shared" si="565"/>
        <v>45945</v>
      </c>
      <c r="Y3325" s="22">
        <f t="shared" si="562"/>
        <v>0</v>
      </c>
      <c r="Z3325" s="22" t="str">
        <f t="shared" si="563"/>
        <v>Wednesday</v>
      </c>
      <c r="AA3325" s="22" t="str">
        <f t="shared" si="564"/>
        <v>Wednesday</v>
      </c>
      <c r="AB3325" s="22" t="str">
        <f>VLOOKUP(U3325,'Currency Sheet'!A:C,3,)</f>
        <v>DOLLAR</v>
      </c>
      <c r="AC3325" s="43" t="str">
        <f>VLOOKUP(P3325,'Customer List'!B:D,3,)</f>
        <v>Local</v>
      </c>
    </row>
    <row r="3326" spans="1:29" x14ac:dyDescent="0.25">
      <c r="A3326" s="22">
        <f t="shared" si="551"/>
        <v>3323</v>
      </c>
      <c r="B3326" s="22" t="s">
        <v>4852</v>
      </c>
      <c r="C3326" s="31">
        <v>45933</v>
      </c>
      <c r="D3326" s="31">
        <v>45938</v>
      </c>
      <c r="E3326" s="48">
        <v>217.7</v>
      </c>
      <c r="F3326" s="48">
        <f t="shared" si="559"/>
        <v>19157.599999999999</v>
      </c>
      <c r="G3326" s="49">
        <f t="shared" si="560"/>
        <v>19157.599999999999</v>
      </c>
      <c r="H3326" s="22">
        <v>307616</v>
      </c>
      <c r="I3326" s="22" t="s">
        <v>4788</v>
      </c>
      <c r="J3326" s="22">
        <v>1</v>
      </c>
      <c r="K3326" s="22">
        <v>1</v>
      </c>
      <c r="L3326" s="22">
        <f t="shared" si="561"/>
        <v>0</v>
      </c>
      <c r="M3326" s="22" t="s">
        <v>4982</v>
      </c>
      <c r="N3326" s="31">
        <v>45940</v>
      </c>
      <c r="O3326" s="49">
        <v>0</v>
      </c>
      <c r="P3326" s="22" t="s">
        <v>16</v>
      </c>
      <c r="Q3326" s="22" t="s">
        <v>636</v>
      </c>
      <c r="R3326" s="22" t="s">
        <v>637</v>
      </c>
      <c r="S3326" s="3">
        <v>4</v>
      </c>
      <c r="T3326" s="38" t="s">
        <v>609</v>
      </c>
      <c r="U3326" s="22" t="s">
        <v>18</v>
      </c>
      <c r="V3326" s="22" t="str">
        <f>VLOOKUP(P3326,'Customer List'!B:C,2,)</f>
        <v>Delhi</v>
      </c>
      <c r="W3326" s="39"/>
      <c r="X3326" s="31">
        <f t="shared" si="565"/>
        <v>45940</v>
      </c>
      <c r="Y3326" s="22">
        <f t="shared" si="562"/>
        <v>0</v>
      </c>
      <c r="Z3326" s="22" t="str">
        <f t="shared" si="563"/>
        <v>Friday</v>
      </c>
      <c r="AA3326" s="22" t="str">
        <f t="shared" si="564"/>
        <v>Friday</v>
      </c>
      <c r="AB3326" s="22" t="str">
        <f>VLOOKUP(U3326,'Currency Sheet'!A:C,3,)</f>
        <v>DOLLAR</v>
      </c>
      <c r="AC3326" s="43" t="str">
        <f>VLOOKUP(P3326,'Customer List'!B:D,3,)</f>
        <v>Local</v>
      </c>
    </row>
    <row r="3327" spans="1:29" x14ac:dyDescent="0.25">
      <c r="A3327" s="22">
        <f t="shared" si="551"/>
        <v>3324</v>
      </c>
      <c r="B3327" s="22" t="s">
        <v>4852</v>
      </c>
      <c r="C3327" s="31">
        <v>45933</v>
      </c>
      <c r="D3327" s="31">
        <v>45938</v>
      </c>
      <c r="E3327" s="48">
        <v>107.8</v>
      </c>
      <c r="F3327" s="48">
        <f t="shared" si="559"/>
        <v>9486.4</v>
      </c>
      <c r="G3327" s="49">
        <f t="shared" si="560"/>
        <v>47432</v>
      </c>
      <c r="H3327" s="22">
        <v>310910</v>
      </c>
      <c r="I3327" s="22" t="s">
        <v>4789</v>
      </c>
      <c r="J3327" s="22">
        <v>5</v>
      </c>
      <c r="K3327" s="22">
        <v>5</v>
      </c>
      <c r="L3327" s="22">
        <f t="shared" si="561"/>
        <v>0</v>
      </c>
      <c r="M3327" s="22" t="s">
        <v>5012</v>
      </c>
      <c r="N3327" s="31">
        <v>45941</v>
      </c>
      <c r="O3327" s="49">
        <v>83545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62"/>
        <v>3</v>
      </c>
      <c r="Z3327" s="22" t="str">
        <f t="shared" si="563"/>
        <v>Saturday</v>
      </c>
      <c r="AA3327" s="22" t="str">
        <f t="shared" si="564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51"/>
        <v>3325</v>
      </c>
      <c r="B3328" s="22" t="s">
        <v>4852</v>
      </c>
      <c r="C3328" s="31">
        <v>45933</v>
      </c>
      <c r="D3328" s="31">
        <v>45938</v>
      </c>
      <c r="E3328" s="48">
        <v>277.5</v>
      </c>
      <c r="F3328" s="48">
        <f t="shared" si="559"/>
        <v>24420</v>
      </c>
      <c r="G3328" s="49">
        <f t="shared" si="560"/>
        <v>24420</v>
      </c>
      <c r="H3328" s="22">
        <v>317434</v>
      </c>
      <c r="I3328" s="22" t="s">
        <v>4790</v>
      </c>
      <c r="J3328" s="22">
        <v>1</v>
      </c>
      <c r="K3328" s="22">
        <v>1</v>
      </c>
      <c r="L3328" s="22">
        <f t="shared" si="561"/>
        <v>0</v>
      </c>
      <c r="M3328" s="22" t="s">
        <v>5007</v>
      </c>
      <c r="N3328" s="31">
        <v>45941</v>
      </c>
      <c r="O3328" s="49">
        <v>40145</v>
      </c>
      <c r="P3328" s="22" t="s">
        <v>2171</v>
      </c>
      <c r="Q3328" s="22">
        <v>58156842866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Gujrat</v>
      </c>
      <c r="W3328" s="39"/>
      <c r="X3328" s="31">
        <v>45944</v>
      </c>
      <c r="Y3328" s="22">
        <f t="shared" si="562"/>
        <v>3</v>
      </c>
      <c r="Z3328" s="22" t="str">
        <f t="shared" si="563"/>
        <v>Saturday</v>
      </c>
      <c r="AA3328" s="22" t="str">
        <f t="shared" si="564"/>
        <v>Tuesday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51"/>
        <v>3326</v>
      </c>
      <c r="B3329" s="22" t="s">
        <v>4852</v>
      </c>
      <c r="C3329" s="31">
        <v>45933</v>
      </c>
      <c r="D3329" s="31">
        <v>45938</v>
      </c>
      <c r="E3329" s="48">
        <v>305.25</v>
      </c>
      <c r="F3329" s="48">
        <f t="shared" si="559"/>
        <v>26862</v>
      </c>
      <c r="G3329" s="49">
        <f t="shared" si="560"/>
        <v>26862</v>
      </c>
      <c r="H3329" s="22">
        <v>318340</v>
      </c>
      <c r="I3329" s="22" t="s">
        <v>4791</v>
      </c>
      <c r="J3329" s="22">
        <v>1</v>
      </c>
      <c r="K3329" s="22">
        <v>1</v>
      </c>
      <c r="L3329" s="22">
        <f t="shared" si="561"/>
        <v>0</v>
      </c>
      <c r="M3329" s="22" t="s">
        <v>5024</v>
      </c>
      <c r="N3329" s="31">
        <v>45941</v>
      </c>
      <c r="O3329" s="49">
        <v>44159.5</v>
      </c>
      <c r="P3329" s="22" t="s">
        <v>2046</v>
      </c>
      <c r="Q3329" s="22">
        <v>58156813050</v>
      </c>
      <c r="R3329" s="22" t="s">
        <v>40</v>
      </c>
      <c r="S3329" s="3">
        <v>4</v>
      </c>
      <c r="T3329" s="38"/>
      <c r="U3329" s="22" t="s">
        <v>18</v>
      </c>
      <c r="V3329" s="22" t="str">
        <f>VLOOKUP(P3329,'Customer List'!B:C,2,)</f>
        <v>Banglore</v>
      </c>
      <c r="W3329" s="39"/>
      <c r="X3329" s="31">
        <v>45943</v>
      </c>
      <c r="Y3329" s="22">
        <f t="shared" si="562"/>
        <v>2</v>
      </c>
      <c r="Z3329" s="22" t="str">
        <f t="shared" si="563"/>
        <v>Saturday</v>
      </c>
      <c r="AA3329" s="22" t="str">
        <f t="shared" si="564"/>
        <v>Monday</v>
      </c>
      <c r="AB3329" s="22" t="str">
        <f>VLOOKUP(U3329,'Currency Sheet'!A:C,3,)</f>
        <v>DOLLAR</v>
      </c>
      <c r="AC3329" s="43" t="str">
        <f>VLOOKUP(P3329,'Customer List'!B:D,3,)</f>
        <v>OutStation</v>
      </c>
    </row>
    <row r="3330" spans="1:29" x14ac:dyDescent="0.25">
      <c r="A3330" s="22">
        <f t="shared" si="551"/>
        <v>3327</v>
      </c>
      <c r="B3330" s="22" t="s">
        <v>4852</v>
      </c>
      <c r="C3330" s="31">
        <v>45933</v>
      </c>
      <c r="D3330" s="31">
        <v>45938</v>
      </c>
      <c r="E3330" s="48">
        <v>219.8</v>
      </c>
      <c r="F3330" s="48">
        <f t="shared" si="559"/>
        <v>19342.400000000001</v>
      </c>
      <c r="G3330" s="49">
        <f t="shared" si="560"/>
        <v>38684.800000000003</v>
      </c>
      <c r="H3330" s="22">
        <v>328114</v>
      </c>
      <c r="I3330" s="22" t="s">
        <v>4792</v>
      </c>
      <c r="J3330" s="22">
        <v>2</v>
      </c>
      <c r="K3330" s="22">
        <v>2</v>
      </c>
      <c r="L3330" s="22">
        <f t="shared" si="561"/>
        <v>0</v>
      </c>
      <c r="M3330" s="22" t="s">
        <v>5018</v>
      </c>
      <c r="N3330" s="31">
        <v>45941</v>
      </c>
      <c r="O3330" s="49">
        <v>68138</v>
      </c>
      <c r="P3330" s="22" t="s">
        <v>2171</v>
      </c>
      <c r="Q3330" s="22">
        <v>58156842866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Gujrat</v>
      </c>
      <c r="W3330" s="39"/>
      <c r="X3330" s="31">
        <v>45944</v>
      </c>
      <c r="Y3330" s="22">
        <f t="shared" si="562"/>
        <v>3</v>
      </c>
      <c r="Z3330" s="22" t="str">
        <f t="shared" si="563"/>
        <v>Saturday</v>
      </c>
      <c r="AA3330" s="22" t="str">
        <f t="shared" si="564"/>
        <v>Tuesday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x14ac:dyDescent="0.25">
      <c r="A3331" s="22">
        <f t="shared" si="551"/>
        <v>3328</v>
      </c>
      <c r="B3331" s="22" t="s">
        <v>4852</v>
      </c>
      <c r="C3331" s="31">
        <v>45933</v>
      </c>
      <c r="D3331" s="31">
        <v>45938</v>
      </c>
      <c r="E3331" s="48">
        <v>313.5</v>
      </c>
      <c r="F3331" s="48">
        <f t="shared" si="559"/>
        <v>27588</v>
      </c>
      <c r="G3331" s="49">
        <f t="shared" si="560"/>
        <v>27588</v>
      </c>
      <c r="H3331" s="22">
        <v>329950</v>
      </c>
      <c r="I3331" s="22" t="s">
        <v>4793</v>
      </c>
      <c r="J3331" s="22">
        <v>1</v>
      </c>
      <c r="K3331" s="22">
        <v>1</v>
      </c>
      <c r="L3331" s="22">
        <f t="shared" si="561"/>
        <v>0</v>
      </c>
      <c r="M3331" s="22" t="s">
        <v>5130</v>
      </c>
      <c r="N3331" s="31">
        <v>45945</v>
      </c>
      <c r="O3331" s="49">
        <v>0</v>
      </c>
      <c r="P3331" s="22" t="s">
        <v>625</v>
      </c>
      <c r="Q3331" s="22" t="s">
        <v>636</v>
      </c>
      <c r="R3331" s="22" t="s">
        <v>637</v>
      </c>
      <c r="S3331" s="3">
        <v>4</v>
      </c>
      <c r="T3331" s="38"/>
      <c r="U3331" s="22" t="s">
        <v>18</v>
      </c>
      <c r="V3331" s="22" t="str">
        <f>VLOOKUP(P3331,'Customer List'!B:C,2,)</f>
        <v>Delhi</v>
      </c>
      <c r="W3331" s="39"/>
      <c r="X3331" s="31">
        <f t="shared" si="565"/>
        <v>45945</v>
      </c>
      <c r="Y3331" s="22">
        <f t="shared" si="562"/>
        <v>0</v>
      </c>
      <c r="Z3331" s="22" t="str">
        <f t="shared" si="563"/>
        <v>Wednesday</v>
      </c>
      <c r="AA3331" s="22" t="str">
        <f t="shared" si="564"/>
        <v>Wednesday</v>
      </c>
      <c r="AB3331" s="22" t="str">
        <f>VLOOKUP(U3331,'Currency Sheet'!A:C,3,)</f>
        <v>DOLLAR</v>
      </c>
      <c r="AC3331" s="43" t="str">
        <f>VLOOKUP(P3331,'Customer List'!B:D,3,)</f>
        <v>Local</v>
      </c>
    </row>
    <row r="3332" spans="1:29" x14ac:dyDescent="0.25">
      <c r="A3332" s="22">
        <f t="shared" si="551"/>
        <v>3329</v>
      </c>
      <c r="B3332" s="22" t="s">
        <v>4852</v>
      </c>
      <c r="C3332" s="31">
        <v>45933</v>
      </c>
      <c r="D3332" s="31">
        <v>45938</v>
      </c>
      <c r="E3332" s="48">
        <v>262.5</v>
      </c>
      <c r="F3332" s="48">
        <f t="shared" si="559"/>
        <v>23100</v>
      </c>
      <c r="G3332" s="49">
        <f t="shared" si="560"/>
        <v>23100</v>
      </c>
      <c r="H3332" s="22">
        <v>331416</v>
      </c>
      <c r="I3332" s="22" t="s">
        <v>4794</v>
      </c>
      <c r="J3332" s="22">
        <v>1</v>
      </c>
      <c r="K3332" s="22">
        <v>1</v>
      </c>
      <c r="L3332" s="22">
        <f t="shared" si="561"/>
        <v>0</v>
      </c>
      <c r="M3332" s="22" t="s">
        <v>4996</v>
      </c>
      <c r="N3332" s="31">
        <v>45941</v>
      </c>
      <c r="O3332" s="49">
        <v>40687.5</v>
      </c>
      <c r="P3332" s="22" t="s">
        <v>891</v>
      </c>
      <c r="Q3332" s="22">
        <v>58156813326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Banglore</v>
      </c>
      <c r="W3332" s="39"/>
      <c r="X3332" s="31">
        <v>45943</v>
      </c>
      <c r="Y3332" s="22">
        <f t="shared" si="562"/>
        <v>2</v>
      </c>
      <c r="Z3332" s="22" t="str">
        <f t="shared" si="563"/>
        <v>Saturday</v>
      </c>
      <c r="AA3332" s="22" t="str">
        <f t="shared" si="564"/>
        <v>Monday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51"/>
        <v>3330</v>
      </c>
      <c r="B3333" s="22" t="s">
        <v>4852</v>
      </c>
      <c r="C3333" s="31">
        <v>45933</v>
      </c>
      <c r="D3333" s="31">
        <v>45938</v>
      </c>
      <c r="E3333" s="48">
        <v>318</v>
      </c>
      <c r="F3333" s="48">
        <f t="shared" si="559"/>
        <v>27984</v>
      </c>
      <c r="G3333" s="49">
        <f t="shared" si="560"/>
        <v>27984</v>
      </c>
      <c r="H3333" s="22">
        <v>334330</v>
      </c>
      <c r="I3333" s="22" t="s">
        <v>4795</v>
      </c>
      <c r="J3333" s="22">
        <v>1</v>
      </c>
      <c r="K3333" s="22">
        <v>1</v>
      </c>
      <c r="L3333" s="22">
        <f t="shared" si="561"/>
        <v>0</v>
      </c>
      <c r="M3333" s="22" t="s">
        <v>5130</v>
      </c>
      <c r="N3333" s="31">
        <v>45945</v>
      </c>
      <c r="O3333" s="49">
        <v>0</v>
      </c>
      <c r="P3333" s="22" t="s">
        <v>625</v>
      </c>
      <c r="Q3333" s="22" t="s">
        <v>636</v>
      </c>
      <c r="R3333" s="22" t="s">
        <v>637</v>
      </c>
      <c r="S3333" s="3">
        <v>4</v>
      </c>
      <c r="T3333" s="38"/>
      <c r="U3333" s="22" t="s">
        <v>18</v>
      </c>
      <c r="V3333" s="22" t="str">
        <f>VLOOKUP(P3333,'Customer List'!B:C,2,)</f>
        <v>Delhi</v>
      </c>
      <c r="W3333" s="39"/>
      <c r="X3333" s="31">
        <f t="shared" si="565"/>
        <v>45945</v>
      </c>
      <c r="Y3333" s="22">
        <f t="shared" si="562"/>
        <v>0</v>
      </c>
      <c r="Z3333" s="22" t="str">
        <f t="shared" si="563"/>
        <v>Wednesday</v>
      </c>
      <c r="AA3333" s="22" t="str">
        <f t="shared" si="564"/>
        <v>Wednesday</v>
      </c>
      <c r="AB3333" s="22" t="str">
        <f>VLOOKUP(U3333,'Currency Sheet'!A:C,3,)</f>
        <v>DOLLAR</v>
      </c>
      <c r="AC3333" s="43" t="str">
        <f>VLOOKUP(P3333,'Customer List'!B:D,3,)</f>
        <v>Local</v>
      </c>
    </row>
    <row r="3334" spans="1:29" x14ac:dyDescent="0.25">
      <c r="A3334" s="22">
        <f t="shared" si="551"/>
        <v>3331</v>
      </c>
      <c r="B3334" s="22" t="s">
        <v>4852</v>
      </c>
      <c r="C3334" s="31">
        <v>45933</v>
      </c>
      <c r="D3334" s="31">
        <v>45938</v>
      </c>
      <c r="E3334" s="48">
        <v>124.6</v>
      </c>
      <c r="F3334" s="48">
        <f t="shared" si="559"/>
        <v>10964.8</v>
      </c>
      <c r="G3334" s="49">
        <f t="shared" si="560"/>
        <v>10964.8</v>
      </c>
      <c r="H3334" s="22">
        <v>336119</v>
      </c>
      <c r="I3334" s="22" t="s">
        <v>4796</v>
      </c>
      <c r="J3334" s="22">
        <v>1</v>
      </c>
      <c r="K3334" s="22">
        <v>1</v>
      </c>
      <c r="L3334" s="22">
        <f t="shared" si="561"/>
        <v>0</v>
      </c>
      <c r="M3334" s="22" t="s">
        <v>5034</v>
      </c>
      <c r="N3334" s="31">
        <v>45941</v>
      </c>
      <c r="O3334" s="49">
        <v>15219</v>
      </c>
      <c r="P3334" s="22" t="s">
        <v>617</v>
      </c>
      <c r="Q3334" s="22">
        <v>58156839753</v>
      </c>
      <c r="R3334" s="31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Bhuvneshwar</v>
      </c>
      <c r="W3334" s="39"/>
      <c r="X3334" s="31">
        <v>45945</v>
      </c>
      <c r="Y3334" s="22">
        <f t="shared" si="562"/>
        <v>4</v>
      </c>
      <c r="Z3334" s="22" t="str">
        <f t="shared" si="563"/>
        <v>Saturday</v>
      </c>
      <c r="AA3334" s="22" t="str">
        <f t="shared" si="564"/>
        <v>Wednesday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51"/>
        <v>3332</v>
      </c>
      <c r="B3335" s="22" t="s">
        <v>4852</v>
      </c>
      <c r="C3335" s="31">
        <v>45933</v>
      </c>
      <c r="D3335" s="31">
        <v>45938</v>
      </c>
      <c r="E3335" s="48">
        <v>144.75</v>
      </c>
      <c r="F3335" s="48">
        <f t="shared" si="559"/>
        <v>12738</v>
      </c>
      <c r="G3335" s="49">
        <f t="shared" si="560"/>
        <v>12738</v>
      </c>
      <c r="H3335" s="22">
        <v>342915</v>
      </c>
      <c r="I3335" s="22" t="s">
        <v>4797</v>
      </c>
      <c r="J3335" s="22">
        <v>1</v>
      </c>
      <c r="K3335" s="22">
        <v>1</v>
      </c>
      <c r="L3335" s="22">
        <f t="shared" si="561"/>
        <v>0</v>
      </c>
      <c r="M3335" s="22" t="s">
        <v>5165</v>
      </c>
      <c r="N3335" s="31">
        <v>45941</v>
      </c>
      <c r="O3335" s="49">
        <v>0</v>
      </c>
      <c r="P3335" s="22" t="s">
        <v>242</v>
      </c>
      <c r="Q3335" s="22">
        <v>58156838563</v>
      </c>
      <c r="R3335" s="22" t="s">
        <v>40</v>
      </c>
      <c r="S3335" s="3">
        <v>4</v>
      </c>
      <c r="T3335" s="38" t="s">
        <v>4990</v>
      </c>
      <c r="U3335" s="22" t="s">
        <v>18</v>
      </c>
      <c r="V3335" s="22" t="str">
        <f>VLOOKUP(P3335,'Customer List'!B:C,2,)</f>
        <v>Mumbai</v>
      </c>
      <c r="W3335" s="39"/>
      <c r="X3335" s="31">
        <v>45943</v>
      </c>
      <c r="Y3335" s="22">
        <f t="shared" si="562"/>
        <v>2</v>
      </c>
      <c r="Z3335" s="22" t="str">
        <f t="shared" si="563"/>
        <v>Saturday</v>
      </c>
      <c r="AA3335" s="22" t="str">
        <f t="shared" si="564"/>
        <v>Monday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x14ac:dyDescent="0.25">
      <c r="A3336" s="22">
        <f t="shared" si="551"/>
        <v>3333</v>
      </c>
      <c r="B3336" s="22" t="s">
        <v>4852</v>
      </c>
      <c r="C3336" s="31">
        <v>45933</v>
      </c>
      <c r="D3336" s="31">
        <v>45938</v>
      </c>
      <c r="E3336" s="48">
        <v>205.1</v>
      </c>
      <c r="F3336" s="48">
        <f t="shared" si="559"/>
        <v>18048.8</v>
      </c>
      <c r="G3336" s="49">
        <f t="shared" si="560"/>
        <v>90244</v>
      </c>
      <c r="H3336" s="22">
        <v>343512</v>
      </c>
      <c r="I3336" s="22" t="s">
        <v>4798</v>
      </c>
      <c r="J3336" s="22">
        <v>5</v>
      </c>
      <c r="K3336" s="22">
        <v>5</v>
      </c>
      <c r="L3336" s="22">
        <f t="shared" si="561"/>
        <v>0</v>
      </c>
      <c r="M3336" s="22" t="s">
        <v>5018</v>
      </c>
      <c r="N3336" s="31">
        <v>45941</v>
      </c>
      <c r="O3336" s="49">
        <v>158952.5</v>
      </c>
      <c r="P3336" s="22" t="s">
        <v>2171</v>
      </c>
      <c r="Q3336" s="22">
        <v>58156842866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Gujrat</v>
      </c>
      <c r="W3336" s="39"/>
      <c r="X3336" s="31">
        <v>45944</v>
      </c>
      <c r="Y3336" s="22">
        <f t="shared" si="562"/>
        <v>3</v>
      </c>
      <c r="Z3336" s="22" t="str">
        <f t="shared" si="563"/>
        <v>Saturday</v>
      </c>
      <c r="AA3336" s="22" t="str">
        <f t="shared" si="564"/>
        <v>Tuesday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51"/>
        <v>3334</v>
      </c>
      <c r="B3337" s="22" t="s">
        <v>4852</v>
      </c>
      <c r="C3337" s="31">
        <v>45933</v>
      </c>
      <c r="D3337" s="31">
        <v>45938</v>
      </c>
      <c r="E3337" s="48">
        <v>38.5</v>
      </c>
      <c r="F3337" s="48">
        <f t="shared" si="559"/>
        <v>3388</v>
      </c>
      <c r="G3337" s="49">
        <f t="shared" si="560"/>
        <v>3388</v>
      </c>
      <c r="H3337" s="22">
        <v>344604</v>
      </c>
      <c r="I3337" s="22" t="s">
        <v>4790</v>
      </c>
      <c r="J3337" s="22">
        <v>1</v>
      </c>
      <c r="K3337" s="22">
        <v>1</v>
      </c>
      <c r="L3337" s="22">
        <f t="shared" si="561"/>
        <v>0</v>
      </c>
      <c r="M3337" s="22" t="s">
        <v>4881</v>
      </c>
      <c r="N3337" s="31">
        <v>45939</v>
      </c>
      <c r="O3337" s="49">
        <v>5280</v>
      </c>
      <c r="P3337" s="22" t="s">
        <v>208</v>
      </c>
      <c r="Q3337" s="22" t="s">
        <v>1127</v>
      </c>
      <c r="R3337" s="22" t="s">
        <v>1127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65"/>
        <v>45939</v>
      </c>
      <c r="Y3337" s="22">
        <f t="shared" si="562"/>
        <v>0</v>
      </c>
      <c r="Z3337" s="22" t="str">
        <f t="shared" si="563"/>
        <v>Thursday</v>
      </c>
      <c r="AA3337" s="22" t="str">
        <f t="shared" si="564"/>
        <v>Thursday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ref="A3338:A3401" si="566">A3337+1</f>
        <v>3335</v>
      </c>
      <c r="B3338" s="22" t="s">
        <v>4852</v>
      </c>
      <c r="C3338" s="31">
        <v>45933</v>
      </c>
      <c r="D3338" s="31">
        <v>45938</v>
      </c>
      <c r="E3338" s="48">
        <v>297</v>
      </c>
      <c r="F3338" s="48">
        <f t="shared" si="559"/>
        <v>26136</v>
      </c>
      <c r="G3338" s="49">
        <f t="shared" si="560"/>
        <v>26136</v>
      </c>
      <c r="H3338" s="22">
        <v>344748</v>
      </c>
      <c r="I3338" s="22" t="s">
        <v>4799</v>
      </c>
      <c r="J3338" s="22">
        <v>1</v>
      </c>
      <c r="K3338" s="22">
        <v>1</v>
      </c>
      <c r="L3338" s="22">
        <f t="shared" si="561"/>
        <v>0</v>
      </c>
      <c r="M3338" s="22" t="s">
        <v>5005</v>
      </c>
      <c r="N3338" s="31">
        <v>45941</v>
      </c>
      <c r="O3338" s="49">
        <v>42966</v>
      </c>
      <c r="P3338" s="22" t="s">
        <v>2171</v>
      </c>
      <c r="Q3338" s="22">
        <v>58156842866</v>
      </c>
      <c r="R3338" s="22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Gujrat</v>
      </c>
      <c r="W3338" s="39"/>
      <c r="X3338" s="31">
        <v>45944</v>
      </c>
      <c r="Y3338" s="22">
        <f t="shared" si="562"/>
        <v>3</v>
      </c>
      <c r="Z3338" s="22" t="str">
        <f t="shared" si="563"/>
        <v>Saturday</v>
      </c>
      <c r="AA3338" s="22" t="str">
        <f t="shared" si="564"/>
        <v>Tuesday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66"/>
        <v>3336</v>
      </c>
      <c r="B3339" s="22" t="s">
        <v>4852</v>
      </c>
      <c r="C3339" s="31">
        <v>45933</v>
      </c>
      <c r="D3339" s="31">
        <v>45938</v>
      </c>
      <c r="E3339" s="48">
        <v>297</v>
      </c>
      <c r="F3339" s="48">
        <f t="shared" ref="F3339:F3370" si="567">IF(AB3339="DOLLAR",E3339*88,E3339)</f>
        <v>26136</v>
      </c>
      <c r="G3339" s="49">
        <f t="shared" ref="G3339:G3370" si="568">F3339*J3339</f>
        <v>26136</v>
      </c>
      <c r="H3339" s="22">
        <v>344748</v>
      </c>
      <c r="I3339" s="22" t="s">
        <v>4799</v>
      </c>
      <c r="J3339" s="22">
        <v>1</v>
      </c>
      <c r="K3339" s="22">
        <v>1</v>
      </c>
      <c r="L3339" s="22">
        <f t="shared" ref="L3339:L3370" si="569">J3339-K3339</f>
        <v>0</v>
      </c>
      <c r="M3339" s="22" t="s">
        <v>5021</v>
      </c>
      <c r="N3339" s="31">
        <v>45941</v>
      </c>
      <c r="O3339" s="49">
        <v>42966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ref="Y3339:Y3370" si="570">IF(X3339="", "", X3339-N3339)</f>
        <v>3</v>
      </c>
      <c r="Z3339" s="22" t="str">
        <f t="shared" ref="Z3339:Z3370" si="571">IF(N3339="", "", TEXT(N3339, "dddd"))</f>
        <v>Saturday</v>
      </c>
      <c r="AA3339" s="22" t="str">
        <f t="shared" ref="AA3339:AA3370" si="572">IF(X3339="", "", TEXT(X3339, "dddd"))</f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66"/>
        <v>3337</v>
      </c>
      <c r="B3340" s="22" t="s">
        <v>4852</v>
      </c>
      <c r="C3340" s="31">
        <v>45933</v>
      </c>
      <c r="D3340" s="31">
        <v>45938</v>
      </c>
      <c r="E3340" s="48">
        <v>116.2</v>
      </c>
      <c r="F3340" s="48">
        <f t="shared" si="567"/>
        <v>10225.6</v>
      </c>
      <c r="G3340" s="49">
        <f t="shared" si="568"/>
        <v>10225.6</v>
      </c>
      <c r="H3340" s="22">
        <v>347507</v>
      </c>
      <c r="I3340" s="22" t="s">
        <v>4800</v>
      </c>
      <c r="J3340" s="22">
        <v>1</v>
      </c>
      <c r="K3340" s="22">
        <v>1</v>
      </c>
      <c r="L3340" s="22">
        <f t="shared" si="569"/>
        <v>0</v>
      </c>
      <c r="M3340" s="22" t="s">
        <v>5034</v>
      </c>
      <c r="N3340" s="31">
        <v>45941</v>
      </c>
      <c r="O3340" s="49">
        <v>14193</v>
      </c>
      <c r="P3340" s="22" t="s">
        <v>617</v>
      </c>
      <c r="Q3340" s="22">
        <v>58156839753</v>
      </c>
      <c r="R3340" s="31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Bhuvneshwar</v>
      </c>
      <c r="W3340" s="39"/>
      <c r="X3340" s="31">
        <v>45945</v>
      </c>
      <c r="Y3340" s="22">
        <f t="shared" si="570"/>
        <v>4</v>
      </c>
      <c r="Z3340" s="22" t="str">
        <f t="shared" si="571"/>
        <v>Saturday</v>
      </c>
      <c r="AA3340" s="22" t="str">
        <f t="shared" si="572"/>
        <v>Wednesday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66"/>
        <v>3338</v>
      </c>
      <c r="B3341" s="22" t="s">
        <v>4852</v>
      </c>
      <c r="C3341" s="31">
        <v>45933</v>
      </c>
      <c r="D3341" s="31">
        <v>45938</v>
      </c>
      <c r="E3341" s="48">
        <v>176.4</v>
      </c>
      <c r="F3341" s="48">
        <f t="shared" si="567"/>
        <v>15523.2</v>
      </c>
      <c r="G3341" s="49">
        <f t="shared" si="568"/>
        <v>15523.2</v>
      </c>
      <c r="H3341" s="22">
        <v>348206</v>
      </c>
      <c r="I3341" s="22" t="s">
        <v>4801</v>
      </c>
      <c r="J3341" s="22">
        <v>1</v>
      </c>
      <c r="K3341" s="22">
        <v>1</v>
      </c>
      <c r="L3341" s="22">
        <f t="shared" si="569"/>
        <v>0</v>
      </c>
      <c r="M3341" s="22" t="s">
        <v>5130</v>
      </c>
      <c r="N3341" s="31">
        <v>45945</v>
      </c>
      <c r="O3341" s="49">
        <v>0</v>
      </c>
      <c r="P3341" s="22" t="s">
        <v>625</v>
      </c>
      <c r="Q3341" s="22" t="s">
        <v>636</v>
      </c>
      <c r="R3341" s="22" t="s">
        <v>637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ref="X3341:X3367" si="573">IF(OR(R3341 = "PRIYANKA MADAM", R3341 = "DEEPAK", R3341 = "PORTER"),N3341,"")</f>
        <v>45945</v>
      </c>
      <c r="Y3341" s="22">
        <f t="shared" si="570"/>
        <v>0</v>
      </c>
      <c r="Z3341" s="22" t="str">
        <f t="shared" si="571"/>
        <v>Wednesday</v>
      </c>
      <c r="AA3341" s="22" t="str">
        <f t="shared" si="572"/>
        <v>Wednesday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si="566"/>
        <v>3339</v>
      </c>
      <c r="B3342" s="22" t="s">
        <v>4852</v>
      </c>
      <c r="C3342" s="31">
        <v>45933</v>
      </c>
      <c r="D3342" s="31">
        <v>45938</v>
      </c>
      <c r="E3342" s="48">
        <v>250.6</v>
      </c>
      <c r="F3342" s="48">
        <f t="shared" si="567"/>
        <v>22052.799999999999</v>
      </c>
      <c r="G3342" s="49">
        <f t="shared" si="568"/>
        <v>22052.799999999999</v>
      </c>
      <c r="H3342" s="22">
        <v>351336</v>
      </c>
      <c r="I3342" s="22" t="s">
        <v>4802</v>
      </c>
      <c r="J3342" s="22">
        <v>1</v>
      </c>
      <c r="K3342" s="22">
        <v>1</v>
      </c>
      <c r="L3342" s="22">
        <f t="shared" si="569"/>
        <v>0</v>
      </c>
      <c r="M3342" s="22" t="s">
        <v>5130</v>
      </c>
      <c r="N3342" s="31">
        <v>45945</v>
      </c>
      <c r="O3342" s="49">
        <v>0</v>
      </c>
      <c r="P3342" s="22" t="s">
        <v>625</v>
      </c>
      <c r="Q3342" s="22" t="s">
        <v>636</v>
      </c>
      <c r="R3342" s="22" t="s">
        <v>637</v>
      </c>
      <c r="S3342" s="3">
        <v>4</v>
      </c>
      <c r="T3342" s="38"/>
      <c r="U3342" s="22" t="s">
        <v>18</v>
      </c>
      <c r="V3342" s="22" t="str">
        <f>VLOOKUP(P3342,'Customer List'!B:C,2,)</f>
        <v>Delhi</v>
      </c>
      <c r="W3342" s="39"/>
      <c r="X3342" s="31">
        <f t="shared" si="573"/>
        <v>45945</v>
      </c>
      <c r="Y3342" s="22">
        <f t="shared" si="570"/>
        <v>0</v>
      </c>
      <c r="Z3342" s="22" t="str">
        <f t="shared" si="571"/>
        <v>Wednesday</v>
      </c>
      <c r="AA3342" s="22" t="str">
        <f t="shared" si="572"/>
        <v>Wednesday</v>
      </c>
      <c r="AB3342" s="22" t="str">
        <f>VLOOKUP(U3342,'Currency Sheet'!A:C,3,)</f>
        <v>DOLLAR</v>
      </c>
      <c r="AC3342" s="43" t="str">
        <f>VLOOKUP(P3342,'Customer List'!B:D,3,)</f>
        <v>Local</v>
      </c>
    </row>
    <row r="3343" spans="1:29" x14ac:dyDescent="0.25">
      <c r="A3343" s="22">
        <f t="shared" si="566"/>
        <v>3340</v>
      </c>
      <c r="B3343" s="22" t="s">
        <v>4852</v>
      </c>
      <c r="C3343" s="31">
        <v>45933</v>
      </c>
      <c r="D3343" s="31">
        <v>45938</v>
      </c>
      <c r="E3343" s="48">
        <v>300.3</v>
      </c>
      <c r="F3343" s="48">
        <f t="shared" si="567"/>
        <v>26426.400000000001</v>
      </c>
      <c r="G3343" s="49">
        <f t="shared" si="568"/>
        <v>26426.400000000001</v>
      </c>
      <c r="H3343" s="22">
        <v>352318</v>
      </c>
      <c r="I3343" s="22" t="s">
        <v>4803</v>
      </c>
      <c r="J3343" s="22">
        <v>1</v>
      </c>
      <c r="K3343" s="22">
        <v>1</v>
      </c>
      <c r="L3343" s="22">
        <f t="shared" si="569"/>
        <v>0</v>
      </c>
      <c r="M3343" s="22" t="s">
        <v>5130</v>
      </c>
      <c r="N3343" s="31">
        <v>45945</v>
      </c>
      <c r="O3343" s="49">
        <v>0</v>
      </c>
      <c r="P3343" s="22" t="s">
        <v>625</v>
      </c>
      <c r="Q3343" s="22" t="s">
        <v>636</v>
      </c>
      <c r="R3343" s="22" t="s">
        <v>637</v>
      </c>
      <c r="S3343" s="3">
        <v>4</v>
      </c>
      <c r="T3343" s="38"/>
      <c r="U3343" s="22" t="s">
        <v>18</v>
      </c>
      <c r="V3343" s="22" t="str">
        <f>VLOOKUP(P3343,'Customer List'!B:C,2,)</f>
        <v>Delhi</v>
      </c>
      <c r="W3343" s="39"/>
      <c r="X3343" s="31">
        <f t="shared" si="573"/>
        <v>45945</v>
      </c>
      <c r="Y3343" s="22">
        <f t="shared" si="570"/>
        <v>0</v>
      </c>
      <c r="Z3343" s="22" t="str">
        <f t="shared" si="571"/>
        <v>Wednesday</v>
      </c>
      <c r="AA3343" s="22" t="str">
        <f t="shared" si="572"/>
        <v>Wednesday</v>
      </c>
      <c r="AB3343" s="22" t="str">
        <f>VLOOKUP(U3343,'Currency Sheet'!A:C,3,)</f>
        <v>DOLLAR</v>
      </c>
      <c r="AC3343" s="43" t="str">
        <f>VLOOKUP(P3343,'Customer List'!B:D,3,)</f>
        <v>Local</v>
      </c>
    </row>
    <row r="3344" spans="1:29" x14ac:dyDescent="0.25">
      <c r="A3344" s="22">
        <f t="shared" si="566"/>
        <v>3341</v>
      </c>
      <c r="B3344" s="22" t="s">
        <v>4852</v>
      </c>
      <c r="C3344" s="31">
        <v>45933</v>
      </c>
      <c r="D3344" s="31">
        <v>45938</v>
      </c>
      <c r="E3344" s="48">
        <v>111.3</v>
      </c>
      <c r="F3344" s="48">
        <f t="shared" si="567"/>
        <v>9794.4</v>
      </c>
      <c r="G3344" s="49">
        <f t="shared" si="568"/>
        <v>9794.4</v>
      </c>
      <c r="H3344" s="22">
        <v>353719</v>
      </c>
      <c r="I3344" s="22" t="s">
        <v>4804</v>
      </c>
      <c r="J3344" s="22">
        <v>1</v>
      </c>
      <c r="K3344" s="22">
        <v>1</v>
      </c>
      <c r="L3344" s="22">
        <f t="shared" si="569"/>
        <v>0</v>
      </c>
      <c r="M3344" s="22" t="s">
        <v>5166</v>
      </c>
      <c r="N3344" s="31">
        <v>45941</v>
      </c>
      <c r="O3344" s="49">
        <v>0</v>
      </c>
      <c r="P3344" s="22" t="s">
        <v>398</v>
      </c>
      <c r="Q3344" s="22">
        <v>58156838563</v>
      </c>
      <c r="R3344" s="22" t="s">
        <v>40</v>
      </c>
      <c r="S3344" s="3">
        <v>4</v>
      </c>
      <c r="T3344" s="38" t="s">
        <v>4990</v>
      </c>
      <c r="U3344" s="22" t="s">
        <v>18</v>
      </c>
      <c r="V3344" s="22" t="str">
        <f>VLOOKUP(P3344,'Customer List'!B:C,2,)</f>
        <v>Pune</v>
      </c>
      <c r="W3344" s="39"/>
      <c r="X3344" s="31">
        <v>45943</v>
      </c>
      <c r="Y3344" s="22">
        <f t="shared" si="570"/>
        <v>2</v>
      </c>
      <c r="Z3344" s="22" t="str">
        <f t="shared" si="571"/>
        <v>Saturday</v>
      </c>
      <c r="AA3344" s="22" t="str">
        <f t="shared" si="572"/>
        <v>Monday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66"/>
        <v>3342</v>
      </c>
      <c r="B3345" s="22" t="s">
        <v>4852</v>
      </c>
      <c r="C3345" s="31">
        <v>45933</v>
      </c>
      <c r="D3345" s="31">
        <v>45938</v>
      </c>
      <c r="E3345" s="48">
        <v>252</v>
      </c>
      <c r="F3345" s="48">
        <f t="shared" si="567"/>
        <v>22176</v>
      </c>
      <c r="G3345" s="49">
        <f t="shared" si="568"/>
        <v>22176</v>
      </c>
      <c r="H3345" s="22">
        <v>357504</v>
      </c>
      <c r="I3345" s="22" t="s">
        <v>4805</v>
      </c>
      <c r="J3345" s="22">
        <v>1</v>
      </c>
      <c r="K3345" s="22">
        <v>1</v>
      </c>
      <c r="L3345" s="22">
        <f t="shared" si="569"/>
        <v>0</v>
      </c>
      <c r="M3345" s="22" t="s">
        <v>5016</v>
      </c>
      <c r="N3345" s="31">
        <v>45941</v>
      </c>
      <c r="O3345" s="49">
        <v>39060</v>
      </c>
      <c r="P3345" s="22" t="s">
        <v>2171</v>
      </c>
      <c r="Q3345" s="22">
        <v>58156842866</v>
      </c>
      <c r="R3345" s="22" t="s">
        <v>40</v>
      </c>
      <c r="S3345" s="3">
        <v>4</v>
      </c>
      <c r="T3345" s="38"/>
      <c r="U3345" s="22" t="s">
        <v>18</v>
      </c>
      <c r="V3345" s="22" t="str">
        <f>VLOOKUP(P3345,'Customer List'!B:C,2,)</f>
        <v>Gujrat</v>
      </c>
      <c r="W3345" s="39"/>
      <c r="X3345" s="31">
        <v>45944</v>
      </c>
      <c r="Y3345" s="22">
        <f t="shared" si="570"/>
        <v>3</v>
      </c>
      <c r="Z3345" s="22" t="str">
        <f t="shared" si="571"/>
        <v>Saturday</v>
      </c>
      <c r="AA3345" s="22" t="str">
        <f t="shared" si="572"/>
        <v>Tuesday</v>
      </c>
      <c r="AB3345" s="22" t="str">
        <f>VLOOKUP(U3345,'Currency Sheet'!A:C,3,)</f>
        <v>DOLLAR</v>
      </c>
      <c r="AC3345" s="43" t="str">
        <f>VLOOKUP(P3345,'Customer List'!B:D,3,)</f>
        <v>OutStation</v>
      </c>
    </row>
    <row r="3346" spans="1:29" x14ac:dyDescent="0.25">
      <c r="A3346" s="22">
        <f t="shared" si="566"/>
        <v>3343</v>
      </c>
      <c r="B3346" s="22" t="s">
        <v>4852</v>
      </c>
      <c r="C3346" s="31">
        <v>45933</v>
      </c>
      <c r="D3346" s="31">
        <v>45938</v>
      </c>
      <c r="E3346" s="48">
        <v>221.9</v>
      </c>
      <c r="F3346" s="48">
        <f t="shared" si="567"/>
        <v>19527.2</v>
      </c>
      <c r="G3346" s="49">
        <f t="shared" si="568"/>
        <v>19527.2</v>
      </c>
      <c r="H3346" s="22">
        <v>363010</v>
      </c>
      <c r="I3346" s="22" t="s">
        <v>4781</v>
      </c>
      <c r="J3346" s="22">
        <v>1</v>
      </c>
      <c r="K3346" s="22">
        <v>1</v>
      </c>
      <c r="L3346" s="22">
        <f t="shared" si="569"/>
        <v>0</v>
      </c>
      <c r="M3346" s="22" t="s">
        <v>5032</v>
      </c>
      <c r="N3346" s="31">
        <v>45941</v>
      </c>
      <c r="O3346" s="49">
        <v>33411.800000000003</v>
      </c>
      <c r="P3346" s="22" t="s">
        <v>165</v>
      </c>
      <c r="Q3346" s="22">
        <v>58156810375</v>
      </c>
      <c r="R3346" s="22" t="s">
        <v>40</v>
      </c>
      <c r="S3346" s="3">
        <v>4</v>
      </c>
      <c r="T3346" s="38"/>
      <c r="U3346" s="22" t="s">
        <v>18</v>
      </c>
      <c r="V3346" s="22" t="str">
        <f>VLOOKUP(P3346,'Customer List'!B:C,2,)</f>
        <v>Lucknow</v>
      </c>
      <c r="W3346" s="39"/>
      <c r="X3346" s="31">
        <v>45943</v>
      </c>
      <c r="Y3346" s="22">
        <f t="shared" si="570"/>
        <v>2</v>
      </c>
      <c r="Z3346" s="22" t="str">
        <f t="shared" si="571"/>
        <v>Saturday</v>
      </c>
      <c r="AA3346" s="22" t="str">
        <f t="shared" si="572"/>
        <v>Monday</v>
      </c>
      <c r="AB3346" s="22" t="str">
        <f>VLOOKUP(U3346,'Currency Sheet'!A:C,3,)</f>
        <v>DOLLAR</v>
      </c>
      <c r="AC3346" s="43" t="str">
        <f>VLOOKUP(P3346,'Customer List'!B:D,3,)</f>
        <v>OutStation</v>
      </c>
    </row>
    <row r="3347" spans="1:29" x14ac:dyDescent="0.25">
      <c r="A3347" s="22">
        <f t="shared" si="566"/>
        <v>3344</v>
      </c>
      <c r="B3347" s="22" t="s">
        <v>4852</v>
      </c>
      <c r="C3347" s="31">
        <v>45933</v>
      </c>
      <c r="D3347" s="31">
        <v>45938</v>
      </c>
      <c r="E3347" s="48">
        <v>183.4</v>
      </c>
      <c r="F3347" s="48">
        <f t="shared" si="567"/>
        <v>16139.2</v>
      </c>
      <c r="G3347" s="49">
        <f t="shared" si="568"/>
        <v>48417.600000000006</v>
      </c>
      <c r="H3347" s="22">
        <v>366608</v>
      </c>
      <c r="I3347" s="22" t="s">
        <v>4784</v>
      </c>
      <c r="J3347" s="22">
        <v>3</v>
      </c>
      <c r="K3347" s="22">
        <v>3</v>
      </c>
      <c r="L3347" s="22">
        <f t="shared" si="569"/>
        <v>0</v>
      </c>
      <c r="M3347" s="22" t="s">
        <v>5017</v>
      </c>
      <c r="N3347" s="31">
        <v>45941</v>
      </c>
      <c r="O3347" s="49">
        <v>85281</v>
      </c>
      <c r="P3347" s="22" t="s">
        <v>2171</v>
      </c>
      <c r="Q3347" s="22">
        <v>58156842866</v>
      </c>
      <c r="R3347" s="22" t="s">
        <v>40</v>
      </c>
      <c r="S3347" s="3">
        <v>4</v>
      </c>
      <c r="T3347" s="38"/>
      <c r="U3347" s="22" t="s">
        <v>18</v>
      </c>
      <c r="V3347" s="22" t="str">
        <f>VLOOKUP(P3347,'Customer List'!B:C,2,)</f>
        <v>Gujrat</v>
      </c>
      <c r="W3347" s="39"/>
      <c r="X3347" s="31">
        <v>45944</v>
      </c>
      <c r="Y3347" s="22">
        <f t="shared" si="570"/>
        <v>3</v>
      </c>
      <c r="Z3347" s="22" t="str">
        <f t="shared" si="571"/>
        <v>Saturday</v>
      </c>
      <c r="AA3347" s="22" t="str">
        <f t="shared" si="572"/>
        <v>Tuesday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x14ac:dyDescent="0.25">
      <c r="A3348" s="22">
        <f t="shared" si="566"/>
        <v>3345</v>
      </c>
      <c r="B3348" s="22" t="s">
        <v>4852</v>
      </c>
      <c r="C3348" s="31">
        <v>45933</v>
      </c>
      <c r="D3348" s="31">
        <v>45938</v>
      </c>
      <c r="E3348" s="48">
        <v>254.1</v>
      </c>
      <c r="F3348" s="48">
        <f t="shared" si="567"/>
        <v>22360.799999999999</v>
      </c>
      <c r="G3348" s="49">
        <f t="shared" si="568"/>
        <v>22360.799999999999</v>
      </c>
      <c r="H3348" s="22">
        <v>366914</v>
      </c>
      <c r="I3348" s="22" t="s">
        <v>4806</v>
      </c>
      <c r="J3348" s="22">
        <v>1</v>
      </c>
      <c r="K3348" s="22">
        <v>1</v>
      </c>
      <c r="L3348" s="22">
        <f t="shared" si="569"/>
        <v>0</v>
      </c>
      <c r="M3348" s="22" t="s">
        <v>5006</v>
      </c>
      <c r="N3348" s="31">
        <v>45941</v>
      </c>
      <c r="O3348" s="49">
        <v>39385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70"/>
        <v>3</v>
      </c>
      <c r="Z3348" s="22" t="str">
        <f t="shared" si="571"/>
        <v>Saturday</v>
      </c>
      <c r="AA3348" s="22" t="str">
        <f t="shared" si="572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66"/>
        <v>3346</v>
      </c>
      <c r="B3349" s="22" t="s">
        <v>4852</v>
      </c>
      <c r="C3349" s="31">
        <v>45933</v>
      </c>
      <c r="D3349" s="31">
        <v>45938</v>
      </c>
      <c r="E3349" s="48">
        <v>96.6</v>
      </c>
      <c r="F3349" s="48">
        <f t="shared" si="567"/>
        <v>8500.7999999999993</v>
      </c>
      <c r="G3349" s="49">
        <f t="shared" si="568"/>
        <v>17001.599999999999</v>
      </c>
      <c r="H3349" s="22">
        <v>368508</v>
      </c>
      <c r="I3349" s="22" t="s">
        <v>4807</v>
      </c>
      <c r="J3349" s="22">
        <v>2</v>
      </c>
      <c r="K3349" s="22">
        <v>2</v>
      </c>
      <c r="L3349" s="22">
        <f t="shared" si="569"/>
        <v>0</v>
      </c>
      <c r="M3349" s="22" t="s">
        <v>4881</v>
      </c>
      <c r="N3349" s="31">
        <v>45939</v>
      </c>
      <c r="O3349" s="49">
        <v>26496</v>
      </c>
      <c r="P3349" s="22" t="s">
        <v>208</v>
      </c>
      <c r="Q3349" s="22" t="s">
        <v>1127</v>
      </c>
      <c r="R3349" s="22" t="s">
        <v>1127</v>
      </c>
      <c r="S3349" s="3">
        <v>4</v>
      </c>
      <c r="T3349" s="38"/>
      <c r="U3349" s="22" t="s">
        <v>18</v>
      </c>
      <c r="V3349" s="22" t="str">
        <f>VLOOKUP(P3349,'Customer List'!B:C,2,)</f>
        <v>Delhi</v>
      </c>
      <c r="W3349" s="39"/>
      <c r="X3349" s="31">
        <f t="shared" si="573"/>
        <v>45939</v>
      </c>
      <c r="Y3349" s="22">
        <f t="shared" si="570"/>
        <v>0</v>
      </c>
      <c r="Z3349" s="22" t="str">
        <f t="shared" si="571"/>
        <v>Thursday</v>
      </c>
      <c r="AA3349" s="22" t="str">
        <f t="shared" si="572"/>
        <v>Thursday</v>
      </c>
      <c r="AB3349" s="22" t="str">
        <f>VLOOKUP(U3349,'Currency Sheet'!A:C,3,)</f>
        <v>DOLLAR</v>
      </c>
      <c r="AC3349" s="43" t="str">
        <f>VLOOKUP(P3349,'Customer List'!B:D,3,)</f>
        <v>Local</v>
      </c>
    </row>
    <row r="3350" spans="1:29" x14ac:dyDescent="0.25">
      <c r="A3350" s="22">
        <f t="shared" si="566"/>
        <v>3347</v>
      </c>
      <c r="B3350" s="22" t="s">
        <v>4852</v>
      </c>
      <c r="C3350" s="31">
        <v>45933</v>
      </c>
      <c r="D3350" s="31">
        <v>45938</v>
      </c>
      <c r="E3350" s="48">
        <v>107.8</v>
      </c>
      <c r="F3350" s="48">
        <f t="shared" si="567"/>
        <v>9486.4</v>
      </c>
      <c r="G3350" s="49">
        <f t="shared" si="568"/>
        <v>9486.4</v>
      </c>
      <c r="H3350" s="22">
        <v>369905</v>
      </c>
      <c r="I3350" s="22" t="s">
        <v>4808</v>
      </c>
      <c r="J3350" s="22">
        <v>1</v>
      </c>
      <c r="K3350" s="22">
        <v>1</v>
      </c>
      <c r="L3350" s="22">
        <f t="shared" si="569"/>
        <v>0</v>
      </c>
      <c r="M3350" s="22" t="s">
        <v>5034</v>
      </c>
      <c r="N3350" s="31">
        <v>45941</v>
      </c>
      <c r="O3350" s="49">
        <v>13167</v>
      </c>
      <c r="P3350" s="22" t="s">
        <v>617</v>
      </c>
      <c r="Q3350" s="22">
        <v>58156839753</v>
      </c>
      <c r="R3350" s="31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Bhuvneshwar</v>
      </c>
      <c r="W3350" s="39"/>
      <c r="X3350" s="31">
        <v>45945</v>
      </c>
      <c r="Y3350" s="22">
        <f t="shared" si="570"/>
        <v>4</v>
      </c>
      <c r="Z3350" s="22" t="str">
        <f t="shared" si="571"/>
        <v>Saturday</v>
      </c>
      <c r="AA3350" s="22" t="str">
        <f t="shared" si="572"/>
        <v>Wednesday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66"/>
        <v>3348</v>
      </c>
      <c r="B3351" s="22" t="s">
        <v>4852</v>
      </c>
      <c r="C3351" s="31">
        <v>45933</v>
      </c>
      <c r="D3351" s="31">
        <v>45938</v>
      </c>
      <c r="E3351" s="48">
        <v>82.6</v>
      </c>
      <c r="F3351" s="48">
        <f t="shared" si="567"/>
        <v>7268.7999999999993</v>
      </c>
      <c r="G3351" s="49">
        <f t="shared" si="568"/>
        <v>7268.7999999999993</v>
      </c>
      <c r="H3351" s="22">
        <v>398202</v>
      </c>
      <c r="I3351" s="22" t="s">
        <v>4809</v>
      </c>
      <c r="J3351" s="22">
        <v>1</v>
      </c>
      <c r="K3351" s="22">
        <v>1</v>
      </c>
      <c r="L3351" s="22">
        <f t="shared" si="569"/>
        <v>0</v>
      </c>
      <c r="M3351" s="22" t="s">
        <v>5034</v>
      </c>
      <c r="N3351" s="31">
        <v>45941</v>
      </c>
      <c r="O3351" s="49">
        <v>10089</v>
      </c>
      <c r="P3351" s="22" t="s">
        <v>617</v>
      </c>
      <c r="Q3351" s="22">
        <v>58156839753</v>
      </c>
      <c r="R3351" s="31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Bhuvneshwar</v>
      </c>
      <c r="W3351" s="39"/>
      <c r="X3351" s="31">
        <v>45945</v>
      </c>
      <c r="Y3351" s="22">
        <f t="shared" si="570"/>
        <v>4</v>
      </c>
      <c r="Z3351" s="22" t="str">
        <f t="shared" si="571"/>
        <v>Saturday</v>
      </c>
      <c r="AA3351" s="22" t="str">
        <f t="shared" si="572"/>
        <v>Wednesday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66"/>
        <v>3349</v>
      </c>
      <c r="B3352" s="22" t="s">
        <v>4852</v>
      </c>
      <c r="C3352" s="31">
        <v>45933</v>
      </c>
      <c r="D3352" s="31">
        <v>45938</v>
      </c>
      <c r="E3352" s="48">
        <v>61.6</v>
      </c>
      <c r="F3352" s="48">
        <f t="shared" si="567"/>
        <v>5420.8</v>
      </c>
      <c r="G3352" s="49">
        <f t="shared" si="568"/>
        <v>5420.8</v>
      </c>
      <c r="H3352" s="22">
        <v>400120</v>
      </c>
      <c r="I3352" s="22" t="s">
        <v>4810</v>
      </c>
      <c r="J3352" s="22">
        <v>1</v>
      </c>
      <c r="K3352" s="22">
        <v>1</v>
      </c>
      <c r="L3352" s="22">
        <f t="shared" si="569"/>
        <v>0</v>
      </c>
      <c r="M3352" s="22" t="s">
        <v>5005</v>
      </c>
      <c r="N3352" s="31">
        <v>45941</v>
      </c>
      <c r="O3352" s="49">
        <v>9548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70"/>
        <v>3</v>
      </c>
      <c r="Z3352" s="22" t="str">
        <f t="shared" si="571"/>
        <v>Saturday</v>
      </c>
      <c r="AA3352" s="22" t="str">
        <f t="shared" si="572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66"/>
        <v>3350</v>
      </c>
      <c r="B3353" s="22" t="s">
        <v>4852</v>
      </c>
      <c r="C3353" s="31">
        <v>45933</v>
      </c>
      <c r="D3353" s="31">
        <v>45938</v>
      </c>
      <c r="E3353" s="48">
        <v>125.3</v>
      </c>
      <c r="F3353" s="48">
        <f t="shared" si="567"/>
        <v>11026.4</v>
      </c>
      <c r="G3353" s="49">
        <f t="shared" si="568"/>
        <v>22052.799999999999</v>
      </c>
      <c r="H3353" s="22">
        <v>400126</v>
      </c>
      <c r="I3353" s="22" t="s">
        <v>4810</v>
      </c>
      <c r="J3353" s="22">
        <v>2</v>
      </c>
      <c r="K3353" s="22">
        <v>2</v>
      </c>
      <c r="L3353" s="22">
        <f t="shared" si="569"/>
        <v>0</v>
      </c>
      <c r="M3353" s="22" t="s">
        <v>5014</v>
      </c>
      <c r="N3353" s="31">
        <v>45941</v>
      </c>
      <c r="O3353" s="49">
        <v>38843</v>
      </c>
      <c r="P3353" s="22" t="s">
        <v>2171</v>
      </c>
      <c r="Q3353" s="22">
        <v>58156842866</v>
      </c>
      <c r="R3353" s="22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Gujrat</v>
      </c>
      <c r="W3353" s="39"/>
      <c r="X3353" s="31">
        <v>45944</v>
      </c>
      <c r="Y3353" s="22">
        <f t="shared" si="570"/>
        <v>3</v>
      </c>
      <c r="Z3353" s="22" t="str">
        <f t="shared" si="571"/>
        <v>Saturday</v>
      </c>
      <c r="AA3353" s="22" t="str">
        <f t="shared" si="572"/>
        <v>Tuesday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x14ac:dyDescent="0.25">
      <c r="A3354" s="22">
        <f t="shared" si="566"/>
        <v>3351</v>
      </c>
      <c r="B3354" s="22" t="s">
        <v>4852</v>
      </c>
      <c r="C3354" s="31">
        <v>45933</v>
      </c>
      <c r="D3354" s="31">
        <v>45938</v>
      </c>
      <c r="E3354" s="48">
        <v>135.1</v>
      </c>
      <c r="F3354" s="48">
        <f t="shared" si="567"/>
        <v>11888.8</v>
      </c>
      <c r="G3354" s="49">
        <f t="shared" si="568"/>
        <v>23777.599999999999</v>
      </c>
      <c r="H3354" s="22">
        <v>400144</v>
      </c>
      <c r="I3354" s="22" t="s">
        <v>4810</v>
      </c>
      <c r="J3354" s="22">
        <v>2</v>
      </c>
      <c r="K3354" s="22">
        <v>2</v>
      </c>
      <c r="L3354" s="22">
        <f t="shared" si="569"/>
        <v>0</v>
      </c>
      <c r="M3354" s="22" t="s">
        <v>5019</v>
      </c>
      <c r="N3354" s="31">
        <v>45941</v>
      </c>
      <c r="O3354" s="49">
        <v>41881</v>
      </c>
      <c r="P3354" s="22" t="s">
        <v>2171</v>
      </c>
      <c r="Q3354" s="22">
        <v>58156842866</v>
      </c>
      <c r="R3354" s="22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Gujrat</v>
      </c>
      <c r="W3354" s="39"/>
      <c r="X3354" s="31">
        <v>45944</v>
      </c>
      <c r="Y3354" s="22">
        <f t="shared" si="570"/>
        <v>3</v>
      </c>
      <c r="Z3354" s="22" t="str">
        <f t="shared" si="571"/>
        <v>Saturday</v>
      </c>
      <c r="AA3354" s="22" t="str">
        <f t="shared" si="572"/>
        <v>Tuesday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66"/>
        <v>3352</v>
      </c>
      <c r="B3355" s="22" t="s">
        <v>4852</v>
      </c>
      <c r="C3355" s="31">
        <v>45933</v>
      </c>
      <c r="D3355" s="31">
        <v>45938</v>
      </c>
      <c r="E3355" s="48">
        <v>144.75</v>
      </c>
      <c r="F3355" s="48">
        <f t="shared" si="567"/>
        <v>12738</v>
      </c>
      <c r="G3355" s="49">
        <f t="shared" si="568"/>
        <v>12738</v>
      </c>
      <c r="H3355" s="22">
        <v>400171</v>
      </c>
      <c r="I3355" s="22" t="s">
        <v>4810</v>
      </c>
      <c r="J3355" s="22">
        <v>1</v>
      </c>
      <c r="K3355" s="22">
        <v>1</v>
      </c>
      <c r="L3355" s="22">
        <f t="shared" si="569"/>
        <v>0</v>
      </c>
      <c r="M3355" s="22" t="s">
        <v>5024</v>
      </c>
      <c r="N3355" s="31">
        <v>45941</v>
      </c>
      <c r="O3355" s="49">
        <v>20940.5</v>
      </c>
      <c r="P3355" s="22" t="s">
        <v>2046</v>
      </c>
      <c r="Q3355" s="22">
        <v>58156813050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Banglore</v>
      </c>
      <c r="W3355" s="39"/>
      <c r="X3355" s="31">
        <v>45943</v>
      </c>
      <c r="Y3355" s="22">
        <f t="shared" si="570"/>
        <v>2</v>
      </c>
      <c r="Z3355" s="22" t="str">
        <f t="shared" si="571"/>
        <v>Saturday</v>
      </c>
      <c r="AA3355" s="22" t="str">
        <f t="shared" si="572"/>
        <v>Monday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66"/>
        <v>3353</v>
      </c>
      <c r="B3356" s="22" t="s">
        <v>4852</v>
      </c>
      <c r="C3356" s="31">
        <v>45933</v>
      </c>
      <c r="D3356" s="31">
        <v>45938</v>
      </c>
      <c r="E3356" s="48">
        <v>147.69999999999999</v>
      </c>
      <c r="F3356" s="48">
        <f t="shared" si="567"/>
        <v>12997.599999999999</v>
      </c>
      <c r="G3356" s="49">
        <f t="shared" si="568"/>
        <v>25995.199999999997</v>
      </c>
      <c r="H3356" s="22">
        <v>400250</v>
      </c>
      <c r="I3356" s="22" t="s">
        <v>4811</v>
      </c>
      <c r="J3356" s="22">
        <v>2</v>
      </c>
      <c r="K3356" s="22">
        <v>2</v>
      </c>
      <c r="L3356" s="22">
        <f t="shared" si="569"/>
        <v>0</v>
      </c>
      <c r="M3356" s="22" t="s">
        <v>5019</v>
      </c>
      <c r="N3356" s="31">
        <v>45941</v>
      </c>
      <c r="O3356" s="49">
        <v>45787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70"/>
        <v>3</v>
      </c>
      <c r="Z3356" s="22" t="str">
        <f t="shared" si="571"/>
        <v>Saturday</v>
      </c>
      <c r="AA3356" s="22" t="str">
        <f t="shared" si="572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66"/>
        <v>3354</v>
      </c>
      <c r="B3357" s="22" t="s">
        <v>4852</v>
      </c>
      <c r="C3357" s="31">
        <v>45933</v>
      </c>
      <c r="D3357" s="31">
        <v>45938</v>
      </c>
      <c r="E3357" s="48">
        <v>309.75</v>
      </c>
      <c r="F3357" s="48">
        <f t="shared" si="567"/>
        <v>27258</v>
      </c>
      <c r="G3357" s="49">
        <f t="shared" si="568"/>
        <v>54516</v>
      </c>
      <c r="H3357" s="22">
        <v>400266</v>
      </c>
      <c r="I3357" s="22" t="s">
        <v>4811</v>
      </c>
      <c r="J3357" s="22">
        <v>2</v>
      </c>
      <c r="K3357" s="22">
        <v>2</v>
      </c>
      <c r="L3357" s="22">
        <f t="shared" si="569"/>
        <v>0</v>
      </c>
      <c r="M3357" s="22" t="s">
        <v>5019</v>
      </c>
      <c r="N3357" s="31">
        <v>45941</v>
      </c>
      <c r="O3357" s="49">
        <v>89621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70"/>
        <v>3</v>
      </c>
      <c r="Z3357" s="22" t="str">
        <f t="shared" si="571"/>
        <v>Saturday</v>
      </c>
      <c r="AA3357" s="22" t="str">
        <f t="shared" si="572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66"/>
        <v>3355</v>
      </c>
      <c r="B3358" s="22" t="s">
        <v>4852</v>
      </c>
      <c r="C3358" s="31">
        <v>45933</v>
      </c>
      <c r="D3358" s="31">
        <v>45938</v>
      </c>
      <c r="E3358" s="48">
        <v>301.5</v>
      </c>
      <c r="F3358" s="48">
        <f t="shared" si="567"/>
        <v>26532</v>
      </c>
      <c r="G3358" s="49">
        <f t="shared" si="568"/>
        <v>53064</v>
      </c>
      <c r="H3358" s="22">
        <v>400268</v>
      </c>
      <c r="I3358" s="22" t="s">
        <v>4811</v>
      </c>
      <c r="J3358" s="22">
        <v>2</v>
      </c>
      <c r="K3358" s="22">
        <v>2</v>
      </c>
      <c r="L3358" s="22">
        <f t="shared" si="569"/>
        <v>0</v>
      </c>
      <c r="M3358" s="22" t="s">
        <v>5019</v>
      </c>
      <c r="N3358" s="31">
        <v>45941</v>
      </c>
      <c r="O3358" s="49">
        <v>87234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70"/>
        <v>3</v>
      </c>
      <c r="Z3358" s="22" t="str">
        <f t="shared" si="571"/>
        <v>Saturday</v>
      </c>
      <c r="AA3358" s="22" t="str">
        <f t="shared" si="572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66"/>
        <v>3356</v>
      </c>
      <c r="B3359" s="22" t="s">
        <v>4852</v>
      </c>
      <c r="C3359" s="31">
        <v>45933</v>
      </c>
      <c r="D3359" s="31">
        <v>45938</v>
      </c>
      <c r="E3359" s="48">
        <v>268.5</v>
      </c>
      <c r="F3359" s="48">
        <f t="shared" si="567"/>
        <v>23628</v>
      </c>
      <c r="G3359" s="49">
        <f t="shared" si="568"/>
        <v>47256</v>
      </c>
      <c r="H3359" s="22">
        <v>400342</v>
      </c>
      <c r="I3359" s="22" t="s">
        <v>4812</v>
      </c>
      <c r="J3359" s="22">
        <v>2</v>
      </c>
      <c r="K3359" s="22">
        <v>2</v>
      </c>
      <c r="L3359" s="22">
        <f t="shared" si="569"/>
        <v>0</v>
      </c>
      <c r="M3359" s="22" t="s">
        <v>5019</v>
      </c>
      <c r="N3359" s="31">
        <v>45941</v>
      </c>
      <c r="O3359" s="49">
        <v>77686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70"/>
        <v>3</v>
      </c>
      <c r="Z3359" s="22" t="str">
        <f t="shared" si="571"/>
        <v>Saturday</v>
      </c>
      <c r="AA3359" s="22" t="str">
        <f t="shared" si="572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66"/>
        <v>3357</v>
      </c>
      <c r="B3360" s="22" t="s">
        <v>4852</v>
      </c>
      <c r="C3360" s="31">
        <v>45933</v>
      </c>
      <c r="D3360" s="31">
        <v>45938</v>
      </c>
      <c r="E3360" s="48">
        <v>153</v>
      </c>
      <c r="F3360" s="48">
        <f t="shared" si="567"/>
        <v>13464</v>
      </c>
      <c r="G3360" s="49">
        <f t="shared" si="568"/>
        <v>13464</v>
      </c>
      <c r="H3360" s="22">
        <v>400647</v>
      </c>
      <c r="I3360" s="22" t="s">
        <v>4813</v>
      </c>
      <c r="J3360" s="22">
        <v>1</v>
      </c>
      <c r="K3360" s="22">
        <v>1</v>
      </c>
      <c r="L3360" s="22">
        <f t="shared" si="569"/>
        <v>0</v>
      </c>
      <c r="M3360" s="22" t="s">
        <v>5034</v>
      </c>
      <c r="N3360" s="31">
        <v>45941</v>
      </c>
      <c r="O3360" s="49">
        <v>17442</v>
      </c>
      <c r="P3360" s="22" t="s">
        <v>617</v>
      </c>
      <c r="Q3360" s="22">
        <v>58156839753</v>
      </c>
      <c r="R3360" s="31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Bhuvneshwar</v>
      </c>
      <c r="W3360" s="39"/>
      <c r="X3360" s="31">
        <v>45945</v>
      </c>
      <c r="Y3360" s="22">
        <f t="shared" si="570"/>
        <v>4</v>
      </c>
      <c r="Z3360" s="22" t="str">
        <f t="shared" si="571"/>
        <v>Saturday</v>
      </c>
      <c r="AA3360" s="22" t="str">
        <f t="shared" si="572"/>
        <v>Wednesday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66"/>
        <v>3358</v>
      </c>
      <c r="B3361" s="22" t="s">
        <v>4852</v>
      </c>
      <c r="C3361" s="31">
        <v>45933</v>
      </c>
      <c r="D3361" s="31">
        <v>45938</v>
      </c>
      <c r="E3361" s="48">
        <v>186</v>
      </c>
      <c r="F3361" s="48">
        <f t="shared" si="567"/>
        <v>16368</v>
      </c>
      <c r="G3361" s="49">
        <f t="shared" si="568"/>
        <v>16368</v>
      </c>
      <c r="H3361" s="22">
        <v>400655</v>
      </c>
      <c r="I3361" s="22" t="s">
        <v>4813</v>
      </c>
      <c r="J3361" s="22">
        <v>1</v>
      </c>
      <c r="K3361" s="22">
        <v>1</v>
      </c>
      <c r="L3361" s="22">
        <f t="shared" si="569"/>
        <v>0</v>
      </c>
      <c r="M3361" s="22" t="s">
        <v>5024</v>
      </c>
      <c r="N3361" s="31">
        <v>45941</v>
      </c>
      <c r="O3361" s="49">
        <v>26908</v>
      </c>
      <c r="P3361" s="22" t="s">
        <v>2046</v>
      </c>
      <c r="Q3361" s="22">
        <v>58156813050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Banglore</v>
      </c>
      <c r="W3361" s="39"/>
      <c r="X3361" s="31">
        <v>45943</v>
      </c>
      <c r="Y3361" s="22">
        <f t="shared" si="570"/>
        <v>2</v>
      </c>
      <c r="Z3361" s="22" t="str">
        <f t="shared" si="571"/>
        <v>Saturday</v>
      </c>
      <c r="AA3361" s="22" t="str">
        <f t="shared" si="572"/>
        <v>Monday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66"/>
        <v>3359</v>
      </c>
      <c r="B3362" s="22" t="s">
        <v>4852</v>
      </c>
      <c r="C3362" s="31">
        <v>45933</v>
      </c>
      <c r="D3362" s="31">
        <v>45938</v>
      </c>
      <c r="E3362" s="48">
        <v>219</v>
      </c>
      <c r="F3362" s="48">
        <f t="shared" si="567"/>
        <v>19272</v>
      </c>
      <c r="G3362" s="49">
        <f t="shared" si="568"/>
        <v>38544</v>
      </c>
      <c r="H3362" s="22">
        <v>402607</v>
      </c>
      <c r="I3362" s="22" t="s">
        <v>4814</v>
      </c>
      <c r="J3362" s="22">
        <v>2</v>
      </c>
      <c r="K3362" s="22">
        <v>2</v>
      </c>
      <c r="L3362" s="22">
        <f t="shared" si="569"/>
        <v>0</v>
      </c>
      <c r="M3362" s="22" t="s">
        <v>5019</v>
      </c>
      <c r="N3362" s="31">
        <v>45941</v>
      </c>
      <c r="O3362" s="49">
        <v>63364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70"/>
        <v>3</v>
      </c>
      <c r="Z3362" s="22" t="str">
        <f t="shared" si="571"/>
        <v>Saturday</v>
      </c>
      <c r="AA3362" s="22" t="str">
        <f t="shared" si="572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66"/>
        <v>3360</v>
      </c>
      <c r="B3363" s="22" t="s">
        <v>4852</v>
      </c>
      <c r="C3363" s="31">
        <v>45933</v>
      </c>
      <c r="D3363" s="31">
        <v>45938</v>
      </c>
      <c r="E3363" s="48">
        <v>311.5</v>
      </c>
      <c r="F3363" s="48">
        <f t="shared" si="567"/>
        <v>27412</v>
      </c>
      <c r="G3363" s="49">
        <f t="shared" si="568"/>
        <v>54824</v>
      </c>
      <c r="H3363" s="22">
        <v>403504</v>
      </c>
      <c r="I3363" s="22" t="s">
        <v>4815</v>
      </c>
      <c r="J3363" s="22">
        <v>2</v>
      </c>
      <c r="K3363" s="22">
        <v>2</v>
      </c>
      <c r="L3363" s="22">
        <f t="shared" si="569"/>
        <v>0</v>
      </c>
      <c r="M3363" s="22" t="s">
        <v>5019</v>
      </c>
      <c r="N3363" s="31">
        <v>45941</v>
      </c>
      <c r="O3363" s="49">
        <v>96565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70"/>
        <v>3</v>
      </c>
      <c r="Z3363" s="22" t="str">
        <f t="shared" si="571"/>
        <v>Saturday</v>
      </c>
      <c r="AA3363" s="22" t="str">
        <f t="shared" si="572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66"/>
        <v>3361</v>
      </c>
      <c r="B3364" s="22" t="s">
        <v>4852</v>
      </c>
      <c r="C3364" s="31">
        <v>45933</v>
      </c>
      <c r="D3364" s="31">
        <v>45938</v>
      </c>
      <c r="E3364" s="48">
        <v>82.6</v>
      </c>
      <c r="F3364" s="48">
        <f t="shared" si="567"/>
        <v>7268.7999999999993</v>
      </c>
      <c r="G3364" s="49">
        <f t="shared" si="568"/>
        <v>7268.7999999999993</v>
      </c>
      <c r="H3364" s="22">
        <v>405202</v>
      </c>
      <c r="I3364" s="22" t="s">
        <v>4816</v>
      </c>
      <c r="J3364" s="22">
        <v>1</v>
      </c>
      <c r="K3364" s="22">
        <v>1</v>
      </c>
      <c r="L3364" s="22">
        <f t="shared" si="569"/>
        <v>0</v>
      </c>
      <c r="M3364" s="22" t="s">
        <v>5029</v>
      </c>
      <c r="N3364" s="31">
        <v>45941</v>
      </c>
      <c r="O3364" s="49">
        <v>12036</v>
      </c>
      <c r="P3364" s="22" t="s">
        <v>621</v>
      </c>
      <c r="Q3364" s="22">
        <v>58156809782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Hyderabad</v>
      </c>
      <c r="W3364" s="39"/>
      <c r="X3364" s="31">
        <v>45943</v>
      </c>
      <c r="Y3364" s="22">
        <f t="shared" si="570"/>
        <v>2</v>
      </c>
      <c r="Z3364" s="22" t="str">
        <f t="shared" si="571"/>
        <v>Saturday</v>
      </c>
      <c r="AA3364" s="22" t="str">
        <f t="shared" si="572"/>
        <v>Monday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66"/>
        <v>3362</v>
      </c>
      <c r="B3365" s="22" t="s">
        <v>4852</v>
      </c>
      <c r="C3365" s="31">
        <v>45933</v>
      </c>
      <c r="D3365" s="31">
        <v>45938</v>
      </c>
      <c r="E3365" s="48">
        <v>127.4</v>
      </c>
      <c r="F3365" s="48">
        <f t="shared" si="567"/>
        <v>11211.2</v>
      </c>
      <c r="G3365" s="49">
        <f t="shared" si="568"/>
        <v>11211.2</v>
      </c>
      <c r="H3365" s="22">
        <v>405301</v>
      </c>
      <c r="I3365" s="22" t="s">
        <v>4817</v>
      </c>
      <c r="J3365" s="22">
        <v>1</v>
      </c>
      <c r="K3365" s="22">
        <v>1</v>
      </c>
      <c r="L3365" s="22">
        <f t="shared" si="569"/>
        <v>0</v>
      </c>
      <c r="M3365" s="22" t="s">
        <v>5034</v>
      </c>
      <c r="N3365" s="31">
        <v>45941</v>
      </c>
      <c r="O3365" s="49">
        <v>15561</v>
      </c>
      <c r="P3365" s="22" t="s">
        <v>617</v>
      </c>
      <c r="Q3365" s="22">
        <v>58156839753</v>
      </c>
      <c r="R3365" s="31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Bhuvneshwar</v>
      </c>
      <c r="W3365" s="39"/>
      <c r="X3365" s="31">
        <v>45945</v>
      </c>
      <c r="Y3365" s="22">
        <f t="shared" si="570"/>
        <v>4</v>
      </c>
      <c r="Z3365" s="22" t="str">
        <f t="shared" si="571"/>
        <v>Saturday</v>
      </c>
      <c r="AA3365" s="22" t="str">
        <f t="shared" si="572"/>
        <v>Wednesday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66"/>
        <v>3363</v>
      </c>
      <c r="B3366" s="22" t="s">
        <v>4852</v>
      </c>
      <c r="C3366" s="31">
        <v>45933</v>
      </c>
      <c r="D3366" s="31">
        <v>45938</v>
      </c>
      <c r="E3366" s="48">
        <v>153</v>
      </c>
      <c r="F3366" s="48">
        <f t="shared" si="567"/>
        <v>13464</v>
      </c>
      <c r="G3366" s="49">
        <f t="shared" si="568"/>
        <v>26928</v>
      </c>
      <c r="H3366" s="22">
        <v>405317</v>
      </c>
      <c r="I3366" s="22" t="s">
        <v>4817</v>
      </c>
      <c r="J3366" s="22">
        <v>2</v>
      </c>
      <c r="K3366" s="22">
        <v>2</v>
      </c>
      <c r="L3366" s="22">
        <f t="shared" si="569"/>
        <v>0</v>
      </c>
      <c r="M3366" s="22" t="s">
        <v>5026</v>
      </c>
      <c r="N3366" s="31">
        <v>45941</v>
      </c>
      <c r="O3366" s="49">
        <v>43003.199999999997</v>
      </c>
      <c r="P3366" s="22" t="s">
        <v>4851</v>
      </c>
      <c r="Q3366" s="22">
        <v>58156808990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Mumbai</v>
      </c>
      <c r="W3366" s="39"/>
      <c r="X3366" s="31">
        <v>45943</v>
      </c>
      <c r="Y3366" s="22">
        <f t="shared" si="570"/>
        <v>2</v>
      </c>
      <c r="Z3366" s="22" t="str">
        <f t="shared" si="571"/>
        <v>Saturday</v>
      </c>
      <c r="AA3366" s="22" t="str">
        <f t="shared" si="572"/>
        <v>Monday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66"/>
        <v>3364</v>
      </c>
      <c r="B3367" s="22" t="s">
        <v>4852</v>
      </c>
      <c r="C3367" s="31">
        <v>45933</v>
      </c>
      <c r="D3367" s="31">
        <v>45938</v>
      </c>
      <c r="E3367" s="48">
        <v>58.1</v>
      </c>
      <c r="F3367" s="48">
        <f t="shared" si="567"/>
        <v>5112.8</v>
      </c>
      <c r="G3367" s="49">
        <f t="shared" si="568"/>
        <v>5112.8</v>
      </c>
      <c r="H3367" s="22">
        <v>406403</v>
      </c>
      <c r="I3367" s="22" t="s">
        <v>4818</v>
      </c>
      <c r="J3367" s="22">
        <v>1</v>
      </c>
      <c r="K3367" s="22">
        <v>1</v>
      </c>
      <c r="L3367" s="22">
        <f t="shared" si="569"/>
        <v>0</v>
      </c>
      <c r="M3367" s="22" t="s">
        <v>4983</v>
      </c>
      <c r="N3367" s="31">
        <v>45940</v>
      </c>
      <c r="O3367" s="49">
        <v>9641.25</v>
      </c>
      <c r="P3367" s="22" t="s">
        <v>619</v>
      </c>
      <c r="Q3367" s="22" t="s">
        <v>636</v>
      </c>
      <c r="R3367" s="22" t="s">
        <v>637</v>
      </c>
      <c r="S3367" s="3">
        <v>4</v>
      </c>
      <c r="T3367" s="38"/>
      <c r="U3367" s="22" t="s">
        <v>18</v>
      </c>
      <c r="V3367" s="22" t="str">
        <f>VLOOKUP(P3367,'Customer List'!B:C,2,)</f>
        <v>Delhi</v>
      </c>
      <c r="W3367" s="39"/>
      <c r="X3367" s="31">
        <f t="shared" si="573"/>
        <v>45940</v>
      </c>
      <c r="Y3367" s="22">
        <f t="shared" si="570"/>
        <v>0</v>
      </c>
      <c r="Z3367" s="22" t="str">
        <f t="shared" si="571"/>
        <v>Friday</v>
      </c>
      <c r="AA3367" s="22" t="str">
        <f t="shared" si="572"/>
        <v>Friday</v>
      </c>
      <c r="AB3367" s="22" t="str">
        <f>VLOOKUP(U3367,'Currency Sheet'!A:C,3,)</f>
        <v>DOLLAR</v>
      </c>
      <c r="AC3367" s="43" t="str">
        <f>VLOOKUP(P3367,'Customer List'!B:D,3,)</f>
        <v>Local</v>
      </c>
    </row>
    <row r="3368" spans="1:29" x14ac:dyDescent="0.25">
      <c r="A3368" s="22">
        <f t="shared" si="566"/>
        <v>3365</v>
      </c>
      <c r="B3368" s="22" t="s">
        <v>4852</v>
      </c>
      <c r="C3368" s="31">
        <v>45933</v>
      </c>
      <c r="D3368" s="31">
        <v>45938</v>
      </c>
      <c r="E3368" s="48">
        <v>72.8</v>
      </c>
      <c r="F3368" s="48">
        <f t="shared" si="567"/>
        <v>6406.4</v>
      </c>
      <c r="G3368" s="49">
        <f t="shared" si="568"/>
        <v>6406.4</v>
      </c>
      <c r="H3368" s="22">
        <v>406421</v>
      </c>
      <c r="I3368" s="22" t="s">
        <v>4818</v>
      </c>
      <c r="J3368" s="22">
        <v>1</v>
      </c>
      <c r="K3368" s="22">
        <v>1</v>
      </c>
      <c r="L3368" s="22">
        <f t="shared" si="569"/>
        <v>0</v>
      </c>
      <c r="M3368" s="22" t="s">
        <v>4983</v>
      </c>
      <c r="N3368" s="31">
        <v>45940</v>
      </c>
      <c r="O3368" s="49">
        <v>12090</v>
      </c>
      <c r="P3368" s="22" t="s">
        <v>619</v>
      </c>
      <c r="Q3368" s="22" t="s">
        <v>636</v>
      </c>
      <c r="R3368" s="22" t="s">
        <v>637</v>
      </c>
      <c r="S3368" s="3">
        <v>4</v>
      </c>
      <c r="T3368" s="38"/>
      <c r="U3368" s="22" t="s">
        <v>18</v>
      </c>
      <c r="V3368" s="22" t="str">
        <f>VLOOKUP(P3368,'Customer List'!B:C,2,)</f>
        <v>Delhi</v>
      </c>
      <c r="W3368" s="39"/>
      <c r="X3368" s="31">
        <f>IF(OR(R3368 = "PRIYANKA MADAM", R3368 = "DEEPAK"), N3368, "")</f>
        <v>45940</v>
      </c>
      <c r="Y3368" s="22">
        <f t="shared" si="570"/>
        <v>0</v>
      </c>
      <c r="Z3368" s="22" t="str">
        <f t="shared" si="571"/>
        <v>Friday</v>
      </c>
      <c r="AA3368" s="22" t="str">
        <f t="shared" si="572"/>
        <v>Friday</v>
      </c>
      <c r="AB3368" s="22" t="str">
        <f>VLOOKUP(U3368,'Currency Sheet'!A:C,3,)</f>
        <v>DOLLAR</v>
      </c>
      <c r="AC3368" s="43" t="str">
        <f>VLOOKUP(P3368,'Customer List'!B:D,3,)</f>
        <v>Local</v>
      </c>
    </row>
    <row r="3369" spans="1:29" x14ac:dyDescent="0.25">
      <c r="A3369" s="22">
        <f t="shared" si="566"/>
        <v>3366</v>
      </c>
      <c r="B3369" s="22" t="s">
        <v>4852</v>
      </c>
      <c r="C3369" s="31">
        <v>45933</v>
      </c>
      <c r="D3369" s="31">
        <v>45938</v>
      </c>
      <c r="E3369" s="48">
        <v>111.3</v>
      </c>
      <c r="F3369" s="48">
        <f t="shared" si="567"/>
        <v>9794.4</v>
      </c>
      <c r="G3369" s="49">
        <f t="shared" si="568"/>
        <v>9794.4</v>
      </c>
      <c r="H3369" s="22">
        <v>406502</v>
      </c>
      <c r="I3369" s="22" t="s">
        <v>4819</v>
      </c>
      <c r="J3369" s="22">
        <v>1</v>
      </c>
      <c r="K3369" s="22">
        <v>1</v>
      </c>
      <c r="L3369" s="22">
        <f t="shared" si="569"/>
        <v>0</v>
      </c>
      <c r="M3369" s="22" t="s">
        <v>5172</v>
      </c>
      <c r="N3369" s="31">
        <v>45943</v>
      </c>
      <c r="O3369" s="49">
        <v>18483.75</v>
      </c>
      <c r="P3369" s="22" t="s">
        <v>880</v>
      </c>
      <c r="Q3369" s="22">
        <v>58156922471</v>
      </c>
      <c r="R3369" s="22" t="s">
        <v>40</v>
      </c>
      <c r="S3369" s="3">
        <v>4</v>
      </c>
      <c r="T3369" s="38" t="s">
        <v>5171</v>
      </c>
      <c r="U3369" s="22" t="s">
        <v>18</v>
      </c>
      <c r="V3369" s="22" t="str">
        <f>VLOOKUP(P3369,'Customer List'!B:C,2,)</f>
        <v>Mumbai</v>
      </c>
      <c r="W3369" s="39"/>
      <c r="X3369" s="31">
        <v>45944</v>
      </c>
      <c r="Y3369" s="22">
        <f t="shared" si="570"/>
        <v>1</v>
      </c>
      <c r="Z3369" s="22" t="str">
        <f t="shared" si="571"/>
        <v>Monday</v>
      </c>
      <c r="AA3369" s="22" t="str">
        <f t="shared" si="572"/>
        <v>Tuesday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66"/>
        <v>3367</v>
      </c>
      <c r="B3370" s="22" t="s">
        <v>4852</v>
      </c>
      <c r="C3370" s="31">
        <v>45933</v>
      </c>
      <c r="D3370" s="31">
        <v>45938</v>
      </c>
      <c r="E3370" s="48">
        <v>119.7</v>
      </c>
      <c r="F3370" s="48">
        <f t="shared" si="567"/>
        <v>10533.6</v>
      </c>
      <c r="G3370" s="49">
        <f t="shared" si="568"/>
        <v>10533.6</v>
      </c>
      <c r="H3370" s="22">
        <v>406602</v>
      </c>
      <c r="I3370" s="22" t="s">
        <v>4820</v>
      </c>
      <c r="J3370" s="22">
        <v>1</v>
      </c>
      <c r="K3370" s="22">
        <v>1</v>
      </c>
      <c r="L3370" s="22">
        <f t="shared" si="569"/>
        <v>0</v>
      </c>
      <c r="M3370" s="22" t="s">
        <v>5172</v>
      </c>
      <c r="N3370" s="31">
        <v>45943</v>
      </c>
      <c r="O3370" s="49">
        <v>19878.75</v>
      </c>
      <c r="P3370" s="22" t="s">
        <v>880</v>
      </c>
      <c r="Q3370" s="22">
        <v>58156922471</v>
      </c>
      <c r="R3370" s="22" t="s">
        <v>40</v>
      </c>
      <c r="S3370" s="3">
        <v>4</v>
      </c>
      <c r="T3370" s="38" t="s">
        <v>5171</v>
      </c>
      <c r="U3370" s="22" t="s">
        <v>18</v>
      </c>
      <c r="V3370" s="22" t="str">
        <f>VLOOKUP(P3370,'Customer List'!B:C,2,)</f>
        <v>Mumbai</v>
      </c>
      <c r="W3370" s="39"/>
      <c r="X3370" s="31">
        <v>45944</v>
      </c>
      <c r="Y3370" s="22">
        <f t="shared" si="570"/>
        <v>1</v>
      </c>
      <c r="Z3370" s="22" t="str">
        <f t="shared" si="571"/>
        <v>Monday</v>
      </c>
      <c r="AA3370" s="22" t="str">
        <f t="shared" si="572"/>
        <v>Tuesday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66"/>
        <v>3368</v>
      </c>
      <c r="B3371" s="22" t="s">
        <v>4852</v>
      </c>
      <c r="C3371" s="31">
        <v>45933</v>
      </c>
      <c r="D3371" s="31">
        <v>45938</v>
      </c>
      <c r="E3371" s="48">
        <v>119.7</v>
      </c>
      <c r="F3371" s="48">
        <f t="shared" ref="F3371:F3402" si="574">IF(AB3371="DOLLAR",E3371*88,E3371)</f>
        <v>10533.6</v>
      </c>
      <c r="G3371" s="49">
        <f t="shared" ref="G3371:G3402" si="575">F3371*J3371</f>
        <v>10533.6</v>
      </c>
      <c r="H3371" s="22">
        <v>406702</v>
      </c>
      <c r="I3371" s="22" t="s">
        <v>4821</v>
      </c>
      <c r="J3371" s="22">
        <v>1</v>
      </c>
      <c r="K3371" s="22">
        <v>1</v>
      </c>
      <c r="L3371" s="22">
        <f t="shared" ref="L3371:L3402" si="576">J3371-K3371</f>
        <v>0</v>
      </c>
      <c r="M3371" s="22" t="s">
        <v>5172</v>
      </c>
      <c r="N3371" s="31">
        <v>45943</v>
      </c>
      <c r="O3371" s="49">
        <v>19878.75</v>
      </c>
      <c r="P3371" s="22" t="s">
        <v>880</v>
      </c>
      <c r="Q3371" s="22">
        <v>58156922471</v>
      </c>
      <c r="R3371" s="22" t="s">
        <v>40</v>
      </c>
      <c r="S3371" s="3">
        <v>4</v>
      </c>
      <c r="T3371" s="38" t="s">
        <v>5171</v>
      </c>
      <c r="U3371" s="22" t="s">
        <v>18</v>
      </c>
      <c r="V3371" s="22" t="str">
        <f>VLOOKUP(P3371,'Customer List'!B:C,2,)</f>
        <v>Mumbai</v>
      </c>
      <c r="W3371" s="39"/>
      <c r="X3371" s="31">
        <v>45944</v>
      </c>
      <c r="Y3371" s="22">
        <f t="shared" ref="Y3371:Y3402" si="577">IF(X3371="", "", X3371-N3371)</f>
        <v>1</v>
      </c>
      <c r="Z3371" s="22" t="str">
        <f t="shared" ref="Z3371:Z3405" si="578">IF(N3371="", "", TEXT(N3371, "dddd"))</f>
        <v>Monday</v>
      </c>
      <c r="AA3371" s="22" t="str">
        <f t="shared" ref="AA3371:AA3405" si="579">IF(X3371="", "", TEXT(X3371, "dddd"))</f>
        <v>Tuesday</v>
      </c>
      <c r="AB3371" s="22" t="str">
        <f>VLOOKUP(U3371,'Currency Sheet'!A:C,3,)</f>
        <v>DOLLAR</v>
      </c>
      <c r="AC3371" s="43" t="str">
        <f>VLOOKUP(P3371,'Customer List'!B:D,3,)</f>
        <v>OutStation</v>
      </c>
    </row>
    <row r="3372" spans="1:29" x14ac:dyDescent="0.25">
      <c r="A3372" s="22">
        <f t="shared" si="566"/>
        <v>3369</v>
      </c>
      <c r="B3372" s="22" t="s">
        <v>4852</v>
      </c>
      <c r="C3372" s="31">
        <v>45933</v>
      </c>
      <c r="D3372" s="31">
        <v>45938</v>
      </c>
      <c r="E3372" s="48">
        <v>119.7</v>
      </c>
      <c r="F3372" s="48">
        <f t="shared" si="574"/>
        <v>10533.6</v>
      </c>
      <c r="G3372" s="49">
        <f t="shared" si="575"/>
        <v>10533.6</v>
      </c>
      <c r="H3372" s="22">
        <v>406802</v>
      </c>
      <c r="I3372" s="22" t="s">
        <v>4822</v>
      </c>
      <c r="J3372" s="22">
        <v>1</v>
      </c>
      <c r="K3372" s="22">
        <v>1</v>
      </c>
      <c r="L3372" s="22">
        <f t="shared" si="576"/>
        <v>0</v>
      </c>
      <c r="M3372" s="22" t="s">
        <v>5172</v>
      </c>
      <c r="N3372" s="31">
        <v>45943</v>
      </c>
      <c r="O3372" s="49">
        <v>19878.75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5171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si="577"/>
        <v>1</v>
      </c>
      <c r="Z3372" s="22" t="str">
        <f t="shared" si="578"/>
        <v>Monday</v>
      </c>
      <c r="AA3372" s="22" t="str">
        <f t="shared" si="579"/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x14ac:dyDescent="0.25">
      <c r="A3373" s="22">
        <f t="shared" si="566"/>
        <v>3370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74"/>
        <v>10533.6</v>
      </c>
      <c r="G3373" s="49">
        <f t="shared" si="575"/>
        <v>10533.6</v>
      </c>
      <c r="H3373" s="22">
        <v>406902</v>
      </c>
      <c r="I3373" s="22" t="s">
        <v>4823</v>
      </c>
      <c r="J3373" s="22">
        <v>1</v>
      </c>
      <c r="K3373" s="22">
        <v>1</v>
      </c>
      <c r="L3373" s="22">
        <f t="shared" si="576"/>
        <v>0</v>
      </c>
      <c r="M3373" s="22" t="s">
        <v>5172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5171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77"/>
        <v>1</v>
      </c>
      <c r="Z3373" s="22" t="str">
        <f t="shared" si="578"/>
        <v>Monday</v>
      </c>
      <c r="AA3373" s="22" t="str">
        <f t="shared" si="579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66"/>
        <v>3371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74"/>
        <v>10533.6</v>
      </c>
      <c r="G3374" s="49">
        <f t="shared" si="575"/>
        <v>10533.6</v>
      </c>
      <c r="H3374" s="22">
        <v>407002</v>
      </c>
      <c r="I3374" s="22" t="s">
        <v>4824</v>
      </c>
      <c r="J3374" s="22">
        <v>1</v>
      </c>
      <c r="K3374" s="22">
        <v>1</v>
      </c>
      <c r="L3374" s="22">
        <f t="shared" si="576"/>
        <v>0</v>
      </c>
      <c r="M3374" s="22" t="s">
        <v>5172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5171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77"/>
        <v>1</v>
      </c>
      <c r="Z3374" s="22" t="str">
        <f t="shared" si="578"/>
        <v>Monday</v>
      </c>
      <c r="AA3374" s="22" t="str">
        <f t="shared" si="579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66"/>
        <v>3372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74"/>
        <v>10533.6</v>
      </c>
      <c r="G3375" s="49">
        <f t="shared" si="575"/>
        <v>10533.6</v>
      </c>
      <c r="H3375" s="22">
        <v>407102</v>
      </c>
      <c r="I3375" s="22" t="s">
        <v>4825</v>
      </c>
      <c r="J3375" s="22">
        <v>1</v>
      </c>
      <c r="K3375" s="22">
        <v>1</v>
      </c>
      <c r="L3375" s="22">
        <f t="shared" si="576"/>
        <v>0</v>
      </c>
      <c r="M3375" s="22" t="s">
        <v>5172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5171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77"/>
        <v>1</v>
      </c>
      <c r="Z3375" s="22" t="str">
        <f t="shared" si="578"/>
        <v>Monday</v>
      </c>
      <c r="AA3375" s="22" t="str">
        <f t="shared" si="579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66"/>
        <v>3373</v>
      </c>
      <c r="B3376" s="22" t="s">
        <v>4852</v>
      </c>
      <c r="C3376" s="31">
        <v>45933</v>
      </c>
      <c r="D3376" s="31">
        <v>45938</v>
      </c>
      <c r="E3376" s="48">
        <v>149.80000000000001</v>
      </c>
      <c r="F3376" s="48">
        <f t="shared" si="574"/>
        <v>13182.400000000001</v>
      </c>
      <c r="G3376" s="49">
        <f t="shared" si="575"/>
        <v>13182.400000000001</v>
      </c>
      <c r="H3376" s="22">
        <v>410504</v>
      </c>
      <c r="I3376" s="22" t="s">
        <v>4826</v>
      </c>
      <c r="J3376" s="22">
        <v>1</v>
      </c>
      <c r="K3376" s="22">
        <v>1</v>
      </c>
      <c r="L3376" s="22">
        <f t="shared" si="576"/>
        <v>0</v>
      </c>
      <c r="M3376" s="22" t="s">
        <v>5000</v>
      </c>
      <c r="N3376" s="31">
        <v>45941</v>
      </c>
      <c r="O3376" s="49">
        <v>23219</v>
      </c>
      <c r="P3376" s="22" t="s">
        <v>630</v>
      </c>
      <c r="Q3376" s="22">
        <v>58156812615</v>
      </c>
      <c r="R3376" s="22" t="s">
        <v>40</v>
      </c>
      <c r="S3376" s="3">
        <v>4</v>
      </c>
      <c r="T3376" s="38"/>
      <c r="U3376" s="22" t="s">
        <v>18</v>
      </c>
      <c r="V3376" s="22" t="str">
        <f>VLOOKUP(P3376,'Customer List'!B:C,2,)</f>
        <v>Telangana</v>
      </c>
      <c r="W3376" s="39"/>
      <c r="X3376" s="31">
        <v>45943</v>
      </c>
      <c r="Y3376" s="22">
        <f t="shared" si="577"/>
        <v>2</v>
      </c>
      <c r="Z3376" s="22" t="str">
        <f t="shared" si="578"/>
        <v>Saturday</v>
      </c>
      <c r="AA3376" s="22" t="str">
        <f t="shared" si="579"/>
        <v>Monday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66"/>
        <v>3374</v>
      </c>
      <c r="B3377" s="22" t="s">
        <v>4852</v>
      </c>
      <c r="C3377" s="31">
        <v>45933</v>
      </c>
      <c r="D3377" s="31">
        <v>45938</v>
      </c>
      <c r="E3377" s="48">
        <v>21</v>
      </c>
      <c r="F3377" s="48">
        <f t="shared" si="574"/>
        <v>1848</v>
      </c>
      <c r="G3377" s="49">
        <f t="shared" si="575"/>
        <v>1848</v>
      </c>
      <c r="H3377" s="22">
        <v>420403</v>
      </c>
      <c r="I3377" s="22" t="s">
        <v>14</v>
      </c>
      <c r="J3377" s="22">
        <v>1</v>
      </c>
      <c r="K3377" s="22">
        <v>1</v>
      </c>
      <c r="L3377" s="22">
        <f t="shared" si="576"/>
        <v>0</v>
      </c>
      <c r="M3377" s="22" t="s">
        <v>5028</v>
      </c>
      <c r="N3377" s="31">
        <v>45941</v>
      </c>
      <c r="O3377" s="49">
        <v>3150</v>
      </c>
      <c r="P3377" s="22" t="s">
        <v>621</v>
      </c>
      <c r="Q3377" s="22">
        <v>58156809782</v>
      </c>
      <c r="R3377" s="22" t="s">
        <v>40</v>
      </c>
      <c r="S3377" s="3">
        <v>4</v>
      </c>
      <c r="T3377" s="38"/>
      <c r="U3377" s="22" t="s">
        <v>18</v>
      </c>
      <c r="V3377" s="22" t="str">
        <f>VLOOKUP(P3377,'Customer List'!B:C,2,)</f>
        <v>Hyderabad</v>
      </c>
      <c r="W3377" s="39"/>
      <c r="X3377" s="31">
        <v>45943</v>
      </c>
      <c r="Y3377" s="22">
        <f t="shared" si="577"/>
        <v>2</v>
      </c>
      <c r="Z3377" s="22" t="str">
        <f t="shared" si="578"/>
        <v>Saturday</v>
      </c>
      <c r="AA3377" s="22" t="str">
        <f t="shared" si="579"/>
        <v>Monday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66"/>
        <v>3375</v>
      </c>
      <c r="B3378" s="22" t="s">
        <v>4852</v>
      </c>
      <c r="C3378" s="31">
        <v>45933</v>
      </c>
      <c r="D3378" s="31">
        <v>45938</v>
      </c>
      <c r="E3378" s="48">
        <v>41.3</v>
      </c>
      <c r="F3378" s="48">
        <f t="shared" si="574"/>
        <v>3634.3999999999996</v>
      </c>
      <c r="G3378" s="49">
        <f t="shared" si="575"/>
        <v>18172</v>
      </c>
      <c r="H3378" s="22">
        <v>420404</v>
      </c>
      <c r="I3378" s="22" t="s">
        <v>14</v>
      </c>
      <c r="J3378" s="22">
        <v>5</v>
      </c>
      <c r="K3378" s="22">
        <v>5</v>
      </c>
      <c r="L3378" s="22">
        <f t="shared" si="576"/>
        <v>0</v>
      </c>
      <c r="M3378" s="22" t="s">
        <v>5008</v>
      </c>
      <c r="N3378" s="31">
        <v>45941</v>
      </c>
      <c r="O3378" s="49">
        <v>32007.5</v>
      </c>
      <c r="P3378" s="22" t="s">
        <v>2171</v>
      </c>
      <c r="Q3378" s="22">
        <v>58156842866</v>
      </c>
      <c r="R3378" s="22" t="s">
        <v>40</v>
      </c>
      <c r="S3378" s="3">
        <v>4</v>
      </c>
      <c r="T3378" s="38"/>
      <c r="U3378" s="22" t="s">
        <v>18</v>
      </c>
      <c r="V3378" s="22" t="str">
        <f>VLOOKUP(P3378,'Customer List'!B:C,2,)</f>
        <v>Gujrat</v>
      </c>
      <c r="W3378" s="39"/>
      <c r="X3378" s="31">
        <v>45944</v>
      </c>
      <c r="Y3378" s="22">
        <f t="shared" si="577"/>
        <v>3</v>
      </c>
      <c r="Z3378" s="22" t="str">
        <f t="shared" si="578"/>
        <v>Saturday</v>
      </c>
      <c r="AA3378" s="22" t="str">
        <f t="shared" si="579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66"/>
        <v>3376</v>
      </c>
      <c r="B3379" s="22" t="s">
        <v>4852</v>
      </c>
      <c r="C3379" s="31">
        <v>45933</v>
      </c>
      <c r="D3379" s="31">
        <v>45938</v>
      </c>
      <c r="E3379" s="48">
        <v>41.3</v>
      </c>
      <c r="F3379" s="48">
        <f t="shared" si="574"/>
        <v>3634.3999999999996</v>
      </c>
      <c r="G3379" s="49">
        <f t="shared" si="575"/>
        <v>3634.3999999999996</v>
      </c>
      <c r="H3379" s="22">
        <v>420801</v>
      </c>
      <c r="I3379" s="22" t="s">
        <v>1242</v>
      </c>
      <c r="J3379" s="22">
        <v>1</v>
      </c>
      <c r="K3379" s="22">
        <v>1</v>
      </c>
      <c r="L3379" s="22">
        <f t="shared" si="576"/>
        <v>0</v>
      </c>
      <c r="M3379" s="22" t="s">
        <v>5034</v>
      </c>
      <c r="N3379" s="31">
        <v>45941</v>
      </c>
      <c r="O3379" s="49">
        <v>5044.5</v>
      </c>
      <c r="P3379" s="22" t="s">
        <v>617</v>
      </c>
      <c r="Q3379" s="22">
        <v>58156839753</v>
      </c>
      <c r="R3379" s="31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Bhuvneshwar</v>
      </c>
      <c r="W3379" s="39"/>
      <c r="X3379" s="31">
        <v>45945</v>
      </c>
      <c r="Y3379" s="22">
        <f t="shared" si="577"/>
        <v>4</v>
      </c>
      <c r="Z3379" s="22" t="str">
        <f t="shared" si="578"/>
        <v>Saturday</v>
      </c>
      <c r="AA3379" s="22" t="str">
        <f t="shared" si="579"/>
        <v>Wednesday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66"/>
        <v>3377</v>
      </c>
      <c r="B3380" s="22" t="s">
        <v>4852</v>
      </c>
      <c r="C3380" s="31">
        <v>45933</v>
      </c>
      <c r="D3380" s="31">
        <v>45938</v>
      </c>
      <c r="E3380" s="48">
        <v>41.3</v>
      </c>
      <c r="F3380" s="48">
        <f t="shared" si="574"/>
        <v>3634.3999999999996</v>
      </c>
      <c r="G3380" s="49">
        <f t="shared" si="575"/>
        <v>3634.3999999999996</v>
      </c>
      <c r="H3380" s="22">
        <v>420801</v>
      </c>
      <c r="I3380" s="22" t="s">
        <v>1242</v>
      </c>
      <c r="J3380" s="22">
        <v>1</v>
      </c>
      <c r="K3380" s="22">
        <v>1</v>
      </c>
      <c r="L3380" s="22">
        <f t="shared" si="576"/>
        <v>0</v>
      </c>
      <c r="M3380" s="22" t="s">
        <v>5028</v>
      </c>
      <c r="N3380" s="31">
        <v>45941</v>
      </c>
      <c r="O3380" s="49">
        <v>6195</v>
      </c>
      <c r="P3380" s="22" t="s">
        <v>621</v>
      </c>
      <c r="Q3380" s="22">
        <v>58156809782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Hyderabad</v>
      </c>
      <c r="W3380" s="39"/>
      <c r="X3380" s="31">
        <v>45943</v>
      </c>
      <c r="Y3380" s="22">
        <f t="shared" si="577"/>
        <v>2</v>
      </c>
      <c r="Z3380" s="22" t="str">
        <f t="shared" si="578"/>
        <v>Saturday</v>
      </c>
      <c r="AA3380" s="22" t="str">
        <f t="shared" si="579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66"/>
        <v>3378</v>
      </c>
      <c r="B3381" s="22" t="s">
        <v>4852</v>
      </c>
      <c r="C3381" s="31">
        <v>45933</v>
      </c>
      <c r="D3381" s="31">
        <v>45938</v>
      </c>
      <c r="E3381" s="48">
        <v>65.8</v>
      </c>
      <c r="F3381" s="48">
        <f t="shared" si="574"/>
        <v>5790.4</v>
      </c>
      <c r="G3381" s="49">
        <f t="shared" si="575"/>
        <v>5790.4</v>
      </c>
      <c r="H3381" s="22">
        <v>421002</v>
      </c>
      <c r="I3381" s="22" t="s">
        <v>4827</v>
      </c>
      <c r="J3381" s="22">
        <v>1</v>
      </c>
      <c r="K3381" s="22">
        <v>1</v>
      </c>
      <c r="L3381" s="22">
        <f t="shared" si="576"/>
        <v>0</v>
      </c>
      <c r="M3381" s="22" t="s">
        <v>5034</v>
      </c>
      <c r="N3381" s="31">
        <v>45941</v>
      </c>
      <c r="O3381" s="49">
        <v>8037</v>
      </c>
      <c r="P3381" s="22" t="s">
        <v>617</v>
      </c>
      <c r="Q3381" s="22">
        <v>58156839753</v>
      </c>
      <c r="R3381" s="31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Bhuvneshwar</v>
      </c>
      <c r="W3381" s="39"/>
      <c r="X3381" s="31">
        <v>45945</v>
      </c>
      <c r="Y3381" s="22">
        <f t="shared" si="577"/>
        <v>4</v>
      </c>
      <c r="Z3381" s="22" t="str">
        <f t="shared" si="578"/>
        <v>Saturday</v>
      </c>
      <c r="AA3381" s="22" t="str">
        <f t="shared" si="579"/>
        <v>Wednesday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66"/>
        <v>3379</v>
      </c>
      <c r="B3382" s="22" t="s">
        <v>4852</v>
      </c>
      <c r="C3382" s="31">
        <v>45933</v>
      </c>
      <c r="D3382" s="31">
        <v>45938</v>
      </c>
      <c r="E3382" s="48">
        <v>29.4</v>
      </c>
      <c r="F3382" s="48">
        <f t="shared" si="574"/>
        <v>2587.1999999999998</v>
      </c>
      <c r="G3382" s="49">
        <f t="shared" si="575"/>
        <v>2587.1999999999998</v>
      </c>
      <c r="H3382" s="22">
        <v>421101</v>
      </c>
      <c r="I3382" s="22" t="s">
        <v>4828</v>
      </c>
      <c r="J3382" s="22">
        <v>1</v>
      </c>
      <c r="K3382" s="22">
        <v>1</v>
      </c>
      <c r="L3382" s="22">
        <f t="shared" si="576"/>
        <v>0</v>
      </c>
      <c r="M3382" s="22" t="s">
        <v>5033</v>
      </c>
      <c r="N3382" s="31">
        <v>45941</v>
      </c>
      <c r="O3382" s="49">
        <v>4426.8</v>
      </c>
      <c r="P3382" s="22" t="s">
        <v>165</v>
      </c>
      <c r="Q3382" s="22">
        <v>58156810375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Lucknow</v>
      </c>
      <c r="W3382" s="39"/>
      <c r="X3382" s="31">
        <v>45943</v>
      </c>
      <c r="Y3382" s="22">
        <f t="shared" si="577"/>
        <v>2</v>
      </c>
      <c r="Z3382" s="22" t="str">
        <f t="shared" si="578"/>
        <v>Saturday</v>
      </c>
      <c r="AA3382" s="22" t="str">
        <f t="shared" si="579"/>
        <v>Monday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66"/>
        <v>3380</v>
      </c>
      <c r="B3383" s="22" t="s">
        <v>4852</v>
      </c>
      <c r="C3383" s="31">
        <v>45933</v>
      </c>
      <c r="D3383" s="31">
        <v>45938</v>
      </c>
      <c r="E3383" s="48">
        <v>160.30000000000001</v>
      </c>
      <c r="F3383" s="48">
        <f t="shared" si="574"/>
        <v>14106.400000000001</v>
      </c>
      <c r="G3383" s="49">
        <f t="shared" si="575"/>
        <v>14106.400000000001</v>
      </c>
      <c r="H3383" s="22">
        <v>422302</v>
      </c>
      <c r="I3383" s="22" t="s">
        <v>1503</v>
      </c>
      <c r="J3383" s="22">
        <v>1</v>
      </c>
      <c r="K3383" s="22">
        <v>1</v>
      </c>
      <c r="L3383" s="22">
        <f t="shared" si="576"/>
        <v>0</v>
      </c>
      <c r="M3383" s="22" t="s">
        <v>5024</v>
      </c>
      <c r="N3383" s="31">
        <v>45941</v>
      </c>
      <c r="O3383" s="49">
        <v>34846.5</v>
      </c>
      <c r="P3383" s="22" t="s">
        <v>2046</v>
      </c>
      <c r="Q3383" s="22">
        <v>58156813050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Banglore</v>
      </c>
      <c r="W3383" s="39"/>
      <c r="X3383" s="31">
        <v>45943</v>
      </c>
      <c r="Y3383" s="22">
        <f t="shared" si="577"/>
        <v>2</v>
      </c>
      <c r="Z3383" s="22" t="str">
        <f t="shared" si="578"/>
        <v>Saturday</v>
      </c>
      <c r="AA3383" s="22" t="str">
        <f t="shared" si="579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66"/>
        <v>3381</v>
      </c>
      <c r="B3384" s="22" t="s">
        <v>4852</v>
      </c>
      <c r="C3384" s="31">
        <v>45933</v>
      </c>
      <c r="D3384" s="31">
        <v>45938</v>
      </c>
      <c r="E3384" s="48">
        <v>53.9</v>
      </c>
      <c r="F3384" s="48">
        <f t="shared" si="574"/>
        <v>4743.2</v>
      </c>
      <c r="G3384" s="49">
        <f t="shared" si="575"/>
        <v>4743.2</v>
      </c>
      <c r="H3384" s="22">
        <v>422501</v>
      </c>
      <c r="I3384" s="22" t="s">
        <v>4829</v>
      </c>
      <c r="J3384" s="22">
        <v>1</v>
      </c>
      <c r="K3384" s="22">
        <v>1</v>
      </c>
      <c r="L3384" s="22">
        <f t="shared" si="576"/>
        <v>0</v>
      </c>
      <c r="M3384" s="22" t="s">
        <v>5034</v>
      </c>
      <c r="N3384" s="31">
        <v>45941</v>
      </c>
      <c r="O3384" s="49">
        <v>6583.5</v>
      </c>
      <c r="P3384" s="22" t="s">
        <v>617</v>
      </c>
      <c r="Q3384" s="22">
        <v>58156839753</v>
      </c>
      <c r="R3384" s="31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Bhuvneshwar</v>
      </c>
      <c r="W3384" s="39"/>
      <c r="X3384" s="31">
        <v>45945</v>
      </c>
      <c r="Y3384" s="22">
        <f t="shared" si="577"/>
        <v>4</v>
      </c>
      <c r="Z3384" s="22" t="str">
        <f t="shared" si="578"/>
        <v>Saturday</v>
      </c>
      <c r="AA3384" s="22" t="str">
        <f t="shared" si="579"/>
        <v>Wednesday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66"/>
        <v>3382</v>
      </c>
      <c r="B3385" s="22" t="s">
        <v>4852</v>
      </c>
      <c r="C3385" s="31">
        <v>45933</v>
      </c>
      <c r="D3385" s="31">
        <v>45938</v>
      </c>
      <c r="E3385" s="48">
        <v>62.3</v>
      </c>
      <c r="F3385" s="48">
        <f t="shared" si="574"/>
        <v>5482.4</v>
      </c>
      <c r="G3385" s="49">
        <f t="shared" si="575"/>
        <v>10964.8</v>
      </c>
      <c r="H3385" s="22">
        <v>423101</v>
      </c>
      <c r="I3385" s="22" t="s">
        <v>1265</v>
      </c>
      <c r="J3385" s="22">
        <v>2</v>
      </c>
      <c r="K3385" s="22">
        <v>2</v>
      </c>
      <c r="L3385" s="22">
        <f t="shared" si="576"/>
        <v>0</v>
      </c>
      <c r="M3385" s="22" t="s">
        <v>5020</v>
      </c>
      <c r="N3385" s="31">
        <v>45941</v>
      </c>
      <c r="O3385" s="49">
        <v>19313</v>
      </c>
      <c r="P3385" s="22" t="s">
        <v>2171</v>
      </c>
      <c r="Q3385" s="22">
        <v>58156842866</v>
      </c>
      <c r="R3385" s="22" t="s">
        <v>40</v>
      </c>
      <c r="S3385" s="3">
        <v>-20</v>
      </c>
      <c r="T3385" s="38"/>
      <c r="U3385" s="22" t="s">
        <v>18</v>
      </c>
      <c r="V3385" s="22" t="str">
        <f>VLOOKUP(P3385,'Customer List'!B:C,2,)</f>
        <v>Gujrat</v>
      </c>
      <c r="W3385" s="39"/>
      <c r="X3385" s="31">
        <v>45944</v>
      </c>
      <c r="Y3385" s="22">
        <f t="shared" si="577"/>
        <v>3</v>
      </c>
      <c r="Z3385" s="22" t="str">
        <f t="shared" si="578"/>
        <v>Saturday</v>
      </c>
      <c r="AA3385" s="22" t="str">
        <f t="shared" si="579"/>
        <v>Tuesday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66"/>
        <v>3383</v>
      </c>
      <c r="B3386" s="22" t="s">
        <v>4852</v>
      </c>
      <c r="C3386" s="31">
        <v>45933</v>
      </c>
      <c r="D3386" s="31">
        <v>45938</v>
      </c>
      <c r="E3386" s="48">
        <v>234.5</v>
      </c>
      <c r="F3386" s="48">
        <f t="shared" si="574"/>
        <v>20636</v>
      </c>
      <c r="G3386" s="49">
        <f t="shared" si="575"/>
        <v>20636</v>
      </c>
      <c r="H3386" s="22">
        <v>423108</v>
      </c>
      <c r="I3386" s="22" t="s">
        <v>4830</v>
      </c>
      <c r="J3386" s="22">
        <v>1</v>
      </c>
      <c r="K3386" s="22">
        <v>1</v>
      </c>
      <c r="L3386" s="22">
        <f t="shared" si="576"/>
        <v>0</v>
      </c>
      <c r="M3386" s="22" t="s">
        <v>5034</v>
      </c>
      <c r="N3386" s="31">
        <v>45941</v>
      </c>
      <c r="O3386" s="49">
        <v>28642.5</v>
      </c>
      <c r="P3386" s="22" t="s">
        <v>617</v>
      </c>
      <c r="Q3386" s="22">
        <v>58156839753</v>
      </c>
      <c r="R3386" s="31" t="s">
        <v>40</v>
      </c>
      <c r="S3386" s="3">
        <v>-20</v>
      </c>
      <c r="T3386" s="38"/>
      <c r="U3386" s="22" t="s">
        <v>18</v>
      </c>
      <c r="V3386" s="22" t="str">
        <f>VLOOKUP(P3386,'Customer List'!B:C,2,)</f>
        <v>Bhuvneshwar</v>
      </c>
      <c r="W3386" s="39"/>
      <c r="X3386" s="31">
        <v>45945</v>
      </c>
      <c r="Y3386" s="22">
        <f t="shared" si="577"/>
        <v>4</v>
      </c>
      <c r="Z3386" s="22" t="str">
        <f t="shared" si="578"/>
        <v>Saturday</v>
      </c>
      <c r="AA3386" s="22" t="str">
        <f t="shared" si="579"/>
        <v>Wednesday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66"/>
        <v>3384</v>
      </c>
      <c r="B3387" s="22" t="s">
        <v>4852</v>
      </c>
      <c r="C3387" s="31">
        <v>45933</v>
      </c>
      <c r="D3387" s="31">
        <v>45938</v>
      </c>
      <c r="E3387" s="48">
        <v>58.1</v>
      </c>
      <c r="F3387" s="48">
        <f t="shared" si="574"/>
        <v>5112.8</v>
      </c>
      <c r="G3387" s="49">
        <f t="shared" si="575"/>
        <v>5112.8</v>
      </c>
      <c r="H3387" s="22">
        <v>423113</v>
      </c>
      <c r="I3387" s="22" t="s">
        <v>1504</v>
      </c>
      <c r="J3387" s="22">
        <v>1</v>
      </c>
      <c r="K3387" s="22">
        <v>1</v>
      </c>
      <c r="L3387" s="22">
        <f t="shared" si="576"/>
        <v>0</v>
      </c>
      <c r="M3387" s="22" t="s">
        <v>5034</v>
      </c>
      <c r="N3387" s="31">
        <v>45941</v>
      </c>
      <c r="O3387" s="49">
        <v>7096.5</v>
      </c>
      <c r="P3387" s="22" t="s">
        <v>617</v>
      </c>
      <c r="Q3387" s="22">
        <v>58156839753</v>
      </c>
      <c r="R3387" s="31" t="s">
        <v>40</v>
      </c>
      <c r="S3387" s="3">
        <v>-20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77"/>
        <v>4</v>
      </c>
      <c r="Z3387" s="22" t="str">
        <f t="shared" si="578"/>
        <v>Saturday</v>
      </c>
      <c r="AA3387" s="22" t="str">
        <f t="shared" si="579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66"/>
        <v>3385</v>
      </c>
      <c r="B3388" s="22" t="s">
        <v>4852</v>
      </c>
      <c r="C3388" s="31">
        <v>45933</v>
      </c>
      <c r="D3388" s="31">
        <v>45938</v>
      </c>
      <c r="E3388" s="48">
        <v>246.4</v>
      </c>
      <c r="F3388" s="48">
        <f t="shared" si="574"/>
        <v>21683.200000000001</v>
      </c>
      <c r="G3388" s="49">
        <f t="shared" si="575"/>
        <v>21683.200000000001</v>
      </c>
      <c r="H3388" s="22">
        <v>423117</v>
      </c>
      <c r="I3388" s="22" t="s">
        <v>4831</v>
      </c>
      <c r="J3388" s="22">
        <v>1</v>
      </c>
      <c r="K3388" s="22">
        <v>1</v>
      </c>
      <c r="L3388" s="22">
        <f t="shared" si="576"/>
        <v>0</v>
      </c>
      <c r="M3388" s="22" t="s">
        <v>4881</v>
      </c>
      <c r="N3388" s="31">
        <v>45939</v>
      </c>
      <c r="O3388" s="49">
        <v>33792</v>
      </c>
      <c r="P3388" s="22" t="s">
        <v>208</v>
      </c>
      <c r="Q3388" s="22" t="s">
        <v>1127</v>
      </c>
      <c r="R3388" s="22" t="s">
        <v>1127</v>
      </c>
      <c r="S3388" s="3">
        <v>-20</v>
      </c>
      <c r="T3388" s="38"/>
      <c r="U3388" s="22" t="s">
        <v>18</v>
      </c>
      <c r="V3388" s="22" t="str">
        <f>VLOOKUP(P3388,'Customer List'!B:C,2,)</f>
        <v>Delhi</v>
      </c>
      <c r="W3388" s="39"/>
      <c r="X3388" s="31">
        <f t="shared" ref="X3388:X3403" si="580">IF(OR(R3388 = "PRIYANKA MADAM", R3388 = "DEEPAK", R3388 = "PORTER"),N3388,"")</f>
        <v>45939</v>
      </c>
      <c r="Y3388" s="22">
        <f t="shared" si="577"/>
        <v>0</v>
      </c>
      <c r="Z3388" s="22" t="str">
        <f t="shared" si="578"/>
        <v>Thursday</v>
      </c>
      <c r="AA3388" s="22" t="str">
        <f t="shared" si="579"/>
        <v>Thursday</v>
      </c>
      <c r="AB3388" s="22" t="str">
        <f>VLOOKUP(U3388,'Currency Sheet'!A:C,3,)</f>
        <v>DOLLAR</v>
      </c>
      <c r="AC3388" s="43" t="str">
        <f>VLOOKUP(P3388,'Customer List'!B:D,3,)</f>
        <v>Local</v>
      </c>
    </row>
    <row r="3389" spans="1:29" x14ac:dyDescent="0.25">
      <c r="A3389" s="22">
        <f t="shared" si="566"/>
        <v>3386</v>
      </c>
      <c r="B3389" s="22" t="s">
        <v>4852</v>
      </c>
      <c r="C3389" s="31">
        <v>45933</v>
      </c>
      <c r="D3389" s="31">
        <v>45938</v>
      </c>
      <c r="E3389" s="48">
        <v>29.4</v>
      </c>
      <c r="F3389" s="48">
        <f t="shared" si="574"/>
        <v>2587.1999999999998</v>
      </c>
      <c r="G3389" s="49">
        <f t="shared" si="575"/>
        <v>51744</v>
      </c>
      <c r="H3389" s="22">
        <v>423501</v>
      </c>
      <c r="I3389" s="22" t="s">
        <v>2788</v>
      </c>
      <c r="J3389" s="22">
        <v>20</v>
      </c>
      <c r="K3389" s="22">
        <v>20</v>
      </c>
      <c r="L3389" s="22">
        <f t="shared" si="576"/>
        <v>0</v>
      </c>
      <c r="M3389" s="22" t="s">
        <v>5010</v>
      </c>
      <c r="N3389" s="31">
        <v>45941</v>
      </c>
      <c r="O3389" s="49">
        <v>18228</v>
      </c>
      <c r="P3389" s="22" t="s">
        <v>2171</v>
      </c>
      <c r="Q3389" s="22">
        <v>58156842866</v>
      </c>
      <c r="R3389" s="22" t="s">
        <v>40</v>
      </c>
      <c r="S3389" s="3" t="s">
        <v>299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577"/>
        <v>3</v>
      </c>
      <c r="Z3389" s="22" t="str">
        <f t="shared" si="578"/>
        <v>Saturday</v>
      </c>
      <c r="AA3389" s="22" t="str">
        <f t="shared" si="579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66"/>
        <v>3387</v>
      </c>
      <c r="B3390" s="22" t="s">
        <v>4852</v>
      </c>
      <c r="C3390" s="31">
        <v>45933</v>
      </c>
      <c r="D3390" s="31">
        <v>45938</v>
      </c>
      <c r="E3390" s="48">
        <v>164.5</v>
      </c>
      <c r="F3390" s="48">
        <f t="shared" si="574"/>
        <v>14476</v>
      </c>
      <c r="G3390" s="49">
        <f t="shared" si="575"/>
        <v>14476</v>
      </c>
      <c r="H3390" s="22">
        <v>424602</v>
      </c>
      <c r="I3390" s="22" t="s">
        <v>1240</v>
      </c>
      <c r="J3390" s="22">
        <v>1</v>
      </c>
      <c r="K3390" s="22">
        <v>1</v>
      </c>
      <c r="L3390" s="22">
        <f t="shared" si="576"/>
        <v>0</v>
      </c>
      <c r="M3390" s="22" t="s">
        <v>5034</v>
      </c>
      <c r="N3390" s="31">
        <v>45941</v>
      </c>
      <c r="O3390" s="49">
        <v>20092.5</v>
      </c>
      <c r="P3390" s="22" t="s">
        <v>617</v>
      </c>
      <c r="Q3390" s="22">
        <v>58156839753</v>
      </c>
      <c r="R3390" s="31" t="s">
        <v>40</v>
      </c>
      <c r="S3390" s="3">
        <v>4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577"/>
        <v>4</v>
      </c>
      <c r="Z3390" s="22" t="str">
        <f t="shared" si="578"/>
        <v>Saturday</v>
      </c>
      <c r="AA3390" s="22" t="str">
        <f t="shared" si="579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66"/>
        <v>3388</v>
      </c>
      <c r="B3391" s="22" t="s">
        <v>4852</v>
      </c>
      <c r="C3391" s="31">
        <v>45933</v>
      </c>
      <c r="D3391" s="31">
        <v>45938</v>
      </c>
      <c r="E3391" s="48">
        <v>410.2</v>
      </c>
      <c r="F3391" s="48">
        <f t="shared" si="574"/>
        <v>36097.599999999999</v>
      </c>
      <c r="G3391" s="49">
        <f t="shared" si="575"/>
        <v>36097.599999999999</v>
      </c>
      <c r="H3391" s="22">
        <v>426002</v>
      </c>
      <c r="I3391" s="22" t="s">
        <v>4832</v>
      </c>
      <c r="J3391" s="22">
        <v>1</v>
      </c>
      <c r="K3391" s="22">
        <v>1</v>
      </c>
      <c r="L3391" s="22">
        <f t="shared" si="576"/>
        <v>0</v>
      </c>
      <c r="M3391" s="22" t="s">
        <v>5028</v>
      </c>
      <c r="N3391" s="31">
        <v>45941</v>
      </c>
      <c r="O3391" s="49">
        <v>61530</v>
      </c>
      <c r="P3391" s="22" t="s">
        <v>621</v>
      </c>
      <c r="Q3391" s="22">
        <v>58156809782</v>
      </c>
      <c r="R3391" s="22" t="s">
        <v>40</v>
      </c>
      <c r="S3391" s="3">
        <v>4</v>
      </c>
      <c r="T3391" s="38"/>
      <c r="U3391" s="22" t="s">
        <v>18</v>
      </c>
      <c r="V3391" s="22" t="str">
        <f>VLOOKUP(P3391,'Customer List'!B:C,2,)</f>
        <v>Hyderabad</v>
      </c>
      <c r="W3391" s="39"/>
      <c r="X3391" s="31">
        <v>45943</v>
      </c>
      <c r="Y3391" s="22">
        <f t="shared" si="577"/>
        <v>2</v>
      </c>
      <c r="Z3391" s="22" t="str">
        <f t="shared" si="578"/>
        <v>Saturday</v>
      </c>
      <c r="AA3391" s="22" t="str">
        <f t="shared" si="579"/>
        <v>Monday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66"/>
        <v>3389</v>
      </c>
      <c r="B3392" s="22" t="s">
        <v>4852</v>
      </c>
      <c r="C3392" s="31">
        <v>45933</v>
      </c>
      <c r="D3392" s="31">
        <v>45938</v>
      </c>
      <c r="E3392" s="48">
        <v>98.7</v>
      </c>
      <c r="F3392" s="48">
        <f t="shared" si="574"/>
        <v>8685.6</v>
      </c>
      <c r="G3392" s="49">
        <f t="shared" si="575"/>
        <v>8685.6</v>
      </c>
      <c r="H3392" s="22">
        <v>426102</v>
      </c>
      <c r="I3392" s="22" t="s">
        <v>1876</v>
      </c>
      <c r="J3392" s="22">
        <v>1</v>
      </c>
      <c r="K3392" s="22">
        <v>1</v>
      </c>
      <c r="L3392" s="22">
        <f t="shared" si="576"/>
        <v>0</v>
      </c>
      <c r="M3392" s="22" t="s">
        <v>5015</v>
      </c>
      <c r="N3392" s="31">
        <v>45941</v>
      </c>
      <c r="O3392" s="49">
        <v>15298.5</v>
      </c>
      <c r="P3392" s="22" t="s">
        <v>2171</v>
      </c>
      <c r="Q3392" s="22">
        <v>58156842866</v>
      </c>
      <c r="R3392" s="22" t="s">
        <v>40</v>
      </c>
      <c r="S3392" s="3">
        <v>4</v>
      </c>
      <c r="T3392" s="38"/>
      <c r="U3392" s="22" t="s">
        <v>18</v>
      </c>
      <c r="V3392" s="22" t="str">
        <f>VLOOKUP(P3392,'Customer List'!B:C,2,)</f>
        <v>Gujrat</v>
      </c>
      <c r="W3392" s="39"/>
      <c r="X3392" s="31">
        <v>45944</v>
      </c>
      <c r="Y3392" s="22">
        <f t="shared" si="577"/>
        <v>3</v>
      </c>
      <c r="Z3392" s="22" t="str">
        <f t="shared" si="578"/>
        <v>Saturday</v>
      </c>
      <c r="AA3392" s="22" t="str">
        <f t="shared" si="579"/>
        <v>Tuesday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x14ac:dyDescent="0.25">
      <c r="A3393" s="22">
        <f t="shared" si="566"/>
        <v>3390</v>
      </c>
      <c r="B3393" s="22" t="s">
        <v>4852</v>
      </c>
      <c r="C3393" s="31">
        <v>45933</v>
      </c>
      <c r="D3393" s="31">
        <v>45938</v>
      </c>
      <c r="E3393" s="48">
        <v>87.5</v>
      </c>
      <c r="F3393" s="48">
        <f t="shared" si="574"/>
        <v>7700</v>
      </c>
      <c r="G3393" s="49">
        <f t="shared" si="575"/>
        <v>7700</v>
      </c>
      <c r="H3393" s="22">
        <v>426105</v>
      </c>
      <c r="I3393" s="22" t="s">
        <v>1759</v>
      </c>
      <c r="J3393" s="22">
        <v>1</v>
      </c>
      <c r="K3393" s="22">
        <v>1</v>
      </c>
      <c r="L3393" s="22">
        <f t="shared" si="576"/>
        <v>0</v>
      </c>
      <c r="M3393" s="22" t="s">
        <v>5015</v>
      </c>
      <c r="N3393" s="31">
        <v>45941</v>
      </c>
      <c r="O3393" s="49">
        <v>13562.5</v>
      </c>
      <c r="P3393" s="22" t="s">
        <v>2171</v>
      </c>
      <c r="Q3393" s="22">
        <v>58156842866</v>
      </c>
      <c r="R3393" s="22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577"/>
        <v>3</v>
      </c>
      <c r="Z3393" s="22" t="str">
        <f t="shared" si="578"/>
        <v>Saturday</v>
      </c>
      <c r="AA3393" s="22" t="str">
        <f t="shared" si="579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66"/>
        <v>3391</v>
      </c>
      <c r="B3394" s="22" t="s">
        <v>4852</v>
      </c>
      <c r="C3394" s="31">
        <v>45933</v>
      </c>
      <c r="D3394" s="31">
        <v>45938</v>
      </c>
      <c r="E3394" s="48">
        <v>490.5</v>
      </c>
      <c r="F3394" s="48">
        <f t="shared" si="574"/>
        <v>43164</v>
      </c>
      <c r="G3394" s="49">
        <f t="shared" si="575"/>
        <v>43164</v>
      </c>
      <c r="H3394" s="22">
        <v>480058</v>
      </c>
      <c r="I3394" s="22" t="s">
        <v>4833</v>
      </c>
      <c r="J3394" s="22">
        <v>1</v>
      </c>
      <c r="K3394" s="22">
        <v>1</v>
      </c>
      <c r="L3394" s="22">
        <f t="shared" si="576"/>
        <v>0</v>
      </c>
      <c r="M3394" s="22" t="s">
        <v>5167</v>
      </c>
      <c r="N3394" s="31">
        <v>45941</v>
      </c>
      <c r="O3394" s="49">
        <v>62130</v>
      </c>
      <c r="P3394" s="22" t="s">
        <v>302</v>
      </c>
      <c r="Q3394" s="22">
        <v>58156838364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Banglore</v>
      </c>
      <c r="W3394" s="39"/>
      <c r="X3394" s="31">
        <v>45943</v>
      </c>
      <c r="Y3394" s="22">
        <f t="shared" si="577"/>
        <v>2</v>
      </c>
      <c r="Z3394" s="22" t="str">
        <f t="shared" si="578"/>
        <v>Saturday</v>
      </c>
      <c r="AA3394" s="22" t="str">
        <f t="shared" si="579"/>
        <v>Monday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66"/>
        <v>3392</v>
      </c>
      <c r="B3395" s="22" t="s">
        <v>4852</v>
      </c>
      <c r="C3395" s="31">
        <v>45933</v>
      </c>
      <c r="D3395" s="31">
        <v>45938</v>
      </c>
      <c r="E3395" s="48">
        <v>123.2</v>
      </c>
      <c r="F3395" s="48">
        <f t="shared" si="574"/>
        <v>10841.6</v>
      </c>
      <c r="G3395" s="49">
        <f t="shared" si="575"/>
        <v>10841.6</v>
      </c>
      <c r="H3395" s="22">
        <v>502311</v>
      </c>
      <c r="I3395" s="22" t="s">
        <v>4834</v>
      </c>
      <c r="J3395" s="22">
        <v>1</v>
      </c>
      <c r="K3395" s="22">
        <v>1</v>
      </c>
      <c r="L3395" s="22">
        <f t="shared" si="576"/>
        <v>0</v>
      </c>
      <c r="M3395" s="22" t="s">
        <v>5034</v>
      </c>
      <c r="N3395" s="31">
        <v>45941</v>
      </c>
      <c r="O3395" s="49">
        <v>15048</v>
      </c>
      <c r="P3395" s="22" t="s">
        <v>617</v>
      </c>
      <c r="Q3395" s="22">
        <v>58156839753</v>
      </c>
      <c r="R3395" s="31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Bhuvneshwar</v>
      </c>
      <c r="W3395" s="39"/>
      <c r="X3395" s="31">
        <v>45945</v>
      </c>
      <c r="Y3395" s="22">
        <f t="shared" si="577"/>
        <v>4</v>
      </c>
      <c r="Z3395" s="22" t="str">
        <f t="shared" si="578"/>
        <v>Saturday</v>
      </c>
      <c r="AA3395" s="22" t="str">
        <f t="shared" si="579"/>
        <v>Wednesday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66"/>
        <v>3393</v>
      </c>
      <c r="B3396" s="22" t="s">
        <v>4852</v>
      </c>
      <c r="C3396" s="31">
        <v>45933</v>
      </c>
      <c r="D3396" s="31">
        <v>45938</v>
      </c>
      <c r="E3396" s="48">
        <v>226.1</v>
      </c>
      <c r="F3396" s="48">
        <f t="shared" si="574"/>
        <v>19896.8</v>
      </c>
      <c r="G3396" s="49">
        <f t="shared" si="575"/>
        <v>39793.599999999999</v>
      </c>
      <c r="H3396" s="22">
        <v>503822</v>
      </c>
      <c r="I3396" s="22" t="s">
        <v>4835</v>
      </c>
      <c r="J3396" s="22">
        <v>2</v>
      </c>
      <c r="K3396" s="22">
        <v>2</v>
      </c>
      <c r="L3396" s="22">
        <f t="shared" si="576"/>
        <v>0</v>
      </c>
      <c r="M3396" s="22" t="s">
        <v>5011</v>
      </c>
      <c r="N3396" s="31">
        <v>45941</v>
      </c>
      <c r="O3396" s="49">
        <f>35045.5*2</f>
        <v>70091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577"/>
        <v>3</v>
      </c>
      <c r="Z3396" s="22" t="str">
        <f t="shared" si="578"/>
        <v>Saturday</v>
      </c>
      <c r="AA3396" s="22" t="str">
        <f t="shared" si="579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66"/>
        <v>3394</v>
      </c>
      <c r="B3397" s="22" t="s">
        <v>4852</v>
      </c>
      <c r="C3397" s="31">
        <v>45933</v>
      </c>
      <c r="D3397" s="31">
        <v>45938</v>
      </c>
      <c r="E3397" s="48">
        <v>177.1</v>
      </c>
      <c r="F3397" s="48">
        <f t="shared" si="574"/>
        <v>15584.8</v>
      </c>
      <c r="G3397" s="49">
        <f t="shared" si="575"/>
        <v>31169.599999999999</v>
      </c>
      <c r="H3397" s="22">
        <v>503832</v>
      </c>
      <c r="I3397" s="22" t="s">
        <v>4835</v>
      </c>
      <c r="J3397" s="22">
        <v>2</v>
      </c>
      <c r="K3397" s="22">
        <v>2</v>
      </c>
      <c r="L3397" s="22">
        <f t="shared" si="576"/>
        <v>0</v>
      </c>
      <c r="M3397" s="22" t="s">
        <v>5011</v>
      </c>
      <c r="N3397" s="31">
        <v>45941</v>
      </c>
      <c r="O3397" s="49">
        <f>27450.5*2</f>
        <v>54901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577"/>
        <v>3</v>
      </c>
      <c r="Z3397" s="22" t="str">
        <f t="shared" si="578"/>
        <v>Saturday</v>
      </c>
      <c r="AA3397" s="22" t="str">
        <f t="shared" si="579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66"/>
        <v>3395</v>
      </c>
      <c r="B3398" s="22" t="s">
        <v>4852</v>
      </c>
      <c r="C3398" s="31">
        <v>45933</v>
      </c>
      <c r="D3398" s="31">
        <v>45938</v>
      </c>
      <c r="E3398" s="48">
        <v>92.4</v>
      </c>
      <c r="F3398" s="48">
        <f t="shared" si="574"/>
        <v>8131.2000000000007</v>
      </c>
      <c r="G3398" s="49">
        <f t="shared" si="575"/>
        <v>8131.2000000000007</v>
      </c>
      <c r="H3398" s="22">
        <v>505810</v>
      </c>
      <c r="I3398" s="22" t="s">
        <v>4836</v>
      </c>
      <c r="J3398" s="22">
        <v>1</v>
      </c>
      <c r="K3398" s="22">
        <v>1</v>
      </c>
      <c r="L3398" s="22">
        <f t="shared" si="576"/>
        <v>0</v>
      </c>
      <c r="M3398" s="22" t="s">
        <v>4993</v>
      </c>
      <c r="N3398" s="31">
        <v>45941</v>
      </c>
      <c r="O3398" s="49">
        <v>15345</v>
      </c>
      <c r="P3398" s="22" t="s">
        <v>3342</v>
      </c>
      <c r="Q3398" s="22">
        <v>58156812770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Hyderabad</v>
      </c>
      <c r="W3398" s="39"/>
      <c r="X3398" s="31">
        <v>45943</v>
      </c>
      <c r="Y3398" s="22">
        <f t="shared" si="577"/>
        <v>2</v>
      </c>
      <c r="Z3398" s="22" t="str">
        <f t="shared" si="578"/>
        <v>Saturday</v>
      </c>
      <c r="AA3398" s="22" t="str">
        <f t="shared" si="579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66"/>
        <v>3396</v>
      </c>
      <c r="B3399" s="22" t="s">
        <v>4852</v>
      </c>
      <c r="C3399" s="31">
        <v>45933</v>
      </c>
      <c r="D3399" s="31">
        <v>45938</v>
      </c>
      <c r="E3399" s="48">
        <v>166.6</v>
      </c>
      <c r="F3399" s="48">
        <f t="shared" si="574"/>
        <v>14660.8</v>
      </c>
      <c r="G3399" s="49">
        <f t="shared" si="575"/>
        <v>14660.8</v>
      </c>
      <c r="H3399" s="22">
        <v>506306</v>
      </c>
      <c r="I3399" s="22" t="s">
        <v>4837</v>
      </c>
      <c r="J3399" s="22">
        <v>1</v>
      </c>
      <c r="K3399" s="22">
        <v>1</v>
      </c>
      <c r="L3399" s="22">
        <f t="shared" si="576"/>
        <v>0</v>
      </c>
      <c r="M3399" s="22" t="s">
        <v>5011</v>
      </c>
      <c r="N3399" s="31">
        <v>45941</v>
      </c>
      <c r="O3399" s="49">
        <v>25823</v>
      </c>
      <c r="P3399" s="22" t="s">
        <v>2171</v>
      </c>
      <c r="Q3399" s="22">
        <v>58156842866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Gujrat</v>
      </c>
      <c r="W3399" s="39"/>
      <c r="X3399" s="31">
        <v>45944</v>
      </c>
      <c r="Y3399" s="22">
        <f t="shared" si="577"/>
        <v>3</v>
      </c>
      <c r="Z3399" s="22" t="str">
        <f t="shared" si="578"/>
        <v>Saturday</v>
      </c>
      <c r="AA3399" s="22" t="str">
        <f t="shared" si="579"/>
        <v>Tuesday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66"/>
        <v>3397</v>
      </c>
      <c r="B3400" s="22" t="s">
        <v>4852</v>
      </c>
      <c r="C3400" s="31">
        <v>45933</v>
      </c>
      <c r="D3400" s="31">
        <v>45938</v>
      </c>
      <c r="E3400" s="48">
        <v>74.2</v>
      </c>
      <c r="F3400" s="48">
        <f t="shared" si="574"/>
        <v>6529.6</v>
      </c>
      <c r="G3400" s="49">
        <f t="shared" si="575"/>
        <v>6529.6</v>
      </c>
      <c r="H3400" s="22">
        <v>511001</v>
      </c>
      <c r="I3400" s="22" t="s">
        <v>4838</v>
      </c>
      <c r="J3400" s="22">
        <v>1</v>
      </c>
      <c r="K3400" s="22">
        <v>1</v>
      </c>
      <c r="L3400" s="22">
        <f t="shared" si="576"/>
        <v>0</v>
      </c>
      <c r="M3400" s="22" t="s">
        <v>4919</v>
      </c>
      <c r="N3400" s="31">
        <v>45939</v>
      </c>
      <c r="O3400" s="49">
        <v>10070</v>
      </c>
      <c r="P3400" s="22" t="s">
        <v>213</v>
      </c>
      <c r="Q3400" s="22" t="s">
        <v>1127</v>
      </c>
      <c r="R3400" s="22" t="s">
        <v>1127</v>
      </c>
      <c r="S3400" s="3">
        <v>4</v>
      </c>
      <c r="T3400" s="38"/>
      <c r="U3400" s="22" t="s">
        <v>18</v>
      </c>
      <c r="V3400" s="22" t="str">
        <f>VLOOKUP(P3400,'Customer List'!B:C,2,)</f>
        <v>Delhi</v>
      </c>
      <c r="W3400" s="39"/>
      <c r="X3400" s="31">
        <f t="shared" si="580"/>
        <v>45939</v>
      </c>
      <c r="Y3400" s="22">
        <f t="shared" si="577"/>
        <v>0</v>
      </c>
      <c r="Z3400" s="22" t="str">
        <f t="shared" si="578"/>
        <v>Thursday</v>
      </c>
      <c r="AA3400" s="22" t="str">
        <f t="shared" si="579"/>
        <v>Thursday</v>
      </c>
      <c r="AB3400" s="22" t="str">
        <f>VLOOKUP(U3400,'Currency Sheet'!A:C,3,)</f>
        <v>DOLLAR</v>
      </c>
      <c r="AC3400" s="43" t="str">
        <f>VLOOKUP(P3400,'Customer List'!B:D,3,)</f>
        <v>Local</v>
      </c>
    </row>
    <row r="3401" spans="1:29" x14ac:dyDescent="0.25">
      <c r="A3401" s="22">
        <f t="shared" si="566"/>
        <v>3398</v>
      </c>
      <c r="B3401" s="22" t="s">
        <v>4852</v>
      </c>
      <c r="C3401" s="31">
        <v>45933</v>
      </c>
      <c r="D3401" s="31">
        <v>45938</v>
      </c>
      <c r="E3401" s="48">
        <v>165.9</v>
      </c>
      <c r="F3401" s="48">
        <f t="shared" si="574"/>
        <v>14599.2</v>
      </c>
      <c r="G3401" s="49">
        <f t="shared" si="575"/>
        <v>14599.2</v>
      </c>
      <c r="H3401" s="22">
        <v>521707</v>
      </c>
      <c r="I3401" s="22" t="s">
        <v>4839</v>
      </c>
      <c r="J3401" s="22">
        <v>1</v>
      </c>
      <c r="K3401" s="22">
        <v>1</v>
      </c>
      <c r="L3401" s="22">
        <f t="shared" si="576"/>
        <v>0</v>
      </c>
      <c r="M3401" s="22" t="s">
        <v>4919</v>
      </c>
      <c r="N3401" s="31">
        <v>45939</v>
      </c>
      <c r="O3401" s="49">
        <v>22515</v>
      </c>
      <c r="P3401" s="22" t="s">
        <v>213</v>
      </c>
      <c r="Q3401" s="22" t="s">
        <v>1127</v>
      </c>
      <c r="R3401" s="22" t="s">
        <v>1127</v>
      </c>
      <c r="S3401" s="3">
        <v>4</v>
      </c>
      <c r="T3401" s="38"/>
      <c r="U3401" s="22" t="s">
        <v>18</v>
      </c>
      <c r="V3401" s="22" t="str">
        <f>VLOOKUP(P3401,'Customer List'!B:C,2,)</f>
        <v>Delhi</v>
      </c>
      <c r="W3401" s="39"/>
      <c r="X3401" s="31">
        <f t="shared" si="580"/>
        <v>45939</v>
      </c>
      <c r="Y3401" s="22">
        <f t="shared" si="577"/>
        <v>0</v>
      </c>
      <c r="Z3401" s="22" t="str">
        <f t="shared" si="578"/>
        <v>Thursday</v>
      </c>
      <c r="AA3401" s="22" t="str">
        <f t="shared" si="579"/>
        <v>Thursday</v>
      </c>
      <c r="AB3401" s="22" t="str">
        <f>VLOOKUP(U3401,'Currency Sheet'!A:C,3,)</f>
        <v>DOLLAR</v>
      </c>
      <c r="AC3401" s="43" t="str">
        <f>VLOOKUP(P3401,'Customer List'!B:D,3,)</f>
        <v>Local</v>
      </c>
    </row>
    <row r="3402" spans="1:29" x14ac:dyDescent="0.25">
      <c r="A3402" s="22">
        <f t="shared" ref="A3402:A3465" si="581">A3401+1</f>
        <v>3399</v>
      </c>
      <c r="B3402" s="22" t="s">
        <v>4852</v>
      </c>
      <c r="C3402" s="31">
        <v>45933</v>
      </c>
      <c r="D3402" s="31">
        <v>45938</v>
      </c>
      <c r="E3402" s="48">
        <v>324.8</v>
      </c>
      <c r="F3402" s="48">
        <f t="shared" si="574"/>
        <v>28582.400000000001</v>
      </c>
      <c r="G3402" s="49">
        <f t="shared" si="575"/>
        <v>28582.400000000001</v>
      </c>
      <c r="H3402" s="22">
        <v>571104</v>
      </c>
      <c r="I3402" s="22" t="s">
        <v>4840</v>
      </c>
      <c r="J3402" s="22">
        <v>1</v>
      </c>
      <c r="K3402" s="22">
        <v>1</v>
      </c>
      <c r="L3402" s="22">
        <f t="shared" si="576"/>
        <v>0</v>
      </c>
      <c r="M3402" s="22" t="s">
        <v>5032</v>
      </c>
      <c r="N3402" s="31">
        <v>45941</v>
      </c>
      <c r="O3402" s="49">
        <v>48905.599999999999</v>
      </c>
      <c r="P3402" s="22" t="s">
        <v>165</v>
      </c>
      <c r="Q3402" s="22">
        <v>58156810375</v>
      </c>
      <c r="R3402" s="22" t="s">
        <v>40</v>
      </c>
      <c r="S3402" s="3">
        <v>-20</v>
      </c>
      <c r="T3402" s="38"/>
      <c r="U3402" s="22" t="s">
        <v>18</v>
      </c>
      <c r="V3402" s="22" t="str">
        <f>VLOOKUP(P3402,'Customer List'!B:C,2,)</f>
        <v>Lucknow</v>
      </c>
      <c r="W3402" s="39"/>
      <c r="X3402" s="31">
        <v>45943</v>
      </c>
      <c r="Y3402" s="22">
        <f t="shared" si="577"/>
        <v>2</v>
      </c>
      <c r="Z3402" s="22" t="str">
        <f t="shared" si="578"/>
        <v>Saturday</v>
      </c>
      <c r="AA3402" s="22" t="str">
        <f t="shared" si="579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81"/>
        <v>3400</v>
      </c>
      <c r="B3403" s="22" t="s">
        <v>4852</v>
      </c>
      <c r="C3403" s="31">
        <v>45933</v>
      </c>
      <c r="D3403" s="31">
        <v>45938</v>
      </c>
      <c r="E3403" s="48">
        <v>160.30000000000001</v>
      </c>
      <c r="F3403" s="48">
        <f t="shared" ref="F3403:F3405" si="582">IF(AB3403="DOLLAR",E3403*88,E3403)</f>
        <v>14106.400000000001</v>
      </c>
      <c r="G3403" s="49">
        <f t="shared" ref="G3403:G3405" si="583">F3403*J3403</f>
        <v>14106.400000000001</v>
      </c>
      <c r="H3403" s="22">
        <v>573002</v>
      </c>
      <c r="I3403" s="22" t="s">
        <v>4841</v>
      </c>
      <c r="J3403" s="22">
        <v>1</v>
      </c>
      <c r="K3403" s="22">
        <v>1</v>
      </c>
      <c r="L3403" s="22">
        <f t="shared" ref="L3403:L3405" si="584">J3403-K3403</f>
        <v>0</v>
      </c>
      <c r="M3403" s="22" t="s">
        <v>4919</v>
      </c>
      <c r="N3403" s="31">
        <v>45939</v>
      </c>
      <c r="O3403" s="49">
        <v>21755</v>
      </c>
      <c r="P3403" s="22" t="s">
        <v>213</v>
      </c>
      <c r="Q3403" s="22" t="s">
        <v>1127</v>
      </c>
      <c r="R3403" s="22" t="s">
        <v>1127</v>
      </c>
      <c r="S3403" s="3">
        <v>-20</v>
      </c>
      <c r="T3403" s="38"/>
      <c r="U3403" s="22" t="s">
        <v>18</v>
      </c>
      <c r="V3403" s="22" t="str">
        <f>VLOOKUP(P3403,'Customer List'!B:C,2,)</f>
        <v>Delhi</v>
      </c>
      <c r="W3403" s="39"/>
      <c r="X3403" s="31">
        <f t="shared" si="580"/>
        <v>45939</v>
      </c>
      <c r="Y3403" s="22">
        <f t="shared" ref="Y3403:Y3405" si="585">IF(X3403="", "", X3403-N3403)</f>
        <v>0</v>
      </c>
      <c r="Z3403" s="22" t="str">
        <f t="shared" si="578"/>
        <v>Thursday</v>
      </c>
      <c r="AA3403" s="22" t="str">
        <f t="shared" si="579"/>
        <v>Thursday</v>
      </c>
      <c r="AB3403" s="22" t="str">
        <f>VLOOKUP(U3403,'Currency Sheet'!A:C,3,)</f>
        <v>DOLLAR</v>
      </c>
      <c r="AC3403" s="43" t="str">
        <f>VLOOKUP(P3403,'Customer List'!B:D,3,)</f>
        <v>Local</v>
      </c>
    </row>
    <row r="3404" spans="1:29" x14ac:dyDescent="0.25">
      <c r="A3404" s="22">
        <f t="shared" si="581"/>
        <v>3401</v>
      </c>
      <c r="B3404" s="22" t="s">
        <v>4852</v>
      </c>
      <c r="C3404" s="31">
        <v>45933</v>
      </c>
      <c r="D3404" s="31">
        <v>45938</v>
      </c>
      <c r="E3404" s="48">
        <v>451.5</v>
      </c>
      <c r="F3404" s="48">
        <f t="shared" si="582"/>
        <v>39732</v>
      </c>
      <c r="G3404" s="49">
        <f t="shared" si="583"/>
        <v>39732</v>
      </c>
      <c r="H3404" s="22">
        <v>574806</v>
      </c>
      <c r="I3404" s="22" t="s">
        <v>4842</v>
      </c>
      <c r="J3404" s="22">
        <v>1</v>
      </c>
      <c r="K3404" s="22">
        <v>1</v>
      </c>
      <c r="L3404" s="22">
        <f t="shared" si="584"/>
        <v>0</v>
      </c>
      <c r="M3404" s="22" t="s">
        <v>4999</v>
      </c>
      <c r="N3404" s="31">
        <v>45941</v>
      </c>
      <c r="O3404" s="49">
        <v>61275</v>
      </c>
      <c r="P3404" s="22" t="s">
        <v>302</v>
      </c>
      <c r="Q3404" s="22">
        <v>58156810622</v>
      </c>
      <c r="R3404" s="22" t="s">
        <v>40</v>
      </c>
      <c r="S3404" s="3">
        <v>-20</v>
      </c>
      <c r="T3404" s="38"/>
      <c r="U3404" s="22" t="s">
        <v>18</v>
      </c>
      <c r="V3404" s="22" t="str">
        <f>VLOOKUP(P3404,'Customer List'!B:C,2,)</f>
        <v>Banglore</v>
      </c>
      <c r="W3404" s="39"/>
      <c r="X3404" s="31">
        <v>45943</v>
      </c>
      <c r="Y3404" s="22">
        <f t="shared" si="585"/>
        <v>2</v>
      </c>
      <c r="Z3404" s="22" t="str">
        <f t="shared" si="578"/>
        <v>Saturday</v>
      </c>
      <c r="AA3404" s="22" t="str">
        <f t="shared" si="579"/>
        <v>Monday</v>
      </c>
      <c r="AB3404" s="22" t="str">
        <f>VLOOKUP(U3404,'Currency Sheet'!A:C,3,)</f>
        <v>DOLLAR</v>
      </c>
      <c r="AC3404" s="43" t="str">
        <f>VLOOKUP(P3404,'Customer List'!B:D,3,)</f>
        <v>OutStation</v>
      </c>
    </row>
    <row r="3405" spans="1:29" x14ac:dyDescent="0.25">
      <c r="A3405" s="22">
        <f t="shared" si="581"/>
        <v>3402</v>
      </c>
      <c r="B3405" s="22" t="s">
        <v>4852</v>
      </c>
      <c r="C3405" s="31">
        <v>45933</v>
      </c>
      <c r="D3405" s="31">
        <v>45938</v>
      </c>
      <c r="E3405" s="48">
        <v>177.1</v>
      </c>
      <c r="F3405" s="48">
        <f t="shared" si="582"/>
        <v>15584.8</v>
      </c>
      <c r="G3405" s="49">
        <f t="shared" si="583"/>
        <v>15584.8</v>
      </c>
      <c r="H3405" s="22">
        <v>640914</v>
      </c>
      <c r="I3405" s="22" t="s">
        <v>4843</v>
      </c>
      <c r="J3405" s="22">
        <v>1</v>
      </c>
      <c r="K3405" s="22">
        <v>1</v>
      </c>
      <c r="L3405" s="22">
        <f t="shared" si="584"/>
        <v>0</v>
      </c>
      <c r="M3405" s="22" t="s">
        <v>5013</v>
      </c>
      <c r="N3405" s="31">
        <v>45941</v>
      </c>
      <c r="O3405" s="49">
        <v>27450.5</v>
      </c>
      <c r="P3405" s="22" t="s">
        <v>2171</v>
      </c>
      <c r="Q3405" s="22">
        <v>58156842866</v>
      </c>
      <c r="R3405" s="22" t="s">
        <v>40</v>
      </c>
      <c r="S3405" s="3">
        <v>4</v>
      </c>
      <c r="T3405" s="38"/>
      <c r="U3405" s="22" t="s">
        <v>18</v>
      </c>
      <c r="V3405" s="22" t="str">
        <f>VLOOKUP(P3405,'Customer List'!B:C,2,)</f>
        <v>Gujrat</v>
      </c>
      <c r="W3405" s="39"/>
      <c r="X3405" s="31">
        <v>45944</v>
      </c>
      <c r="Y3405" s="22">
        <f t="shared" si="585"/>
        <v>3</v>
      </c>
      <c r="Z3405" s="22" t="str">
        <f t="shared" si="578"/>
        <v>Saturday</v>
      </c>
      <c r="AA3405" s="22" t="str">
        <f t="shared" si="579"/>
        <v>Tuesday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x14ac:dyDescent="0.25">
      <c r="A3406" s="22">
        <f t="shared" si="581"/>
        <v>3403</v>
      </c>
      <c r="B3406" s="22" t="s">
        <v>4852</v>
      </c>
      <c r="C3406" s="31">
        <v>45933</v>
      </c>
      <c r="D3406" s="31">
        <v>45938</v>
      </c>
      <c r="E3406" s="48">
        <v>82.6</v>
      </c>
      <c r="F3406" s="48">
        <f t="shared" ref="F3406:F3413" si="586">IF(AB3406="DOLLAR",E3406*88,E3406)</f>
        <v>7268.7999999999993</v>
      </c>
      <c r="G3406" s="49">
        <f t="shared" ref="G3406:G3413" si="587">F3406*J3406</f>
        <v>7268.7999999999993</v>
      </c>
      <c r="H3406" s="22">
        <v>740368</v>
      </c>
      <c r="I3406" s="22" t="s">
        <v>4844</v>
      </c>
      <c r="J3406" s="22">
        <v>1</v>
      </c>
      <c r="K3406" s="22">
        <v>1</v>
      </c>
      <c r="L3406" s="22">
        <f t="shared" ref="L3406:L3470" si="588">J3406-K3406</f>
        <v>0</v>
      </c>
      <c r="M3406" s="22" t="s">
        <v>5003</v>
      </c>
      <c r="N3406" s="31">
        <v>45941</v>
      </c>
      <c r="O3406" s="49">
        <v>14190</v>
      </c>
      <c r="P3406" s="22" t="s">
        <v>319</v>
      </c>
      <c r="Q3406" s="22">
        <v>58156810935</v>
      </c>
      <c r="R3406" s="22" t="s">
        <v>40</v>
      </c>
      <c r="S3406" s="3">
        <v>4</v>
      </c>
      <c r="T3406" s="38"/>
      <c r="U3406" s="22" t="s">
        <v>18</v>
      </c>
      <c r="V3406" s="22" t="str">
        <f>VLOOKUP(P3406,'Customer List'!B:C,2,)</f>
        <v>Gujrat</v>
      </c>
      <c r="W3406" s="39"/>
      <c r="X3406" s="31">
        <v>45944</v>
      </c>
      <c r="Y3406" s="22">
        <f t="shared" ref="Y3406:Y3410" si="589">IF(X3406="", "", X3406-N3406)</f>
        <v>3</v>
      </c>
      <c r="Z3406" s="22" t="str">
        <f t="shared" ref="Z3406:Z3410" si="590">IF(N3406="", "", TEXT(N3406, "dddd"))</f>
        <v>Saturday</v>
      </c>
      <c r="AA3406" s="22" t="str">
        <f t="shared" ref="AA3406:AA3410" si="591">IF(X3406="", "", TEXT(X3406, "dddd"))</f>
        <v>Tuesday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581"/>
        <v>3404</v>
      </c>
      <c r="B3407" s="22" t="s">
        <v>4852</v>
      </c>
      <c r="C3407" s="31">
        <v>45933</v>
      </c>
      <c r="D3407" s="31">
        <v>45938</v>
      </c>
      <c r="E3407" s="48">
        <v>1232.7</v>
      </c>
      <c r="F3407" s="48">
        <f t="shared" si="586"/>
        <v>108477.6</v>
      </c>
      <c r="G3407" s="49">
        <f t="shared" si="587"/>
        <v>108477.6</v>
      </c>
      <c r="H3407" s="22">
        <v>740809</v>
      </c>
      <c r="I3407" s="22" t="s">
        <v>4845</v>
      </c>
      <c r="J3407" s="22">
        <v>1</v>
      </c>
      <c r="K3407" s="22">
        <v>1</v>
      </c>
      <c r="L3407" s="22">
        <f t="shared" si="588"/>
        <v>0</v>
      </c>
      <c r="M3407" s="22" t="s">
        <v>5003</v>
      </c>
      <c r="N3407" s="31">
        <v>45941</v>
      </c>
      <c r="O3407" s="49">
        <v>204716.25</v>
      </c>
      <c r="P3407" s="22" t="s">
        <v>319</v>
      </c>
      <c r="Q3407" s="22">
        <v>58156810935</v>
      </c>
      <c r="R3407" s="22" t="s">
        <v>40</v>
      </c>
      <c r="S3407" s="3">
        <v>4</v>
      </c>
      <c r="T3407" s="38"/>
      <c r="U3407" s="22" t="s">
        <v>18</v>
      </c>
      <c r="V3407" s="22" t="str">
        <f>VLOOKUP(P3407,'Customer List'!B:C,2,)</f>
        <v>Gujrat</v>
      </c>
      <c r="W3407" s="39"/>
      <c r="X3407" s="31">
        <v>45944</v>
      </c>
      <c r="Y3407" s="22">
        <f t="shared" si="589"/>
        <v>3</v>
      </c>
      <c r="Z3407" s="22" t="str">
        <f t="shared" si="590"/>
        <v>Saturday</v>
      </c>
      <c r="AA3407" s="22" t="str">
        <f t="shared" si="591"/>
        <v>Tuesday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x14ac:dyDescent="0.25">
      <c r="A3408" s="22">
        <f t="shared" si="581"/>
        <v>3405</v>
      </c>
      <c r="B3408" s="22" t="s">
        <v>4852</v>
      </c>
      <c r="C3408" s="31">
        <v>45933</v>
      </c>
      <c r="D3408" s="31">
        <v>45938</v>
      </c>
      <c r="E3408" s="48">
        <v>86.8</v>
      </c>
      <c r="F3408" s="48">
        <f t="shared" si="586"/>
        <v>7638.4</v>
      </c>
      <c r="G3408" s="49">
        <f t="shared" si="587"/>
        <v>7638.4</v>
      </c>
      <c r="H3408" s="22">
        <v>773302</v>
      </c>
      <c r="I3408" s="22" t="s">
        <v>4846</v>
      </c>
      <c r="J3408" s="22">
        <v>1</v>
      </c>
      <c r="K3408" s="22">
        <v>1</v>
      </c>
      <c r="L3408" s="22">
        <f t="shared" si="588"/>
        <v>0</v>
      </c>
      <c r="M3408" s="22" t="s">
        <v>4997</v>
      </c>
      <c r="N3408" s="31">
        <v>45941</v>
      </c>
      <c r="O3408" s="49">
        <v>13454</v>
      </c>
      <c r="P3408" s="22" t="s">
        <v>298</v>
      </c>
      <c r="Q3408" s="22">
        <v>58156810762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589"/>
        <v>2</v>
      </c>
      <c r="Z3408" s="22" t="str">
        <f t="shared" si="590"/>
        <v>Saturday</v>
      </c>
      <c r="AA3408" s="22" t="str">
        <f t="shared" si="591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581"/>
        <v>3406</v>
      </c>
      <c r="B3409" s="22" t="s">
        <v>4852</v>
      </c>
      <c r="C3409" s="31">
        <v>45933</v>
      </c>
      <c r="D3409" s="31">
        <v>45938</v>
      </c>
      <c r="E3409" s="48">
        <v>58.1</v>
      </c>
      <c r="F3409" s="48">
        <f t="shared" si="586"/>
        <v>5112.8</v>
      </c>
      <c r="G3409" s="49">
        <f t="shared" si="587"/>
        <v>5112.8</v>
      </c>
      <c r="H3409" s="22">
        <v>776702</v>
      </c>
      <c r="I3409" s="22" t="s">
        <v>4847</v>
      </c>
      <c r="J3409" s="22">
        <v>1</v>
      </c>
      <c r="K3409" s="22">
        <v>1</v>
      </c>
      <c r="L3409" s="22">
        <f t="shared" si="588"/>
        <v>0</v>
      </c>
      <c r="M3409" s="22" t="s">
        <v>4995</v>
      </c>
      <c r="N3409" s="31">
        <v>45941</v>
      </c>
      <c r="O3409" s="49">
        <v>9005.5</v>
      </c>
      <c r="P3409" s="22" t="s">
        <v>295</v>
      </c>
      <c r="Q3409" s="22">
        <v>58156812453</v>
      </c>
      <c r="R3409" s="22" t="s">
        <v>40</v>
      </c>
      <c r="S3409" s="3">
        <v>-20</v>
      </c>
      <c r="T3409" s="38"/>
      <c r="U3409" s="22" t="s">
        <v>18</v>
      </c>
      <c r="V3409" s="22" t="str">
        <f>VLOOKUP(P3409,'Customer List'!B:C,2,)</f>
        <v>Kerala</v>
      </c>
      <c r="W3409" s="39"/>
      <c r="X3409" s="31">
        <v>45944</v>
      </c>
      <c r="Y3409" s="22">
        <f t="shared" si="589"/>
        <v>3</v>
      </c>
      <c r="Z3409" s="22" t="str">
        <f t="shared" si="590"/>
        <v>Saturday</v>
      </c>
      <c r="AA3409" s="22" t="str">
        <f t="shared" si="591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581"/>
        <v>3407</v>
      </c>
      <c r="B3410" s="22" t="s">
        <v>4852</v>
      </c>
      <c r="C3410" s="31">
        <v>45933</v>
      </c>
      <c r="D3410" s="31">
        <v>45938</v>
      </c>
      <c r="E3410" s="48">
        <v>451.5</v>
      </c>
      <c r="F3410" s="48">
        <f t="shared" si="586"/>
        <v>39732</v>
      </c>
      <c r="G3410" s="49">
        <f t="shared" si="587"/>
        <v>39732</v>
      </c>
      <c r="H3410" s="22">
        <v>777406</v>
      </c>
      <c r="I3410" s="22" t="s">
        <v>4848</v>
      </c>
      <c r="J3410" s="22">
        <v>1</v>
      </c>
      <c r="K3410" s="22">
        <v>1</v>
      </c>
      <c r="L3410" s="22">
        <f t="shared" si="588"/>
        <v>0</v>
      </c>
      <c r="M3410" s="22" t="s">
        <v>5001</v>
      </c>
      <c r="N3410" s="31">
        <v>45941</v>
      </c>
      <c r="O3410" s="49">
        <v>59985</v>
      </c>
      <c r="P3410" s="22" t="s">
        <v>2045</v>
      </c>
      <c r="Q3410" s="22">
        <v>58156811112</v>
      </c>
      <c r="R3410" s="22" t="s">
        <v>40</v>
      </c>
      <c r="S3410" s="3">
        <v>-20</v>
      </c>
      <c r="T3410" s="38"/>
      <c r="U3410" s="22" t="s">
        <v>18</v>
      </c>
      <c r="V3410" s="22" t="str">
        <f>VLOOKUP(P3410,'Customer List'!B:C,2,)</f>
        <v>Hyderabad</v>
      </c>
      <c r="W3410" s="39"/>
      <c r="X3410" s="31">
        <v>45943</v>
      </c>
      <c r="Y3410" s="22">
        <f t="shared" si="589"/>
        <v>2</v>
      </c>
      <c r="Z3410" s="22" t="str">
        <f t="shared" si="590"/>
        <v>Saturday</v>
      </c>
      <c r="AA3410" s="22" t="str">
        <f t="shared" si="591"/>
        <v>Monday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581"/>
        <v>3408</v>
      </c>
      <c r="B3411" s="22" t="s">
        <v>4852</v>
      </c>
      <c r="C3411" s="31">
        <v>45933</v>
      </c>
      <c r="D3411" s="31">
        <v>45938</v>
      </c>
      <c r="E3411" s="48">
        <v>78.400000000000006</v>
      </c>
      <c r="F3411" s="48">
        <f t="shared" si="586"/>
        <v>6899.2000000000007</v>
      </c>
      <c r="G3411" s="49">
        <f t="shared" si="587"/>
        <v>13798.400000000001</v>
      </c>
      <c r="H3411" s="22">
        <v>801702</v>
      </c>
      <c r="I3411" s="22" t="s">
        <v>4849</v>
      </c>
      <c r="J3411" s="22">
        <v>2</v>
      </c>
      <c r="K3411" s="22">
        <v>2</v>
      </c>
      <c r="L3411" s="22">
        <f t="shared" si="588"/>
        <v>0</v>
      </c>
      <c r="M3411" s="22" t="s">
        <v>4918</v>
      </c>
      <c r="N3411" s="31">
        <v>45939</v>
      </c>
      <c r="O3411" s="49">
        <v>21280</v>
      </c>
      <c r="P3411" s="22" t="s">
        <v>213</v>
      </c>
      <c r="Q3411" s="22" t="s">
        <v>1127</v>
      </c>
      <c r="R3411" s="22" t="s">
        <v>1127</v>
      </c>
      <c r="S3411" s="3">
        <v>4</v>
      </c>
      <c r="T3411" s="38"/>
      <c r="U3411" s="22" t="s">
        <v>18</v>
      </c>
      <c r="V3411" s="22" t="str">
        <f>VLOOKUP(P3411,'Customer List'!B:C,2,)</f>
        <v>Delhi</v>
      </c>
      <c r="W3411" s="39"/>
      <c r="X3411" s="31">
        <f t="shared" ref="X3411" si="592">IF(OR(R3411 = "PRIYANKA MADAM", R3411 = "DEEPAK", R3411 = "PORTER"),N3411,"")</f>
        <v>45939</v>
      </c>
      <c r="Y3411" s="22">
        <f t="shared" ref="Y3411" si="593">IF(X3411="", "", X3411-N3411)</f>
        <v>0</v>
      </c>
      <c r="Z3411" s="22" t="str">
        <f t="shared" ref="Z3411" si="594">IF(N3411="", "", TEXT(N3411, "dddd"))</f>
        <v>Thursday</v>
      </c>
      <c r="AA3411" s="22" t="str">
        <f t="shared" ref="AA3411" si="595">IF(X3411="", "", TEXT(X3411, "dddd"))</f>
        <v>Thursday</v>
      </c>
      <c r="AB3411" s="22" t="str">
        <f>VLOOKUP(U3411,'Currency Sheet'!A:C,3,)</f>
        <v>DOLLAR</v>
      </c>
      <c r="AC3411" s="43" t="str">
        <f>VLOOKUP(P3411,'Customer List'!B:D,3,)</f>
        <v>Local</v>
      </c>
    </row>
    <row r="3412" spans="1:29" x14ac:dyDescent="0.25">
      <c r="A3412" s="22">
        <f t="shared" si="581"/>
        <v>3409</v>
      </c>
      <c r="B3412" s="22" t="s">
        <v>4858</v>
      </c>
      <c r="C3412" s="31">
        <v>45936</v>
      </c>
      <c r="D3412" s="31">
        <v>45939</v>
      </c>
      <c r="E3412" s="48">
        <v>136.80000000000001</v>
      </c>
      <c r="F3412" s="48">
        <f t="shared" si="586"/>
        <v>12038.400000000001</v>
      </c>
      <c r="G3412" s="49">
        <f t="shared" si="587"/>
        <v>120384.00000000001</v>
      </c>
      <c r="H3412" s="22" t="s">
        <v>564</v>
      </c>
      <c r="I3412" s="22" t="s">
        <v>5059</v>
      </c>
      <c r="J3412" s="22">
        <v>10</v>
      </c>
      <c r="K3412" s="22">
        <v>10</v>
      </c>
      <c r="L3412" s="22">
        <f t="shared" si="588"/>
        <v>0</v>
      </c>
      <c r="M3412" s="22" t="s">
        <v>5004</v>
      </c>
      <c r="N3412" s="31">
        <v>45941</v>
      </c>
      <c r="O3412" s="49">
        <v>172900</v>
      </c>
      <c r="P3412" s="22" t="s">
        <v>4991</v>
      </c>
      <c r="Q3412" s="22">
        <v>58156840210</v>
      </c>
      <c r="R3412" s="22" t="s">
        <v>40</v>
      </c>
      <c r="S3412" s="3">
        <v>-20</v>
      </c>
      <c r="T3412" s="38"/>
      <c r="U3412" s="22" t="s">
        <v>3353</v>
      </c>
      <c r="V3412" s="22" t="str">
        <f>VLOOKUP(P3412,'Customer List'!B:C,2,)</f>
        <v>VADODARA</v>
      </c>
      <c r="W3412" s="39"/>
      <c r="X3412" s="31">
        <v>45943</v>
      </c>
      <c r="Y3412" s="22">
        <f t="shared" ref="Y3412:Y3415" si="596">IF(X3412="", "", X3412-N3412)</f>
        <v>2</v>
      </c>
      <c r="Z3412" s="22" t="str">
        <f t="shared" ref="Z3412:Z3415" si="597">IF(N3412="", "", TEXT(N3412, "dddd"))</f>
        <v>Saturday</v>
      </c>
      <c r="AA3412" s="22" t="str">
        <f t="shared" ref="AA3412:AA3415" si="598">IF(X3412="", "", TEXT(X3412, "dddd"))</f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581"/>
        <v>3410</v>
      </c>
      <c r="B3413" s="22" t="s">
        <v>4858</v>
      </c>
      <c r="C3413" s="31">
        <v>45936</v>
      </c>
      <c r="D3413" s="31">
        <v>45939</v>
      </c>
      <c r="E3413" s="48">
        <v>136.80000000000001</v>
      </c>
      <c r="F3413" s="48">
        <f t="shared" si="586"/>
        <v>12038.400000000001</v>
      </c>
      <c r="G3413" s="49">
        <f t="shared" si="587"/>
        <v>48153.600000000006</v>
      </c>
      <c r="H3413" s="22" t="s">
        <v>564</v>
      </c>
      <c r="I3413" s="22" t="s">
        <v>5059</v>
      </c>
      <c r="J3413" s="22">
        <v>4</v>
      </c>
      <c r="K3413" s="22">
        <v>4</v>
      </c>
      <c r="L3413" s="22">
        <f t="shared" si="588"/>
        <v>0</v>
      </c>
      <c r="M3413" s="22" t="s">
        <v>4905</v>
      </c>
      <c r="N3413" s="31">
        <v>45939</v>
      </c>
      <c r="O3413" s="49">
        <v>85120</v>
      </c>
      <c r="P3413" s="22" t="s">
        <v>4857</v>
      </c>
      <c r="Q3413" s="22">
        <v>58156706370</v>
      </c>
      <c r="R3413" s="22" t="s">
        <v>40</v>
      </c>
      <c r="S3413" s="3">
        <v>-20</v>
      </c>
      <c r="T3413" s="38"/>
      <c r="U3413" s="22" t="s">
        <v>3353</v>
      </c>
      <c r="V3413" s="22" t="str">
        <f>VLOOKUP(P3413,'Customer List'!B:C,2,)</f>
        <v>Banglore</v>
      </c>
      <c r="W3413" s="39"/>
      <c r="X3413" s="31">
        <v>45941</v>
      </c>
      <c r="Y3413" s="22">
        <f t="shared" si="596"/>
        <v>2</v>
      </c>
      <c r="Z3413" s="22" t="str">
        <f t="shared" si="597"/>
        <v>Thursday</v>
      </c>
      <c r="AA3413" s="22" t="str">
        <f t="shared" si="598"/>
        <v>Saturday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581"/>
        <v>3411</v>
      </c>
      <c r="B3414" s="22" t="s">
        <v>4858</v>
      </c>
      <c r="C3414" s="31">
        <v>45936</v>
      </c>
      <c r="D3414" s="31">
        <v>45939</v>
      </c>
      <c r="E3414" s="48">
        <v>2631.9</v>
      </c>
      <c r="F3414" s="48">
        <f t="shared" ref="F3414:F3416" si="599">IF(AB3414="DOLLAR",E3414*88,E3414)</f>
        <v>231607.2</v>
      </c>
      <c r="G3414" s="49">
        <f t="shared" ref="G3414:G3416" si="600">F3414*J3414</f>
        <v>463214.4</v>
      </c>
      <c r="H3414" s="22" t="s">
        <v>1982</v>
      </c>
      <c r="I3414" s="22" t="s">
        <v>5060</v>
      </c>
      <c r="J3414" s="22">
        <v>2</v>
      </c>
      <c r="K3414" s="22">
        <v>2</v>
      </c>
      <c r="L3414" s="22">
        <f t="shared" si="588"/>
        <v>0</v>
      </c>
      <c r="M3414" s="22" t="s">
        <v>5004</v>
      </c>
      <c r="N3414" s="31">
        <v>45941</v>
      </c>
      <c r="O3414" s="49">
        <v>772590</v>
      </c>
      <c r="P3414" s="22" t="s">
        <v>4991</v>
      </c>
      <c r="Q3414" s="22">
        <v>58156840210</v>
      </c>
      <c r="R3414" s="22" t="s">
        <v>40</v>
      </c>
      <c r="S3414" s="3">
        <v>4</v>
      </c>
      <c r="T3414" s="38"/>
      <c r="U3414" s="22" t="s">
        <v>3353</v>
      </c>
      <c r="V3414" s="22" t="str">
        <f>VLOOKUP(P3414,'Customer List'!B:C,2,)</f>
        <v>VADODARA</v>
      </c>
      <c r="W3414" s="39"/>
      <c r="X3414" s="31">
        <v>45943</v>
      </c>
      <c r="Y3414" s="22">
        <f t="shared" si="596"/>
        <v>2</v>
      </c>
      <c r="Z3414" s="22" t="str">
        <f t="shared" si="597"/>
        <v>Saturday</v>
      </c>
      <c r="AA3414" s="22" t="str">
        <f t="shared" si="598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581"/>
        <v>3412</v>
      </c>
      <c r="B3415" s="22" t="s">
        <v>4858</v>
      </c>
      <c r="C3415" s="31">
        <v>45936</v>
      </c>
      <c r="D3415" s="31">
        <v>45939</v>
      </c>
      <c r="E3415" s="48">
        <v>220.5</v>
      </c>
      <c r="F3415" s="48">
        <f t="shared" si="599"/>
        <v>19404</v>
      </c>
      <c r="G3415" s="49">
        <f t="shared" si="600"/>
        <v>38808</v>
      </c>
      <c r="H3415" s="22" t="s">
        <v>4856</v>
      </c>
      <c r="I3415" s="22" t="s">
        <v>5061</v>
      </c>
      <c r="J3415" s="22">
        <v>2</v>
      </c>
      <c r="K3415" s="22">
        <v>2</v>
      </c>
      <c r="L3415" s="22">
        <f t="shared" si="588"/>
        <v>0</v>
      </c>
      <c r="M3415" s="22" t="s">
        <v>5025</v>
      </c>
      <c r="N3415" s="31">
        <v>45941</v>
      </c>
      <c r="O3415" s="49">
        <v>61740</v>
      </c>
      <c r="P3415" s="22" t="s">
        <v>4851</v>
      </c>
      <c r="Q3415" s="22">
        <v>58156808990</v>
      </c>
      <c r="R3415" s="22" t="s">
        <v>40</v>
      </c>
      <c r="S3415" s="3">
        <v>4</v>
      </c>
      <c r="T3415" s="38"/>
      <c r="U3415" s="22" t="s">
        <v>3353</v>
      </c>
      <c r="V3415" s="22" t="str">
        <f>VLOOKUP(P3415,'Customer List'!B:C,2,)</f>
        <v>Mumbai</v>
      </c>
      <c r="W3415" s="39"/>
      <c r="X3415" s="31">
        <v>45943</v>
      </c>
      <c r="Y3415" s="22">
        <f t="shared" si="596"/>
        <v>2</v>
      </c>
      <c r="Z3415" s="22" t="str">
        <f t="shared" si="597"/>
        <v>Saturday</v>
      </c>
      <c r="AA3415" s="22" t="str">
        <f t="shared" si="598"/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x14ac:dyDescent="0.25">
      <c r="A3416" s="22">
        <f t="shared" si="581"/>
        <v>3413</v>
      </c>
      <c r="B3416" s="22">
        <v>179957</v>
      </c>
      <c r="C3416" s="31">
        <v>45936</v>
      </c>
      <c r="D3416" s="31">
        <v>45939</v>
      </c>
      <c r="E3416" s="48">
        <v>171.99</v>
      </c>
      <c r="F3416" s="48">
        <f t="shared" si="599"/>
        <v>15135.12</v>
      </c>
      <c r="G3416" s="49">
        <f t="shared" si="600"/>
        <v>15135.12</v>
      </c>
      <c r="H3416" s="22" t="s">
        <v>4986</v>
      </c>
      <c r="I3416" s="22" t="s">
        <v>4987</v>
      </c>
      <c r="J3416" s="22">
        <v>1</v>
      </c>
      <c r="K3416" s="22">
        <v>1</v>
      </c>
      <c r="L3416" s="22">
        <f t="shared" si="588"/>
        <v>0</v>
      </c>
      <c r="M3416" s="22" t="s">
        <v>5027</v>
      </c>
      <c r="N3416" s="31">
        <v>45941</v>
      </c>
      <c r="O3416" s="49">
        <v>12642</v>
      </c>
      <c r="P3416" s="22" t="s">
        <v>621</v>
      </c>
      <c r="Q3416" s="22">
        <v>58156809782</v>
      </c>
      <c r="R3416" s="22" t="s">
        <v>40</v>
      </c>
      <c r="S3416" s="3">
        <v>4</v>
      </c>
      <c r="T3416" s="38"/>
      <c r="U3416" s="22" t="s">
        <v>423</v>
      </c>
      <c r="V3416" s="22" t="str">
        <f>VLOOKUP(P3416,'Customer List'!B:C,2,)</f>
        <v>Hyderabad</v>
      </c>
      <c r="W3416" s="39"/>
      <c r="X3416" s="31">
        <v>45943</v>
      </c>
      <c r="Y3416" s="22">
        <f t="shared" ref="Y3416:Y3417" si="601">IF(X3416="", "", X3416-N3416)</f>
        <v>2</v>
      </c>
      <c r="Z3416" s="22" t="str">
        <f t="shared" ref="Z3416:Z3417" si="602">IF(N3416="", "", TEXT(N3416, "dddd"))</f>
        <v>Saturday</v>
      </c>
      <c r="AA3416" s="22" t="str">
        <f t="shared" ref="AA3416:AA3417" si="60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581"/>
        <v>3414</v>
      </c>
      <c r="B3417" s="22">
        <v>179957</v>
      </c>
      <c r="C3417" s="31">
        <v>45936</v>
      </c>
      <c r="D3417" s="31">
        <v>45939</v>
      </c>
      <c r="E3417" s="48">
        <f>8020.41/3</f>
        <v>2673.47</v>
      </c>
      <c r="F3417" s="48">
        <f t="shared" ref="F3417" si="604">IF(AB3417="DOLLAR",E3417*88,E3417)</f>
        <v>235265.36</v>
      </c>
      <c r="G3417" s="49">
        <f t="shared" ref="G3417" si="605">F3417*J3417</f>
        <v>705796.08</v>
      </c>
      <c r="H3417" s="22" t="s">
        <v>441</v>
      </c>
      <c r="I3417" s="22" t="s">
        <v>4988</v>
      </c>
      <c r="J3417" s="22">
        <v>3</v>
      </c>
      <c r="K3417" s="22">
        <v>3</v>
      </c>
      <c r="L3417" s="22">
        <f t="shared" si="588"/>
        <v>0</v>
      </c>
      <c r="M3417" s="22" t="s">
        <v>5002</v>
      </c>
      <c r="N3417" s="31">
        <v>45941</v>
      </c>
      <c r="O3417" s="49">
        <v>849366</v>
      </c>
      <c r="P3417" s="22" t="s">
        <v>370</v>
      </c>
      <c r="Q3417" s="22">
        <v>58156810935</v>
      </c>
      <c r="R3417" s="22" t="s">
        <v>40</v>
      </c>
      <c r="S3417" s="3">
        <v>4</v>
      </c>
      <c r="T3417" s="38"/>
      <c r="U3417" s="22" t="s">
        <v>423</v>
      </c>
      <c r="V3417" s="22" t="str">
        <f>VLOOKUP(P3417,'Customer List'!B:C,2,)</f>
        <v>Gujrat</v>
      </c>
      <c r="W3417" s="39"/>
      <c r="X3417" s="31">
        <v>45944</v>
      </c>
      <c r="Y3417" s="22">
        <f t="shared" si="601"/>
        <v>3</v>
      </c>
      <c r="Z3417" s="22" t="str">
        <f t="shared" si="602"/>
        <v>Saturday</v>
      </c>
      <c r="AA3417" s="22" t="str">
        <f t="shared" si="603"/>
        <v>Tuesday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581"/>
        <v>3415</v>
      </c>
      <c r="B3418" s="22" t="s">
        <v>5036</v>
      </c>
      <c r="C3418" s="31">
        <v>45940</v>
      </c>
      <c r="D3418" s="31">
        <v>45943</v>
      </c>
      <c r="E3418" s="48">
        <v>99.6</v>
      </c>
      <c r="F3418" s="48">
        <f t="shared" ref="F3418:F3430" si="606">IF(AB3418="DOLLAR",E3418*88,E3418)</f>
        <v>8764.7999999999993</v>
      </c>
      <c r="G3418" s="49">
        <f t="shared" ref="G3418:G3430" si="607">F3418*J3418</f>
        <v>8764.7999999999993</v>
      </c>
      <c r="H3418" s="22" t="s">
        <v>2207</v>
      </c>
      <c r="I3418" s="22" t="s">
        <v>5062</v>
      </c>
      <c r="J3418" s="22">
        <v>1</v>
      </c>
      <c r="K3418" s="22">
        <v>1</v>
      </c>
      <c r="L3418" s="22">
        <f t="shared" si="588"/>
        <v>0</v>
      </c>
      <c r="M3418" s="22" t="s">
        <v>5160</v>
      </c>
      <c r="N3418" s="31">
        <v>45944</v>
      </c>
      <c r="O3418" s="49">
        <v>16367.6</v>
      </c>
      <c r="P3418" s="22" t="s">
        <v>165</v>
      </c>
      <c r="Q3418" s="22">
        <v>58156994700</v>
      </c>
      <c r="R3418" s="22" t="s">
        <v>40</v>
      </c>
      <c r="S3418" s="3">
        <v>-20</v>
      </c>
      <c r="T3418" s="38"/>
      <c r="U3418" s="22" t="s">
        <v>5038</v>
      </c>
      <c r="V3418" s="22" t="str">
        <f>VLOOKUP(P3418,'Customer List'!B:C,2,)</f>
        <v>Lucknow</v>
      </c>
      <c r="W3418" s="39"/>
      <c r="X3418" s="31">
        <v>45946</v>
      </c>
      <c r="Y3418" s="22">
        <f t="shared" ref="Y3418:Y3430" si="608">IF(X3418="", "", X3418-N3418)</f>
        <v>2</v>
      </c>
      <c r="Z3418" s="22" t="str">
        <f t="shared" ref="Z3418:Z3430" si="609">IF(N3418="", "", TEXT(N3418, "dddd"))</f>
        <v>Tuesday</v>
      </c>
      <c r="AA3418" s="22" t="str">
        <f t="shared" ref="AA3418:AA3430" si="610">IF(X3418="", "", TEXT(X3418, "dddd"))</f>
        <v>Thursday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581"/>
        <v>3416</v>
      </c>
      <c r="B3419" s="22" t="s">
        <v>5036</v>
      </c>
      <c r="C3419" s="31">
        <v>45940</v>
      </c>
      <c r="D3419" s="31">
        <v>45943</v>
      </c>
      <c r="E3419" s="48">
        <v>5</v>
      </c>
      <c r="F3419" s="48">
        <f t="shared" si="606"/>
        <v>440</v>
      </c>
      <c r="G3419" s="49">
        <f t="shared" si="607"/>
        <v>880</v>
      </c>
      <c r="H3419" s="22" t="s">
        <v>5037</v>
      </c>
      <c r="I3419" s="22" t="s">
        <v>5063</v>
      </c>
      <c r="J3419" s="22">
        <v>2</v>
      </c>
      <c r="K3419" s="22"/>
      <c r="L3419" s="22">
        <f t="shared" si="588"/>
        <v>2</v>
      </c>
      <c r="M3419" s="22"/>
      <c r="N3419" s="31"/>
      <c r="O3419" s="49"/>
      <c r="P3419" s="22" t="s">
        <v>254</v>
      </c>
      <c r="Q3419" s="22"/>
      <c r="R3419" s="22"/>
      <c r="S3419" s="3">
        <v>-20</v>
      </c>
      <c r="T3419" s="38" t="s">
        <v>2580</v>
      </c>
      <c r="U3419" s="22" t="s">
        <v>5038</v>
      </c>
      <c r="V3419" s="22" t="str">
        <f>VLOOKUP(P3419,'Customer List'!B:C,2,)</f>
        <v>Delhi</v>
      </c>
      <c r="W3419" s="39" t="s">
        <v>5313</v>
      </c>
      <c r="X3419" s="31" t="str">
        <f t="shared" ref="X3419:X3430" si="611">IF(OR(R3419 = "PRIYANKA MADAM", R3419 = "DEEPAK", R3419 = "PORTER"),N3419,"")</f>
        <v/>
      </c>
      <c r="Y3419" s="22" t="str">
        <f t="shared" si="608"/>
        <v/>
      </c>
      <c r="Z3419" s="22" t="str">
        <f t="shared" si="609"/>
        <v/>
      </c>
      <c r="AA3419" s="22" t="str">
        <f t="shared" si="610"/>
        <v/>
      </c>
      <c r="AB3419" s="22" t="str">
        <f>VLOOKUP(U3419,'Currency Sheet'!A:C,3,)</f>
        <v>DOLLAR</v>
      </c>
      <c r="AC3419" s="43" t="str">
        <f>VLOOKUP(P3419,'Customer List'!B:D,3,)</f>
        <v>Local</v>
      </c>
    </row>
    <row r="3420" spans="1:29" x14ac:dyDescent="0.25">
      <c r="A3420" s="22">
        <f t="shared" si="581"/>
        <v>3417</v>
      </c>
      <c r="B3420" s="22" t="s">
        <v>5042</v>
      </c>
      <c r="C3420" s="31">
        <v>45940</v>
      </c>
      <c r="D3420" s="31">
        <v>45943</v>
      </c>
      <c r="E3420" s="48">
        <v>18</v>
      </c>
      <c r="F3420" s="48">
        <f t="shared" si="606"/>
        <v>1584</v>
      </c>
      <c r="G3420" s="49">
        <f t="shared" si="607"/>
        <v>1584</v>
      </c>
      <c r="H3420" s="22" t="s">
        <v>5039</v>
      </c>
      <c r="I3420" s="22" t="s">
        <v>5064</v>
      </c>
      <c r="J3420" s="22">
        <v>1</v>
      </c>
      <c r="K3420" s="22">
        <v>1</v>
      </c>
      <c r="L3420" s="22">
        <f t="shared" si="588"/>
        <v>0</v>
      </c>
      <c r="M3420" s="22" t="s">
        <v>5161</v>
      </c>
      <c r="N3420" s="31">
        <v>45944</v>
      </c>
      <c r="O3420" s="49">
        <v>2827</v>
      </c>
      <c r="P3420" s="22" t="s">
        <v>1094</v>
      </c>
      <c r="Q3420" s="22">
        <v>58156995444</v>
      </c>
      <c r="R3420" s="22" t="s">
        <v>40</v>
      </c>
      <c r="S3420" s="3">
        <v>-20</v>
      </c>
      <c r="T3420" s="38"/>
      <c r="U3420" s="22" t="s">
        <v>5038</v>
      </c>
      <c r="V3420" s="22" t="str">
        <f>VLOOKUP(P3420,'Customer List'!B:C,2,)</f>
        <v>Punjab</v>
      </c>
      <c r="W3420" s="39"/>
      <c r="X3420" s="31">
        <v>45946</v>
      </c>
      <c r="Y3420" s="22">
        <f t="shared" si="608"/>
        <v>2</v>
      </c>
      <c r="Z3420" s="22" t="str">
        <f t="shared" si="609"/>
        <v>Tuesday</v>
      </c>
      <c r="AA3420" s="22" t="str">
        <f t="shared" si="610"/>
        <v>Thursday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581"/>
        <v>3418</v>
      </c>
      <c r="B3421" s="22" t="s">
        <v>5042</v>
      </c>
      <c r="C3421" s="31">
        <v>45940</v>
      </c>
      <c r="D3421" s="31">
        <v>45943</v>
      </c>
      <c r="E3421" s="48">
        <v>325</v>
      </c>
      <c r="F3421" s="48">
        <f t="shared" si="606"/>
        <v>28600</v>
      </c>
      <c r="G3421" s="49">
        <f t="shared" si="607"/>
        <v>28600</v>
      </c>
      <c r="H3421" s="22" t="s">
        <v>5040</v>
      </c>
      <c r="I3421" s="22" t="s">
        <v>5065</v>
      </c>
      <c r="J3421" s="22">
        <v>1</v>
      </c>
      <c r="K3421" s="22">
        <v>1</v>
      </c>
      <c r="L3421" s="22">
        <f t="shared" si="588"/>
        <v>0</v>
      </c>
      <c r="M3421" s="22" t="s">
        <v>5161</v>
      </c>
      <c r="N3421" s="31">
        <v>45944</v>
      </c>
      <c r="O3421" s="49">
        <v>51178</v>
      </c>
      <c r="P3421" s="22" t="s">
        <v>1094</v>
      </c>
      <c r="Q3421" s="22">
        <v>58156995444</v>
      </c>
      <c r="R3421" s="22" t="s">
        <v>40</v>
      </c>
      <c r="S3421" s="3">
        <v>-20</v>
      </c>
      <c r="T3421" s="38"/>
      <c r="U3421" s="22" t="s">
        <v>5038</v>
      </c>
      <c r="V3421" s="22" t="str">
        <f>VLOOKUP(P3421,'Customer List'!B:C,2,)</f>
        <v>Punjab</v>
      </c>
      <c r="W3421" s="39"/>
      <c r="X3421" s="31">
        <v>45946</v>
      </c>
      <c r="Y3421" s="22">
        <f t="shared" si="608"/>
        <v>2</v>
      </c>
      <c r="Z3421" s="22" t="str">
        <f t="shared" si="609"/>
        <v>Tuesday</v>
      </c>
      <c r="AA3421" s="22" t="str">
        <f t="shared" si="610"/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581"/>
        <v>3419</v>
      </c>
      <c r="B3422" s="22" t="s">
        <v>5042</v>
      </c>
      <c r="C3422" s="31">
        <v>45940</v>
      </c>
      <c r="D3422" s="31">
        <v>45943</v>
      </c>
      <c r="E3422" s="48">
        <v>40.799999999999997</v>
      </c>
      <c r="F3422" s="48">
        <f t="shared" si="606"/>
        <v>3590.3999999999996</v>
      </c>
      <c r="G3422" s="49">
        <f t="shared" si="607"/>
        <v>3590.3999999999996</v>
      </c>
      <c r="H3422" s="22" t="s">
        <v>5041</v>
      </c>
      <c r="I3422" s="22" t="s">
        <v>5066</v>
      </c>
      <c r="J3422" s="22">
        <v>1</v>
      </c>
      <c r="K3422" s="22">
        <v>1</v>
      </c>
      <c r="L3422" s="22">
        <f t="shared" si="588"/>
        <v>0</v>
      </c>
      <c r="M3422" s="22" t="s">
        <v>5168</v>
      </c>
      <c r="N3422" s="31">
        <v>45944</v>
      </c>
      <c r="O3422" s="49">
        <v>7888</v>
      </c>
      <c r="P3422" s="22" t="s">
        <v>153</v>
      </c>
      <c r="Q3422" s="22" t="s">
        <v>1127</v>
      </c>
      <c r="R3422" s="22" t="s">
        <v>2037</v>
      </c>
      <c r="S3422" s="3">
        <v>-20</v>
      </c>
      <c r="T3422" s="38"/>
      <c r="U3422" s="22" t="s">
        <v>5038</v>
      </c>
      <c r="V3422" s="22" t="str">
        <f>VLOOKUP(P3422,'Customer List'!B:C,2,)</f>
        <v>Noida</v>
      </c>
      <c r="W3422" s="39"/>
      <c r="X3422" s="31">
        <f t="shared" si="611"/>
        <v>45944</v>
      </c>
      <c r="Y3422" s="22">
        <f t="shared" si="608"/>
        <v>0</v>
      </c>
      <c r="Z3422" s="22" t="str">
        <f t="shared" si="609"/>
        <v>Tuesday</v>
      </c>
      <c r="AA3422" s="22" t="str">
        <f t="shared" si="610"/>
        <v>Tuesday</v>
      </c>
      <c r="AB3422" s="22" t="str">
        <f>VLOOKUP(U3422,'Currency Sheet'!A:C,3,)</f>
        <v>DOLLAR</v>
      </c>
      <c r="AC3422" s="43" t="str">
        <f>VLOOKUP(P3422,'Customer List'!B:D,3,)</f>
        <v>Local</v>
      </c>
    </row>
    <row r="3423" spans="1:29" x14ac:dyDescent="0.25">
      <c r="A3423" s="22">
        <f t="shared" si="581"/>
        <v>3420</v>
      </c>
      <c r="B3423" s="22" t="s">
        <v>5043</v>
      </c>
      <c r="C3423" s="31">
        <v>45940</v>
      </c>
      <c r="D3423" s="31">
        <v>45943</v>
      </c>
      <c r="E3423" s="48">
        <v>55.2</v>
      </c>
      <c r="F3423" s="48">
        <f t="shared" si="606"/>
        <v>4857.6000000000004</v>
      </c>
      <c r="G3423" s="49">
        <f t="shared" si="607"/>
        <v>4857.6000000000004</v>
      </c>
      <c r="H3423" s="22" t="s">
        <v>5044</v>
      </c>
      <c r="I3423" s="22" t="s">
        <v>5067</v>
      </c>
      <c r="J3423" s="22">
        <v>1</v>
      </c>
      <c r="K3423" s="22">
        <v>1</v>
      </c>
      <c r="L3423" s="22">
        <f t="shared" si="588"/>
        <v>0</v>
      </c>
      <c r="M3423" s="22" t="s">
        <v>5158</v>
      </c>
      <c r="N3423" s="31">
        <v>45943</v>
      </c>
      <c r="O3423" s="49">
        <v>9338</v>
      </c>
      <c r="P3423" s="22" t="s">
        <v>5045</v>
      </c>
      <c r="Q3423" s="22">
        <v>58156922110</v>
      </c>
      <c r="R3423" s="31" t="s">
        <v>40</v>
      </c>
      <c r="S3423" s="3">
        <v>-20</v>
      </c>
      <c r="T3423" s="38"/>
      <c r="U3423" s="22" t="s">
        <v>5038</v>
      </c>
      <c r="V3423" s="22" t="str">
        <f>VLOOKUP(P3423,'Customer List'!B:C,2,)</f>
        <v>BHIWADI</v>
      </c>
      <c r="W3423" s="39"/>
      <c r="X3423" s="31">
        <v>45945</v>
      </c>
      <c r="Y3423" s="22">
        <f t="shared" si="608"/>
        <v>2</v>
      </c>
      <c r="Z3423" s="22" t="str">
        <f t="shared" si="609"/>
        <v>Monday</v>
      </c>
      <c r="AA3423" s="22" t="str">
        <f t="shared" si="610"/>
        <v>Wednesday</v>
      </c>
      <c r="AB3423" s="22" t="str">
        <f>VLOOKUP(U3423,'Currency Sheet'!A:C,3,)</f>
        <v>DOLLAR</v>
      </c>
      <c r="AC3423" s="43" t="str">
        <f>VLOOKUP(P3423,'Customer List'!B:D,3,)</f>
        <v>OutStation</v>
      </c>
    </row>
    <row r="3424" spans="1:29" x14ac:dyDescent="0.25">
      <c r="A3424" s="22">
        <f t="shared" si="581"/>
        <v>3421</v>
      </c>
      <c r="B3424" s="22" t="s">
        <v>5046</v>
      </c>
      <c r="C3424" s="31">
        <v>45940</v>
      </c>
      <c r="D3424" s="31">
        <v>45943</v>
      </c>
      <c r="E3424" s="48">
        <v>5</v>
      </c>
      <c r="F3424" s="48">
        <f t="shared" si="606"/>
        <v>440</v>
      </c>
      <c r="G3424" s="49">
        <f t="shared" si="607"/>
        <v>440</v>
      </c>
      <c r="H3424" s="22" t="s">
        <v>5047</v>
      </c>
      <c r="I3424" s="22" t="s">
        <v>5068</v>
      </c>
      <c r="J3424" s="22">
        <v>1</v>
      </c>
      <c r="K3424" s="22"/>
      <c r="L3424" s="22">
        <f t="shared" si="588"/>
        <v>1</v>
      </c>
      <c r="M3424" s="22"/>
      <c r="N3424" s="31"/>
      <c r="O3424" s="49"/>
      <c r="P3424" s="22" t="s">
        <v>16</v>
      </c>
      <c r="Q3424" s="22"/>
      <c r="R3424" s="22"/>
      <c r="S3424" s="3">
        <v>-20</v>
      </c>
      <c r="T3424" s="38" t="s">
        <v>2580</v>
      </c>
      <c r="U3424" s="22" t="s">
        <v>5038</v>
      </c>
      <c r="V3424" s="22" t="str">
        <f>VLOOKUP(P3424,'Customer List'!B:C,2,)</f>
        <v>Delhi</v>
      </c>
      <c r="W3424" s="39" t="s">
        <v>5312</v>
      </c>
      <c r="X3424" s="31" t="str">
        <f t="shared" si="611"/>
        <v/>
      </c>
      <c r="Y3424" s="22" t="str">
        <f t="shared" si="608"/>
        <v/>
      </c>
      <c r="Z3424" s="22" t="str">
        <f t="shared" si="609"/>
        <v/>
      </c>
      <c r="AA3424" s="22" t="str">
        <f t="shared" si="610"/>
        <v/>
      </c>
      <c r="AB3424" s="22" t="str">
        <f>VLOOKUP(U3424,'Currency Sheet'!A:C,3,)</f>
        <v>DOLLAR</v>
      </c>
      <c r="AC3424" s="43" t="str">
        <f>VLOOKUP(P3424,'Customer List'!B:D,3,)</f>
        <v>Local</v>
      </c>
    </row>
    <row r="3425" spans="1:29" x14ac:dyDescent="0.25">
      <c r="A3425" s="22">
        <f t="shared" si="581"/>
        <v>3422</v>
      </c>
      <c r="B3425" s="22" t="s">
        <v>5046</v>
      </c>
      <c r="C3425" s="31">
        <v>45940</v>
      </c>
      <c r="D3425" s="31">
        <v>45943</v>
      </c>
      <c r="E3425" s="48">
        <v>5</v>
      </c>
      <c r="F3425" s="48">
        <f t="shared" si="606"/>
        <v>440</v>
      </c>
      <c r="G3425" s="49">
        <f t="shared" si="607"/>
        <v>440</v>
      </c>
      <c r="H3425" s="22" t="s">
        <v>5048</v>
      </c>
      <c r="I3425" s="22" t="s">
        <v>5069</v>
      </c>
      <c r="J3425" s="22">
        <v>1</v>
      </c>
      <c r="K3425" s="22"/>
      <c r="L3425" s="22">
        <f t="shared" si="588"/>
        <v>1</v>
      </c>
      <c r="M3425" s="22"/>
      <c r="N3425" s="31"/>
      <c r="O3425" s="49"/>
      <c r="P3425" s="22" t="s">
        <v>16</v>
      </c>
      <c r="Q3425" s="22"/>
      <c r="R3425" s="22"/>
      <c r="S3425" s="3">
        <v>-20</v>
      </c>
      <c r="T3425" s="38" t="s">
        <v>2580</v>
      </c>
      <c r="U3425" s="22" t="s">
        <v>5038</v>
      </c>
      <c r="V3425" s="22" t="str">
        <f>VLOOKUP(P3425,'Customer List'!B:C,2,)</f>
        <v>Delhi</v>
      </c>
      <c r="W3425" s="39" t="s">
        <v>5312</v>
      </c>
      <c r="X3425" s="31" t="str">
        <f t="shared" si="611"/>
        <v/>
      </c>
      <c r="Y3425" s="22" t="str">
        <f t="shared" si="608"/>
        <v/>
      </c>
      <c r="Z3425" s="22" t="str">
        <f t="shared" si="609"/>
        <v/>
      </c>
      <c r="AA3425" s="22" t="str">
        <f t="shared" si="610"/>
        <v/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x14ac:dyDescent="0.25">
      <c r="A3426" s="22">
        <f t="shared" si="581"/>
        <v>3423</v>
      </c>
      <c r="B3426" s="22" t="s">
        <v>5046</v>
      </c>
      <c r="C3426" s="31">
        <v>45940</v>
      </c>
      <c r="D3426" s="31">
        <v>45943</v>
      </c>
      <c r="E3426" s="48">
        <v>5</v>
      </c>
      <c r="F3426" s="48">
        <f t="shared" si="606"/>
        <v>440</v>
      </c>
      <c r="G3426" s="49">
        <f t="shared" si="607"/>
        <v>440</v>
      </c>
      <c r="H3426" s="22" t="s">
        <v>5049</v>
      </c>
      <c r="I3426" s="22" t="s">
        <v>5070</v>
      </c>
      <c r="J3426" s="22">
        <v>1</v>
      </c>
      <c r="K3426" s="22"/>
      <c r="L3426" s="22">
        <f t="shared" si="588"/>
        <v>1</v>
      </c>
      <c r="M3426" s="22"/>
      <c r="N3426" s="31"/>
      <c r="O3426" s="49"/>
      <c r="P3426" s="22" t="s">
        <v>16</v>
      </c>
      <c r="Q3426" s="22"/>
      <c r="R3426" s="22"/>
      <c r="S3426" s="3">
        <v>-20</v>
      </c>
      <c r="T3426" s="38" t="s">
        <v>2580</v>
      </c>
      <c r="U3426" s="22" t="s">
        <v>5038</v>
      </c>
      <c r="V3426" s="22" t="str">
        <f>VLOOKUP(P3426,'Customer List'!B:C,2,)</f>
        <v>Delhi</v>
      </c>
      <c r="W3426" s="39" t="s">
        <v>5312</v>
      </c>
      <c r="X3426" s="31" t="str">
        <f t="shared" si="611"/>
        <v/>
      </c>
      <c r="Y3426" s="22" t="str">
        <f t="shared" si="608"/>
        <v/>
      </c>
      <c r="Z3426" s="22" t="str">
        <f t="shared" si="609"/>
        <v/>
      </c>
      <c r="AA3426" s="22" t="str">
        <f t="shared" si="610"/>
        <v/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581"/>
        <v>3424</v>
      </c>
      <c r="B3427" s="22" t="s">
        <v>5046</v>
      </c>
      <c r="C3427" s="31">
        <v>45940</v>
      </c>
      <c r="D3427" s="31">
        <v>45943</v>
      </c>
      <c r="E3427" s="48">
        <v>5</v>
      </c>
      <c r="F3427" s="48">
        <f t="shared" si="606"/>
        <v>440</v>
      </c>
      <c r="G3427" s="49">
        <f t="shared" si="607"/>
        <v>440</v>
      </c>
      <c r="H3427" s="22" t="s">
        <v>2218</v>
      </c>
      <c r="I3427" s="22" t="s">
        <v>5071</v>
      </c>
      <c r="J3427" s="22">
        <v>1</v>
      </c>
      <c r="K3427" s="22"/>
      <c r="L3427" s="22">
        <f t="shared" si="588"/>
        <v>1</v>
      </c>
      <c r="M3427" s="22"/>
      <c r="N3427" s="31"/>
      <c r="O3427" s="49"/>
      <c r="P3427" s="22" t="s">
        <v>16</v>
      </c>
      <c r="Q3427" s="22"/>
      <c r="R3427" s="22"/>
      <c r="S3427" s="3">
        <v>-20</v>
      </c>
      <c r="T3427" s="38" t="s">
        <v>2580</v>
      </c>
      <c r="U3427" s="22" t="s">
        <v>5038</v>
      </c>
      <c r="V3427" s="22" t="str">
        <f>VLOOKUP(P3427,'Customer List'!B:C,2,)</f>
        <v>Delhi</v>
      </c>
      <c r="W3427" s="39" t="s">
        <v>5312</v>
      </c>
      <c r="X3427" s="31" t="str">
        <f t="shared" si="611"/>
        <v/>
      </c>
      <c r="Y3427" s="22" t="str">
        <f t="shared" si="608"/>
        <v/>
      </c>
      <c r="Z3427" s="22" t="str">
        <f t="shared" si="609"/>
        <v/>
      </c>
      <c r="AA3427" s="22" t="str">
        <f t="shared" si="610"/>
        <v/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x14ac:dyDescent="0.25">
      <c r="A3428" s="22">
        <f t="shared" si="581"/>
        <v>3425</v>
      </c>
      <c r="B3428" s="22">
        <v>340077</v>
      </c>
      <c r="C3428" s="31">
        <v>45940</v>
      </c>
      <c r="D3428" s="31">
        <v>45943</v>
      </c>
      <c r="E3428" s="48">
        <v>99</v>
      </c>
      <c r="F3428" s="48">
        <f t="shared" si="606"/>
        <v>8712</v>
      </c>
      <c r="G3428" s="49">
        <f t="shared" si="607"/>
        <v>8712</v>
      </c>
      <c r="H3428" s="22" t="s">
        <v>5051</v>
      </c>
      <c r="I3428" s="22" t="s">
        <v>5073</v>
      </c>
      <c r="J3428" s="22">
        <v>1</v>
      </c>
      <c r="K3428" s="22">
        <v>1</v>
      </c>
      <c r="L3428" s="22">
        <f t="shared" si="588"/>
        <v>0</v>
      </c>
      <c r="M3428" s="22" t="s">
        <v>5057</v>
      </c>
      <c r="N3428" s="31">
        <v>45944</v>
      </c>
      <c r="O3428" s="49">
        <v>14731</v>
      </c>
      <c r="P3428" s="22" t="s">
        <v>208</v>
      </c>
      <c r="Q3428" s="22" t="s">
        <v>1127</v>
      </c>
      <c r="R3428" s="22" t="s">
        <v>1127</v>
      </c>
      <c r="S3428" s="3">
        <v>4</v>
      </c>
      <c r="T3428" s="38"/>
      <c r="U3428" s="22" t="s">
        <v>511</v>
      </c>
      <c r="V3428" s="22" t="str">
        <f>VLOOKUP(P3428,'Customer List'!B:C,2,)</f>
        <v>Delhi</v>
      </c>
      <c r="W3428" s="39"/>
      <c r="X3428" s="31">
        <f t="shared" si="611"/>
        <v>45944</v>
      </c>
      <c r="Y3428" s="22">
        <f t="shared" si="608"/>
        <v>0</v>
      </c>
      <c r="Z3428" s="22" t="str">
        <f t="shared" si="609"/>
        <v>Tuesday</v>
      </c>
      <c r="AA3428" s="22" t="str">
        <f t="shared" si="610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581"/>
        <v>3426</v>
      </c>
      <c r="B3429" s="22">
        <v>340077</v>
      </c>
      <c r="C3429" s="31">
        <v>45940</v>
      </c>
      <c r="D3429" s="31">
        <v>45943</v>
      </c>
      <c r="E3429" s="48">
        <v>60.75</v>
      </c>
      <c r="F3429" s="48">
        <f t="shared" si="606"/>
        <v>5346</v>
      </c>
      <c r="G3429" s="49">
        <f t="shared" si="607"/>
        <v>5346</v>
      </c>
      <c r="H3429" s="22" t="s">
        <v>5052</v>
      </c>
      <c r="I3429" s="22" t="s">
        <v>5074</v>
      </c>
      <c r="J3429" s="22">
        <v>1</v>
      </c>
      <c r="K3429" s="22">
        <v>1</v>
      </c>
      <c r="L3429" s="22">
        <f t="shared" si="588"/>
        <v>0</v>
      </c>
      <c r="M3429" s="22" t="s">
        <v>5159</v>
      </c>
      <c r="N3429" s="31">
        <v>45943</v>
      </c>
      <c r="O3429" s="49">
        <v>8808.75</v>
      </c>
      <c r="P3429" s="22" t="s">
        <v>541</v>
      </c>
      <c r="Q3429" s="22">
        <v>58156922342</v>
      </c>
      <c r="R3429" s="22" t="s">
        <v>40</v>
      </c>
      <c r="S3429" s="3">
        <v>4</v>
      </c>
      <c r="T3429" s="38"/>
      <c r="U3429" s="22" t="s">
        <v>511</v>
      </c>
      <c r="V3429" s="22" t="str">
        <f>VLOOKUP(P3429,'Customer List'!B:C,2,)</f>
        <v>Banglore</v>
      </c>
      <c r="W3429" s="39"/>
      <c r="X3429" s="31">
        <v>45944</v>
      </c>
      <c r="Y3429" s="22">
        <f t="shared" si="608"/>
        <v>1</v>
      </c>
      <c r="Z3429" s="22" t="str">
        <f t="shared" si="609"/>
        <v>Monday</v>
      </c>
      <c r="AA3429" s="22" t="str">
        <f t="shared" si="610"/>
        <v>Tuesday</v>
      </c>
      <c r="AB3429" s="22" t="str">
        <f>VLOOKUP(U3429,'Currency Sheet'!A:C,3,)</f>
        <v>DOLLAR</v>
      </c>
      <c r="AC3429" s="43" t="str">
        <f>VLOOKUP(P3429,'Customer List'!B:D,3,)</f>
        <v>OutStation</v>
      </c>
    </row>
    <row r="3430" spans="1:29" x14ac:dyDescent="0.25">
      <c r="A3430" s="22">
        <f t="shared" si="581"/>
        <v>3427</v>
      </c>
      <c r="B3430" s="22" t="s">
        <v>5053</v>
      </c>
      <c r="C3430" s="31">
        <v>45940</v>
      </c>
      <c r="D3430" s="31">
        <v>45943</v>
      </c>
      <c r="E3430" s="48">
        <v>88.9</v>
      </c>
      <c r="F3430" s="48">
        <f t="shared" si="606"/>
        <v>7823.2000000000007</v>
      </c>
      <c r="G3430" s="49">
        <f t="shared" si="607"/>
        <v>15646.400000000001</v>
      </c>
      <c r="H3430" s="22" t="s">
        <v>5054</v>
      </c>
      <c r="I3430" s="22" t="s">
        <v>5072</v>
      </c>
      <c r="J3430" s="22">
        <v>2</v>
      </c>
      <c r="K3430" s="22"/>
      <c r="L3430" s="22">
        <f t="shared" si="588"/>
        <v>2</v>
      </c>
      <c r="M3430" s="22"/>
      <c r="N3430" s="31"/>
      <c r="O3430" s="49"/>
      <c r="P3430" s="22" t="s">
        <v>1102</v>
      </c>
      <c r="Q3430" s="22"/>
      <c r="R3430" s="22"/>
      <c r="S3430" s="3">
        <v>4</v>
      </c>
      <c r="T3430" s="38"/>
      <c r="U3430" s="22" t="s">
        <v>5055</v>
      </c>
      <c r="V3430" s="22" t="str">
        <f>VLOOKUP(P3430,'Customer List'!B:C,2,)</f>
        <v>Delhi</v>
      </c>
      <c r="W3430" s="39" t="s">
        <v>605</v>
      </c>
      <c r="X3430" s="31" t="str">
        <f t="shared" si="611"/>
        <v/>
      </c>
      <c r="Y3430" s="22" t="str">
        <f t="shared" si="608"/>
        <v/>
      </c>
      <c r="Z3430" s="22" t="str">
        <f t="shared" si="609"/>
        <v/>
      </c>
      <c r="AA3430" s="22" t="str">
        <f t="shared" si="610"/>
        <v/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581"/>
        <v>3428</v>
      </c>
      <c r="B3431" s="22" t="s">
        <v>5096</v>
      </c>
      <c r="C3431" s="31">
        <v>45939</v>
      </c>
      <c r="D3431" s="31">
        <v>45944</v>
      </c>
      <c r="E3431" s="48">
        <v>219</v>
      </c>
      <c r="F3431" s="48">
        <f t="shared" ref="F3431:F3462" si="612">IF(AB3431="DOLLAR",E3431*88,E3431)</f>
        <v>19272</v>
      </c>
      <c r="G3431" s="49">
        <f t="shared" ref="G3431:G3462" si="613">F3431*J3431</f>
        <v>19272</v>
      </c>
      <c r="H3431" s="22">
        <v>135041</v>
      </c>
      <c r="I3431" s="22" t="s">
        <v>5075</v>
      </c>
      <c r="J3431" s="22">
        <v>1</v>
      </c>
      <c r="K3431" s="22">
        <v>1</v>
      </c>
      <c r="L3431" s="22">
        <f t="shared" si="588"/>
        <v>0</v>
      </c>
      <c r="M3431" s="22"/>
      <c r="N3431" s="31">
        <v>45952</v>
      </c>
      <c r="O3431" s="49"/>
      <c r="P3431" s="22" t="s">
        <v>49</v>
      </c>
      <c r="Q3431" s="22" t="s">
        <v>636</v>
      </c>
      <c r="R3431" s="22" t="s">
        <v>637</v>
      </c>
      <c r="S3431" s="3">
        <v>4</v>
      </c>
      <c r="T3431" s="38"/>
      <c r="U3431" s="22" t="s">
        <v>18</v>
      </c>
      <c r="V3431" s="22" t="str">
        <f>VLOOKUP(P3431,'Customer List'!B:C,2,)</f>
        <v>Delhi</v>
      </c>
      <c r="W3431" s="39" t="s">
        <v>605</v>
      </c>
      <c r="X3431" s="31"/>
      <c r="Y3431" s="22" t="str">
        <f t="shared" ref="Y3431:Y3462" si="614">IF(X3431="", "", X3431-N3431)</f>
        <v/>
      </c>
      <c r="Z3431" s="22" t="str">
        <f t="shared" ref="Z3431:Z3462" si="615">IF(N3431="", "", TEXT(N3431, "dddd"))</f>
        <v>Wednesday</v>
      </c>
      <c r="AA3431" s="22" t="str">
        <f t="shared" ref="AA3431:AA3462" si="616">IF(X3431="", "", TEXT(X3431, "dddd"))</f>
        <v/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581"/>
        <v>3429</v>
      </c>
      <c r="B3432" s="22" t="s">
        <v>5096</v>
      </c>
      <c r="C3432" s="31">
        <v>45939</v>
      </c>
      <c r="D3432" s="31">
        <v>45944</v>
      </c>
      <c r="E3432" s="48">
        <v>140.25</v>
      </c>
      <c r="F3432" s="48">
        <f t="shared" si="612"/>
        <v>12342</v>
      </c>
      <c r="G3432" s="49">
        <f t="shared" si="613"/>
        <v>12342</v>
      </c>
      <c r="H3432" s="22">
        <v>145511</v>
      </c>
      <c r="I3432" s="22" t="s">
        <v>4777</v>
      </c>
      <c r="J3432" s="22">
        <v>1</v>
      </c>
      <c r="K3432" s="22">
        <v>1</v>
      </c>
      <c r="L3432" s="22">
        <f t="shared" si="588"/>
        <v>0</v>
      </c>
      <c r="M3432" s="22"/>
      <c r="N3432" s="31">
        <v>45952</v>
      </c>
      <c r="O3432" s="49"/>
      <c r="P3432" s="22" t="s">
        <v>49</v>
      </c>
      <c r="Q3432" s="22" t="s">
        <v>636</v>
      </c>
      <c r="R3432" s="22" t="s">
        <v>637</v>
      </c>
      <c r="S3432" s="3">
        <v>4</v>
      </c>
      <c r="T3432" s="38"/>
      <c r="U3432" s="22" t="s">
        <v>18</v>
      </c>
      <c r="V3432" s="22" t="str">
        <f>VLOOKUP(P3432,'Customer List'!B:C,2,)</f>
        <v>Delhi</v>
      </c>
      <c r="W3432" s="39" t="s">
        <v>605</v>
      </c>
      <c r="X3432" s="31"/>
      <c r="Y3432" s="22" t="str">
        <f t="shared" si="614"/>
        <v/>
      </c>
      <c r="Z3432" s="22" t="str">
        <f t="shared" si="615"/>
        <v>Wednesday</v>
      </c>
      <c r="AA3432" s="22" t="str">
        <f t="shared" si="616"/>
        <v/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581"/>
        <v>3430</v>
      </c>
      <c r="B3433" s="22" t="s">
        <v>5096</v>
      </c>
      <c r="C3433" s="31">
        <v>45939</v>
      </c>
      <c r="D3433" s="31">
        <v>45944</v>
      </c>
      <c r="E3433" s="48">
        <v>194.6</v>
      </c>
      <c r="F3433" s="48">
        <f t="shared" si="612"/>
        <v>17124.8</v>
      </c>
      <c r="G3433" s="49">
        <f t="shared" si="613"/>
        <v>17124.8</v>
      </c>
      <c r="H3433" s="22">
        <v>300420</v>
      </c>
      <c r="I3433" s="22" t="s">
        <v>4779</v>
      </c>
      <c r="J3433" s="22">
        <v>1</v>
      </c>
      <c r="K3433" s="22">
        <v>1</v>
      </c>
      <c r="L3433" s="22">
        <f t="shared" si="588"/>
        <v>0</v>
      </c>
      <c r="M3433" s="22"/>
      <c r="N3433" s="31">
        <v>45952</v>
      </c>
      <c r="O3433" s="49"/>
      <c r="P3433" s="22" t="s">
        <v>49</v>
      </c>
      <c r="Q3433" s="22" t="s">
        <v>636</v>
      </c>
      <c r="R3433" s="22" t="s">
        <v>637</v>
      </c>
      <c r="S3433" s="3">
        <v>4</v>
      </c>
      <c r="T3433" s="38"/>
      <c r="U3433" s="22" t="s">
        <v>18</v>
      </c>
      <c r="V3433" s="22" t="str">
        <f>VLOOKUP(P3433,'Customer List'!B:C,2,)</f>
        <v>Delhi</v>
      </c>
      <c r="W3433" s="39" t="s">
        <v>605</v>
      </c>
      <c r="X3433" s="31"/>
      <c r="Y3433" s="22" t="str">
        <f t="shared" si="614"/>
        <v/>
      </c>
      <c r="Z3433" s="22" t="str">
        <f t="shared" si="615"/>
        <v>Wednesday</v>
      </c>
      <c r="AA3433" s="22" t="str">
        <f t="shared" si="616"/>
        <v/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x14ac:dyDescent="0.25">
      <c r="A3434" s="22">
        <f t="shared" si="581"/>
        <v>3431</v>
      </c>
      <c r="B3434" s="22" t="s">
        <v>5096</v>
      </c>
      <c r="C3434" s="31">
        <v>45939</v>
      </c>
      <c r="D3434" s="31">
        <v>45944</v>
      </c>
      <c r="E3434" s="48">
        <v>176.4</v>
      </c>
      <c r="F3434" s="48">
        <f t="shared" si="612"/>
        <v>15523.2</v>
      </c>
      <c r="G3434" s="49">
        <f t="shared" si="613"/>
        <v>62092.800000000003</v>
      </c>
      <c r="H3434" s="22">
        <v>300424</v>
      </c>
      <c r="I3434" s="22" t="s">
        <v>4779</v>
      </c>
      <c r="J3434" s="22">
        <v>4</v>
      </c>
      <c r="K3434" s="22">
        <v>4</v>
      </c>
      <c r="L3434" s="22">
        <f t="shared" si="588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si="614"/>
        <v/>
      </c>
      <c r="Z3434" s="22" t="str">
        <f t="shared" si="615"/>
        <v>Wednesday</v>
      </c>
      <c r="AA3434" s="22" t="str">
        <f t="shared" si="616"/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581"/>
        <v>3432</v>
      </c>
      <c r="B3435" s="22" t="s">
        <v>5096</v>
      </c>
      <c r="C3435" s="31">
        <v>45939</v>
      </c>
      <c r="D3435" s="31">
        <v>45944</v>
      </c>
      <c r="E3435" s="48">
        <v>245.7</v>
      </c>
      <c r="F3435" s="48">
        <f t="shared" si="612"/>
        <v>21621.599999999999</v>
      </c>
      <c r="G3435" s="49">
        <f t="shared" si="613"/>
        <v>43243.199999999997</v>
      </c>
      <c r="H3435" s="22">
        <v>301058</v>
      </c>
      <c r="I3435" s="22" t="s">
        <v>4780</v>
      </c>
      <c r="J3435" s="22">
        <v>2</v>
      </c>
      <c r="K3435" s="22">
        <v>2</v>
      </c>
      <c r="L3435" s="22">
        <f t="shared" si="588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14"/>
        <v/>
      </c>
      <c r="Z3435" s="22" t="str">
        <f t="shared" si="615"/>
        <v>Wednesday</v>
      </c>
      <c r="AA3435" s="22" t="str">
        <f t="shared" si="616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581"/>
        <v>3433</v>
      </c>
      <c r="B3436" s="22" t="s">
        <v>5096</v>
      </c>
      <c r="C3436" s="31">
        <v>45939</v>
      </c>
      <c r="D3436" s="31">
        <v>45944</v>
      </c>
      <c r="E3436" s="48">
        <v>326.25</v>
      </c>
      <c r="F3436" s="48">
        <f t="shared" si="612"/>
        <v>28710</v>
      </c>
      <c r="G3436" s="49">
        <f t="shared" si="613"/>
        <v>28710</v>
      </c>
      <c r="H3436" s="22">
        <v>304136</v>
      </c>
      <c r="I3436" s="22" t="s">
        <v>4786</v>
      </c>
      <c r="J3436" s="22">
        <v>1</v>
      </c>
      <c r="K3436" s="22">
        <v>1</v>
      </c>
      <c r="L3436" s="22">
        <f t="shared" si="588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14"/>
        <v/>
      </c>
      <c r="Z3436" s="22" t="str">
        <f t="shared" si="615"/>
        <v>Wednesday</v>
      </c>
      <c r="AA3436" s="22" t="str">
        <f t="shared" si="616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581"/>
        <v>3434</v>
      </c>
      <c r="B3437" s="22" t="s">
        <v>5096</v>
      </c>
      <c r="C3437" s="31">
        <v>45939</v>
      </c>
      <c r="D3437" s="31">
        <v>45944</v>
      </c>
      <c r="E3437" s="48">
        <v>326.25</v>
      </c>
      <c r="F3437" s="48">
        <f t="shared" si="612"/>
        <v>28710</v>
      </c>
      <c r="G3437" s="49">
        <f t="shared" si="613"/>
        <v>28710</v>
      </c>
      <c r="H3437" s="22">
        <v>304140</v>
      </c>
      <c r="I3437" s="22" t="s">
        <v>4786</v>
      </c>
      <c r="J3437" s="22">
        <v>1</v>
      </c>
      <c r="K3437" s="22">
        <v>1</v>
      </c>
      <c r="L3437" s="22">
        <f t="shared" si="588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14"/>
        <v/>
      </c>
      <c r="Z3437" s="22" t="str">
        <f t="shared" si="615"/>
        <v>Wednesday</v>
      </c>
      <c r="AA3437" s="22" t="str">
        <f t="shared" si="616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581"/>
        <v>3435</v>
      </c>
      <c r="B3438" s="22" t="s">
        <v>5096</v>
      </c>
      <c r="C3438" s="31">
        <v>45939</v>
      </c>
      <c r="D3438" s="31">
        <v>45944</v>
      </c>
      <c r="E3438" s="48">
        <v>276.75</v>
      </c>
      <c r="F3438" s="48">
        <f t="shared" si="612"/>
        <v>24354</v>
      </c>
      <c r="G3438" s="49">
        <f t="shared" si="613"/>
        <v>24354</v>
      </c>
      <c r="H3438" s="22">
        <v>304163</v>
      </c>
      <c r="I3438" s="22" t="s">
        <v>5076</v>
      </c>
      <c r="J3438" s="22">
        <v>1</v>
      </c>
      <c r="K3438" s="22">
        <v>1</v>
      </c>
      <c r="L3438" s="22">
        <f t="shared" si="588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14"/>
        <v/>
      </c>
      <c r="Z3438" s="22" t="str">
        <f t="shared" si="615"/>
        <v>Wednesday</v>
      </c>
      <c r="AA3438" s="22" t="str">
        <f t="shared" si="616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581"/>
        <v>3436</v>
      </c>
      <c r="B3439" s="22" t="s">
        <v>5096</v>
      </c>
      <c r="C3439" s="31">
        <v>45939</v>
      </c>
      <c r="D3439" s="31">
        <v>45944</v>
      </c>
      <c r="E3439" s="48">
        <v>326.25</v>
      </c>
      <c r="F3439" s="48">
        <f t="shared" si="612"/>
        <v>28710</v>
      </c>
      <c r="G3439" s="49">
        <f t="shared" si="613"/>
        <v>57420</v>
      </c>
      <c r="H3439" s="22">
        <v>305628</v>
      </c>
      <c r="I3439" s="22" t="s">
        <v>5077</v>
      </c>
      <c r="J3439" s="22">
        <v>2</v>
      </c>
      <c r="K3439" s="22">
        <v>2</v>
      </c>
      <c r="L3439" s="22">
        <f t="shared" si="588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14"/>
        <v/>
      </c>
      <c r="Z3439" s="22" t="str">
        <f t="shared" si="615"/>
        <v>Wednesday</v>
      </c>
      <c r="AA3439" s="22" t="str">
        <f t="shared" si="616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581"/>
        <v>3437</v>
      </c>
      <c r="B3440" s="22" t="s">
        <v>5096</v>
      </c>
      <c r="C3440" s="31">
        <v>45939</v>
      </c>
      <c r="D3440" s="31">
        <v>45944</v>
      </c>
      <c r="E3440" s="48">
        <v>232.4</v>
      </c>
      <c r="F3440" s="48">
        <f t="shared" si="612"/>
        <v>20451.2</v>
      </c>
      <c r="G3440" s="49">
        <f t="shared" si="613"/>
        <v>20451.2</v>
      </c>
      <c r="H3440" s="22">
        <v>309810</v>
      </c>
      <c r="I3440" s="22" t="s">
        <v>5078</v>
      </c>
      <c r="J3440" s="22">
        <v>1</v>
      </c>
      <c r="K3440" s="22">
        <v>1</v>
      </c>
      <c r="L3440" s="22">
        <f t="shared" si="588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14"/>
        <v/>
      </c>
      <c r="Z3440" s="22" t="str">
        <f t="shared" si="615"/>
        <v>Wednesday</v>
      </c>
      <c r="AA3440" s="22" t="str">
        <f t="shared" si="616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33" x14ac:dyDescent="0.25">
      <c r="A3441" s="22">
        <f t="shared" si="581"/>
        <v>3438</v>
      </c>
      <c r="B3441" s="22" t="s">
        <v>5096</v>
      </c>
      <c r="C3441" s="31">
        <v>45939</v>
      </c>
      <c r="D3441" s="31">
        <v>45944</v>
      </c>
      <c r="E3441" s="48">
        <v>184.1</v>
      </c>
      <c r="F3441" s="48">
        <f t="shared" si="612"/>
        <v>16200.8</v>
      </c>
      <c r="G3441" s="49">
        <f t="shared" si="613"/>
        <v>16200.8</v>
      </c>
      <c r="H3441" s="22">
        <v>310806</v>
      </c>
      <c r="I3441" s="22" t="s">
        <v>5079</v>
      </c>
      <c r="J3441" s="22">
        <v>1</v>
      </c>
      <c r="K3441" s="22">
        <v>1</v>
      </c>
      <c r="L3441" s="22">
        <f t="shared" si="588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14"/>
        <v/>
      </c>
      <c r="Z3441" s="22" t="str">
        <f t="shared" si="615"/>
        <v>Wednesday</v>
      </c>
      <c r="AA3441" s="22" t="str">
        <f t="shared" si="616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33" x14ac:dyDescent="0.25">
      <c r="A3442" s="22">
        <f t="shared" si="581"/>
        <v>3439</v>
      </c>
      <c r="B3442" s="22" t="s">
        <v>5096</v>
      </c>
      <c r="C3442" s="31">
        <v>45939</v>
      </c>
      <c r="D3442" s="31">
        <v>45944</v>
      </c>
      <c r="E3442" s="48">
        <v>221.2</v>
      </c>
      <c r="F3442" s="48">
        <f t="shared" si="612"/>
        <v>19465.599999999999</v>
      </c>
      <c r="G3442" s="49">
        <f t="shared" si="613"/>
        <v>19465.599999999999</v>
      </c>
      <c r="H3442" s="22">
        <v>310914</v>
      </c>
      <c r="I3442" s="22" t="s">
        <v>4789</v>
      </c>
      <c r="J3442" s="22">
        <v>1</v>
      </c>
      <c r="K3442" s="22">
        <v>1</v>
      </c>
      <c r="L3442" s="22">
        <f t="shared" si="588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14"/>
        <v/>
      </c>
      <c r="Z3442" s="22" t="str">
        <f t="shared" si="615"/>
        <v>Wednesday</v>
      </c>
      <c r="AA3442" s="22" t="str">
        <f t="shared" si="616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33" x14ac:dyDescent="0.25">
      <c r="A3443" s="22">
        <f t="shared" si="581"/>
        <v>3440</v>
      </c>
      <c r="B3443" s="22" t="s">
        <v>5096</v>
      </c>
      <c r="C3443" s="31">
        <v>45939</v>
      </c>
      <c r="D3443" s="31">
        <v>45944</v>
      </c>
      <c r="E3443" s="48">
        <v>321.75</v>
      </c>
      <c r="F3443" s="48">
        <f t="shared" si="612"/>
        <v>28314</v>
      </c>
      <c r="G3443" s="49">
        <f t="shared" si="613"/>
        <v>56628</v>
      </c>
      <c r="H3443" s="22">
        <v>328644</v>
      </c>
      <c r="I3443" s="22" t="s">
        <v>5080</v>
      </c>
      <c r="J3443" s="22">
        <v>2</v>
      </c>
      <c r="K3443" s="22">
        <v>2</v>
      </c>
      <c r="L3443" s="22">
        <f t="shared" si="588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14"/>
        <v/>
      </c>
      <c r="Z3443" s="22" t="str">
        <f t="shared" si="615"/>
        <v>Wednesday</v>
      </c>
      <c r="AA3443" s="22" t="str">
        <f t="shared" si="616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33" x14ac:dyDescent="0.25">
      <c r="A3444" s="22">
        <f t="shared" si="581"/>
        <v>3441</v>
      </c>
      <c r="B3444" s="22" t="s">
        <v>5096</v>
      </c>
      <c r="C3444" s="31">
        <v>45939</v>
      </c>
      <c r="D3444" s="31">
        <v>45944</v>
      </c>
      <c r="E3444" s="48">
        <v>234.5</v>
      </c>
      <c r="F3444" s="48">
        <f t="shared" si="612"/>
        <v>20636</v>
      </c>
      <c r="G3444" s="49">
        <f t="shared" si="613"/>
        <v>41272</v>
      </c>
      <c r="H3444" s="22">
        <v>329522</v>
      </c>
      <c r="I3444" s="22" t="s">
        <v>5081</v>
      </c>
      <c r="J3444" s="22">
        <v>2</v>
      </c>
      <c r="K3444" s="22">
        <v>2</v>
      </c>
      <c r="L3444" s="22">
        <f t="shared" si="588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14"/>
        <v/>
      </c>
      <c r="Z3444" s="22" t="str">
        <f t="shared" si="615"/>
        <v>Wednesday</v>
      </c>
      <c r="AA3444" s="22" t="str">
        <f t="shared" si="616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33" x14ac:dyDescent="0.25">
      <c r="A3445" s="22">
        <f t="shared" si="581"/>
        <v>3442</v>
      </c>
      <c r="B3445" s="22" t="s">
        <v>5096</v>
      </c>
      <c r="C3445" s="31">
        <v>45939</v>
      </c>
      <c r="D3445" s="31">
        <v>45944</v>
      </c>
      <c r="E3445" s="48">
        <v>301.5</v>
      </c>
      <c r="F3445" s="48">
        <f t="shared" si="612"/>
        <v>26532</v>
      </c>
      <c r="G3445" s="49">
        <f t="shared" si="613"/>
        <v>26532</v>
      </c>
      <c r="H3445" s="22">
        <v>329920</v>
      </c>
      <c r="I3445" s="22" t="s">
        <v>4793</v>
      </c>
      <c r="J3445" s="22">
        <v>1</v>
      </c>
      <c r="K3445" s="22">
        <v>1</v>
      </c>
      <c r="L3445" s="22">
        <f t="shared" si="588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14"/>
        <v/>
      </c>
      <c r="Z3445" s="22" t="str">
        <f t="shared" si="615"/>
        <v>Wednesday</v>
      </c>
      <c r="AA3445" s="22" t="str">
        <f t="shared" si="616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33" x14ac:dyDescent="0.25">
      <c r="A3446" s="22">
        <f t="shared" si="581"/>
        <v>3443</v>
      </c>
      <c r="B3446" s="22" t="s">
        <v>5096</v>
      </c>
      <c r="C3446" s="31">
        <v>45939</v>
      </c>
      <c r="D3446" s="31">
        <v>45944</v>
      </c>
      <c r="E3446" s="48">
        <v>226.1</v>
      </c>
      <c r="F3446" s="48">
        <f t="shared" si="612"/>
        <v>19896.8</v>
      </c>
      <c r="G3446" s="49">
        <f t="shared" si="613"/>
        <v>19896.8</v>
      </c>
      <c r="H3446" s="22">
        <v>341606</v>
      </c>
      <c r="I3446" s="22" t="s">
        <v>5082</v>
      </c>
      <c r="J3446" s="22">
        <v>1</v>
      </c>
      <c r="K3446" s="22">
        <v>1</v>
      </c>
      <c r="L3446" s="22">
        <f t="shared" si="588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14"/>
        <v/>
      </c>
      <c r="Z3446" s="22" t="str">
        <f t="shared" si="615"/>
        <v>Wednesday</v>
      </c>
      <c r="AA3446" s="22" t="str">
        <f t="shared" si="616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33" x14ac:dyDescent="0.25">
      <c r="A3447" s="22">
        <f t="shared" si="581"/>
        <v>3444</v>
      </c>
      <c r="B3447" s="22" t="s">
        <v>5096</v>
      </c>
      <c r="C3447" s="31">
        <v>45939</v>
      </c>
      <c r="D3447" s="31">
        <v>45944</v>
      </c>
      <c r="E3447" s="48">
        <v>305.25</v>
      </c>
      <c r="F3447" s="48">
        <f t="shared" si="612"/>
        <v>26862</v>
      </c>
      <c r="G3447" s="49">
        <f t="shared" si="613"/>
        <v>26862</v>
      </c>
      <c r="H3447" s="22">
        <v>341626</v>
      </c>
      <c r="I3447" s="22" t="s">
        <v>5082</v>
      </c>
      <c r="J3447" s="22">
        <v>1</v>
      </c>
      <c r="K3447" s="22">
        <v>1</v>
      </c>
      <c r="L3447" s="22">
        <f t="shared" si="588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14"/>
        <v/>
      </c>
      <c r="Z3447" s="22" t="str">
        <f t="shared" si="615"/>
        <v>Wednesday</v>
      </c>
      <c r="AA3447" s="22" t="str">
        <f t="shared" si="616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33" x14ac:dyDescent="0.25">
      <c r="A3448" s="22">
        <f t="shared" si="581"/>
        <v>3445</v>
      </c>
      <c r="B3448" s="22" t="s">
        <v>5096</v>
      </c>
      <c r="C3448" s="31">
        <v>45939</v>
      </c>
      <c r="D3448" s="31">
        <v>45944</v>
      </c>
      <c r="E3448" s="48">
        <v>276.75</v>
      </c>
      <c r="F3448" s="48">
        <f t="shared" si="612"/>
        <v>24354</v>
      </c>
      <c r="G3448" s="49">
        <f t="shared" si="613"/>
        <v>24354</v>
      </c>
      <c r="H3448" s="22">
        <v>344651</v>
      </c>
      <c r="I3448" s="22" t="s">
        <v>5083</v>
      </c>
      <c r="J3448" s="22">
        <v>1</v>
      </c>
      <c r="K3448" s="22">
        <v>1</v>
      </c>
      <c r="L3448" s="22">
        <f t="shared" si="588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14"/>
        <v/>
      </c>
      <c r="Z3448" s="22" t="str">
        <f t="shared" si="615"/>
        <v>Wednesday</v>
      </c>
      <c r="AA3448" s="22" t="str">
        <f t="shared" si="616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33" x14ac:dyDescent="0.25">
      <c r="A3449" s="22">
        <f t="shared" si="581"/>
        <v>3446</v>
      </c>
      <c r="B3449" s="22" t="s">
        <v>5096</v>
      </c>
      <c r="C3449" s="31">
        <v>45939</v>
      </c>
      <c r="D3449" s="31">
        <v>45944</v>
      </c>
      <c r="E3449" s="48">
        <v>276.75</v>
      </c>
      <c r="F3449" s="48">
        <f t="shared" si="612"/>
        <v>24354</v>
      </c>
      <c r="G3449" s="49">
        <f t="shared" si="613"/>
        <v>24354</v>
      </c>
      <c r="H3449" s="22">
        <v>344753</v>
      </c>
      <c r="I3449" s="22" t="s">
        <v>5084</v>
      </c>
      <c r="J3449" s="22">
        <v>1</v>
      </c>
      <c r="K3449" s="22">
        <v>1</v>
      </c>
      <c r="L3449" s="22">
        <f t="shared" si="588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14"/>
        <v/>
      </c>
      <c r="Z3449" s="22" t="str">
        <f t="shared" si="615"/>
        <v>Wednesday</v>
      </c>
      <c r="AA3449" s="22" t="str">
        <f t="shared" si="616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33" x14ac:dyDescent="0.25">
      <c r="A3450" s="22">
        <f t="shared" si="581"/>
        <v>3447</v>
      </c>
      <c r="B3450" s="22" t="s">
        <v>5096</v>
      </c>
      <c r="C3450" s="31">
        <v>45939</v>
      </c>
      <c r="D3450" s="31">
        <v>45944</v>
      </c>
      <c r="E3450" s="48">
        <v>334.5</v>
      </c>
      <c r="F3450" s="48">
        <f t="shared" si="612"/>
        <v>29436</v>
      </c>
      <c r="G3450" s="49">
        <f t="shared" si="613"/>
        <v>29436</v>
      </c>
      <c r="H3450" s="22">
        <v>345028</v>
      </c>
      <c r="I3450" s="22" t="s">
        <v>5085</v>
      </c>
      <c r="J3450" s="22">
        <v>1</v>
      </c>
      <c r="K3450" s="22">
        <v>1</v>
      </c>
      <c r="L3450" s="22">
        <f t="shared" si="588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14"/>
        <v/>
      </c>
      <c r="Z3450" s="22" t="str">
        <f t="shared" si="615"/>
        <v>Wednesday</v>
      </c>
      <c r="AA3450" s="22" t="str">
        <f t="shared" si="616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33" x14ac:dyDescent="0.25">
      <c r="A3451" s="22">
        <f t="shared" si="581"/>
        <v>3448</v>
      </c>
      <c r="B3451" s="22" t="s">
        <v>5096</v>
      </c>
      <c r="C3451" s="31">
        <v>45939</v>
      </c>
      <c r="D3451" s="31">
        <v>45944</v>
      </c>
      <c r="E3451" s="48">
        <v>276.75</v>
      </c>
      <c r="F3451" s="48">
        <f t="shared" si="612"/>
        <v>24354</v>
      </c>
      <c r="G3451" s="49">
        <f t="shared" si="613"/>
        <v>24354</v>
      </c>
      <c r="H3451" s="22">
        <v>351356</v>
      </c>
      <c r="I3451" s="22" t="s">
        <v>5086</v>
      </c>
      <c r="J3451" s="22">
        <v>1</v>
      </c>
      <c r="K3451" s="22">
        <v>1</v>
      </c>
      <c r="L3451" s="22">
        <f t="shared" si="588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14"/>
        <v/>
      </c>
      <c r="Z3451" s="22" t="str">
        <f t="shared" si="615"/>
        <v>Wednesday</v>
      </c>
      <c r="AA3451" s="22" t="str">
        <f t="shared" si="616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33" x14ac:dyDescent="0.25">
      <c r="A3452" s="22">
        <f t="shared" si="581"/>
        <v>3449</v>
      </c>
      <c r="B3452" s="22" t="s">
        <v>5096</v>
      </c>
      <c r="C3452" s="31">
        <v>45939</v>
      </c>
      <c r="D3452" s="31">
        <v>45944</v>
      </c>
      <c r="E3452" s="48">
        <v>236.6</v>
      </c>
      <c r="F3452" s="48">
        <f t="shared" si="612"/>
        <v>20820.8</v>
      </c>
      <c r="G3452" s="49">
        <f t="shared" si="613"/>
        <v>41641.599999999999</v>
      </c>
      <c r="H3452" s="22">
        <v>353214</v>
      </c>
      <c r="I3452" s="22" t="s">
        <v>5087</v>
      </c>
      <c r="J3452" s="22">
        <v>2</v>
      </c>
      <c r="K3452" s="22">
        <v>2</v>
      </c>
      <c r="L3452" s="22">
        <f t="shared" si="588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14"/>
        <v/>
      </c>
      <c r="Z3452" s="22" t="str">
        <f t="shared" si="615"/>
        <v>Wednesday</v>
      </c>
      <c r="AA3452" s="22" t="str">
        <f t="shared" si="616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33" x14ac:dyDescent="0.25">
      <c r="A3453" s="22">
        <f t="shared" si="581"/>
        <v>3450</v>
      </c>
      <c r="B3453" s="22" t="s">
        <v>5096</v>
      </c>
      <c r="C3453" s="31">
        <v>45939</v>
      </c>
      <c r="D3453" s="31">
        <v>45944</v>
      </c>
      <c r="E3453" s="48">
        <v>230.3</v>
      </c>
      <c r="F3453" s="48">
        <f t="shared" si="612"/>
        <v>20266.400000000001</v>
      </c>
      <c r="G3453" s="49">
        <f t="shared" si="613"/>
        <v>20266.400000000001</v>
      </c>
      <c r="H3453" s="22">
        <v>353304</v>
      </c>
      <c r="I3453" s="22" t="s">
        <v>5088</v>
      </c>
      <c r="J3453" s="22">
        <v>1</v>
      </c>
      <c r="K3453" s="22">
        <v>1</v>
      </c>
      <c r="L3453" s="22">
        <f t="shared" si="588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14"/>
        <v/>
      </c>
      <c r="Z3453" s="22" t="str">
        <f t="shared" si="615"/>
        <v>Wednesday</v>
      </c>
      <c r="AA3453" s="22" t="str">
        <f t="shared" si="616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33" x14ac:dyDescent="0.25">
      <c r="A3454" s="22">
        <f t="shared" si="581"/>
        <v>3451</v>
      </c>
      <c r="B3454" s="22" t="s">
        <v>5096</v>
      </c>
      <c r="C3454" s="31">
        <v>45939</v>
      </c>
      <c r="D3454" s="31">
        <v>45944</v>
      </c>
      <c r="E3454" s="48">
        <v>213.5</v>
      </c>
      <c r="F3454" s="48">
        <f t="shared" si="612"/>
        <v>18788</v>
      </c>
      <c r="G3454" s="49">
        <f t="shared" si="613"/>
        <v>18788</v>
      </c>
      <c r="H3454" s="22">
        <v>369354</v>
      </c>
      <c r="I3454" s="22" t="s">
        <v>5089</v>
      </c>
      <c r="J3454" s="22">
        <v>1</v>
      </c>
      <c r="K3454" s="22">
        <v>1</v>
      </c>
      <c r="L3454" s="22">
        <f t="shared" si="588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14"/>
        <v/>
      </c>
      <c r="Z3454" s="22" t="str">
        <f t="shared" si="615"/>
        <v>Wednesday</v>
      </c>
      <c r="AA3454" s="22" t="str">
        <f t="shared" si="616"/>
        <v/>
      </c>
      <c r="AB3454" s="22" t="str">
        <f>VLOOKUP(U3454,'Currency Sheet'!A:C,3,)</f>
        <v>DOLLAR</v>
      </c>
      <c r="AC3454" s="43" t="str">
        <f>VLOOKUP(P3454,'Customer List'!B:D,3,)</f>
        <v>Local</v>
      </c>
      <c r="AF3454" s="47"/>
      <c r="AG3454" s="47"/>
    </row>
    <row r="3455" spans="1:33" x14ac:dyDescent="0.25">
      <c r="A3455" s="22">
        <f t="shared" si="581"/>
        <v>3452</v>
      </c>
      <c r="B3455" s="22" t="s">
        <v>5096</v>
      </c>
      <c r="C3455" s="31">
        <v>45939</v>
      </c>
      <c r="D3455" s="31">
        <v>45944</v>
      </c>
      <c r="E3455" s="48">
        <v>184.8</v>
      </c>
      <c r="F3455" s="48">
        <f t="shared" si="612"/>
        <v>16262.400000000001</v>
      </c>
      <c r="G3455" s="49">
        <f t="shared" si="613"/>
        <v>16262.400000000001</v>
      </c>
      <c r="H3455" s="22">
        <v>369612</v>
      </c>
      <c r="I3455" s="22" t="s">
        <v>5090</v>
      </c>
      <c r="J3455" s="22">
        <v>1</v>
      </c>
      <c r="K3455" s="22">
        <v>1</v>
      </c>
      <c r="L3455" s="22">
        <f t="shared" si="588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14"/>
        <v/>
      </c>
      <c r="Z3455" s="22" t="str">
        <f t="shared" si="615"/>
        <v>Wednesday</v>
      </c>
      <c r="AA3455" s="22" t="str">
        <f t="shared" si="616"/>
        <v/>
      </c>
      <c r="AB3455" s="22" t="str">
        <f>VLOOKUP(U3455,'Currency Sheet'!A:C,3,)</f>
        <v>DOLLAR</v>
      </c>
      <c r="AC3455" s="43" t="str">
        <f>VLOOKUP(P3455,'Customer List'!B:D,3,)</f>
        <v>Local</v>
      </c>
      <c r="AF3455" s="47"/>
      <c r="AG3455" s="47"/>
    </row>
    <row r="3456" spans="1:33" x14ac:dyDescent="0.25">
      <c r="A3456" s="22">
        <f t="shared" si="581"/>
        <v>3453</v>
      </c>
      <c r="B3456" s="22" t="s">
        <v>5096</v>
      </c>
      <c r="C3456" s="31">
        <v>45939</v>
      </c>
      <c r="D3456" s="31">
        <v>45944</v>
      </c>
      <c r="E3456" s="48">
        <v>228.2</v>
      </c>
      <c r="F3456" s="48">
        <f t="shared" si="612"/>
        <v>20081.599999999999</v>
      </c>
      <c r="G3456" s="49">
        <f t="shared" si="613"/>
        <v>20081.599999999999</v>
      </c>
      <c r="H3456" s="22">
        <v>372204</v>
      </c>
      <c r="I3456" s="22" t="s">
        <v>5091</v>
      </c>
      <c r="J3456" s="22">
        <v>1</v>
      </c>
      <c r="K3456" s="22">
        <v>1</v>
      </c>
      <c r="L3456" s="22">
        <f t="shared" si="588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14"/>
        <v/>
      </c>
      <c r="Z3456" s="22" t="str">
        <f t="shared" si="615"/>
        <v>Wednesday</v>
      </c>
      <c r="AA3456" s="22" t="str">
        <f t="shared" si="616"/>
        <v/>
      </c>
      <c r="AB3456" s="22" t="str">
        <f>VLOOKUP(U3456,'Currency Sheet'!A:C,3,)</f>
        <v>DOLLAR</v>
      </c>
      <c r="AC3456" s="43" t="str">
        <f>VLOOKUP(P3456,'Customer List'!B:D,3,)</f>
        <v>Local</v>
      </c>
      <c r="AF3456" s="47"/>
      <c r="AG3456" s="47"/>
    </row>
    <row r="3457" spans="1:33" x14ac:dyDescent="0.25">
      <c r="A3457" s="22">
        <f t="shared" si="581"/>
        <v>3454</v>
      </c>
      <c r="B3457" s="22" t="s">
        <v>5096</v>
      </c>
      <c r="C3457" s="31">
        <v>45939</v>
      </c>
      <c r="D3457" s="31">
        <v>45944</v>
      </c>
      <c r="E3457" s="48">
        <v>259</v>
      </c>
      <c r="F3457" s="48">
        <f t="shared" si="612"/>
        <v>22792</v>
      </c>
      <c r="G3457" s="49">
        <f t="shared" si="613"/>
        <v>22792</v>
      </c>
      <c r="H3457" s="22">
        <v>372216</v>
      </c>
      <c r="I3457" s="22" t="s">
        <v>5091</v>
      </c>
      <c r="J3457" s="22">
        <v>1</v>
      </c>
      <c r="K3457" s="22">
        <v>1</v>
      </c>
      <c r="L3457" s="22">
        <f t="shared" si="588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14"/>
        <v/>
      </c>
      <c r="Z3457" s="22" t="str">
        <f t="shared" si="615"/>
        <v>Wednesday</v>
      </c>
      <c r="AA3457" s="22" t="str">
        <f t="shared" si="616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x14ac:dyDescent="0.25">
      <c r="A3458" s="22">
        <f t="shared" si="581"/>
        <v>3455</v>
      </c>
      <c r="B3458" s="22" t="s">
        <v>5096</v>
      </c>
      <c r="C3458" s="31">
        <v>45939</v>
      </c>
      <c r="D3458" s="31">
        <v>45944</v>
      </c>
      <c r="E3458" s="48">
        <v>102.9</v>
      </c>
      <c r="F3458" s="48">
        <f t="shared" si="612"/>
        <v>9055.2000000000007</v>
      </c>
      <c r="G3458" s="49">
        <f t="shared" si="613"/>
        <v>18110.400000000001</v>
      </c>
      <c r="H3458" s="22">
        <v>372221</v>
      </c>
      <c r="I3458" s="22" t="s">
        <v>5091</v>
      </c>
      <c r="J3458" s="22">
        <v>2</v>
      </c>
      <c r="K3458" s="22">
        <v>2</v>
      </c>
      <c r="L3458" s="22">
        <f t="shared" si="588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14"/>
        <v/>
      </c>
      <c r="Z3458" s="22" t="str">
        <f t="shared" si="615"/>
        <v>Wednesday</v>
      </c>
      <c r="AA3458" s="22" t="str">
        <f t="shared" si="616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581"/>
        <v>3456</v>
      </c>
      <c r="B3459" s="22" t="s">
        <v>5096</v>
      </c>
      <c r="C3459" s="31">
        <v>45939</v>
      </c>
      <c r="D3459" s="31">
        <v>45944</v>
      </c>
      <c r="E3459" s="48">
        <v>164.5</v>
      </c>
      <c r="F3459" s="48">
        <f t="shared" si="612"/>
        <v>14476</v>
      </c>
      <c r="G3459" s="49">
        <f t="shared" si="613"/>
        <v>14476</v>
      </c>
      <c r="H3459" s="22">
        <v>500304</v>
      </c>
      <c r="I3459" s="22" t="s">
        <v>5092</v>
      </c>
      <c r="J3459" s="22">
        <v>1</v>
      </c>
      <c r="K3459" s="22">
        <v>1</v>
      </c>
      <c r="L3459" s="22">
        <f t="shared" si="588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14"/>
        <v/>
      </c>
      <c r="Z3459" s="22" t="str">
        <f t="shared" si="615"/>
        <v>Wednesday</v>
      </c>
      <c r="AA3459" s="22" t="str">
        <f t="shared" si="616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581"/>
        <v>3457</v>
      </c>
      <c r="B3460" s="22" t="s">
        <v>5096</v>
      </c>
      <c r="C3460" s="31">
        <v>45939</v>
      </c>
      <c r="D3460" s="31">
        <v>45944</v>
      </c>
      <c r="E3460" s="48">
        <v>185.5</v>
      </c>
      <c r="F3460" s="48">
        <f t="shared" si="612"/>
        <v>16324</v>
      </c>
      <c r="G3460" s="49">
        <f t="shared" si="613"/>
        <v>16324</v>
      </c>
      <c r="H3460" s="22">
        <v>502516</v>
      </c>
      <c r="I3460" s="22" t="s">
        <v>5093</v>
      </c>
      <c r="J3460" s="22">
        <v>1</v>
      </c>
      <c r="K3460" s="22">
        <v>1</v>
      </c>
      <c r="L3460" s="22">
        <f t="shared" si="588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14"/>
        <v/>
      </c>
      <c r="Z3460" s="22" t="str">
        <f t="shared" si="615"/>
        <v>Wednesday</v>
      </c>
      <c r="AA3460" s="22" t="str">
        <f t="shared" si="616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581"/>
        <v>3458</v>
      </c>
      <c r="B3461" s="22" t="s">
        <v>5096</v>
      </c>
      <c r="C3461" s="31">
        <v>45939</v>
      </c>
      <c r="D3461" s="31">
        <v>45944</v>
      </c>
      <c r="E3461" s="48">
        <v>321.75</v>
      </c>
      <c r="F3461" s="48">
        <f t="shared" si="612"/>
        <v>28314</v>
      </c>
      <c r="G3461" s="49">
        <f t="shared" si="613"/>
        <v>28314</v>
      </c>
      <c r="H3461" s="22">
        <v>502948</v>
      </c>
      <c r="I3461" s="22" t="s">
        <v>5094</v>
      </c>
      <c r="J3461" s="22">
        <v>1</v>
      </c>
      <c r="K3461" s="22">
        <v>1</v>
      </c>
      <c r="L3461" s="22">
        <f t="shared" si="588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14"/>
        <v/>
      </c>
      <c r="Z3461" s="22" t="str">
        <f t="shared" si="615"/>
        <v>Wednesday</v>
      </c>
      <c r="AA3461" s="22" t="str">
        <f t="shared" si="616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581"/>
        <v>3459</v>
      </c>
      <c r="B3462" s="22" t="s">
        <v>5096</v>
      </c>
      <c r="C3462" s="31">
        <v>45939</v>
      </c>
      <c r="D3462" s="31">
        <v>45944</v>
      </c>
      <c r="E3462" s="48">
        <v>252</v>
      </c>
      <c r="F3462" s="48">
        <f t="shared" si="612"/>
        <v>22176</v>
      </c>
      <c r="G3462" s="49">
        <f t="shared" si="613"/>
        <v>22176</v>
      </c>
      <c r="H3462" s="22">
        <v>655208</v>
      </c>
      <c r="I3462" s="22" t="s">
        <v>5095</v>
      </c>
      <c r="J3462" s="22">
        <v>1</v>
      </c>
      <c r="K3462" s="22">
        <v>1</v>
      </c>
      <c r="L3462" s="22">
        <f t="shared" si="588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14"/>
        <v/>
      </c>
      <c r="Z3462" s="22" t="str">
        <f t="shared" si="615"/>
        <v>Wednesday</v>
      </c>
      <c r="AA3462" s="22" t="str">
        <f t="shared" si="616"/>
        <v/>
      </c>
      <c r="AB3462" s="22" t="str">
        <f>VLOOKUP(U3462,'Currency Sheet'!A:C,3,)</f>
        <v>DOLLAR</v>
      </c>
      <c r="AC3462" s="43" t="str">
        <f>VLOOKUP(P3462,'Customer List'!B:D,3,)</f>
        <v>Local</v>
      </c>
    </row>
    <row r="3463" spans="1:33" x14ac:dyDescent="0.25">
      <c r="A3463" s="22">
        <f t="shared" si="581"/>
        <v>3460</v>
      </c>
      <c r="B3463" s="22" t="s">
        <v>5111</v>
      </c>
      <c r="C3463" s="31">
        <v>45940</v>
      </c>
      <c r="D3463" s="31">
        <v>45944</v>
      </c>
      <c r="E3463" s="48">
        <v>105.46</v>
      </c>
      <c r="F3463" s="48">
        <f t="shared" ref="F3463:F3469" si="617">IF(AB3463="DOLLAR",E3463*88,E3463)</f>
        <v>9280.48</v>
      </c>
      <c r="G3463" s="49">
        <f t="shared" ref="G3463:G3469" si="618">F3463*J3463</f>
        <v>9280.48</v>
      </c>
      <c r="H3463" s="22" t="s">
        <v>5097</v>
      </c>
      <c r="I3463" s="22" t="s">
        <v>5098</v>
      </c>
      <c r="J3463" s="22">
        <v>1</v>
      </c>
      <c r="K3463" s="22"/>
      <c r="L3463" s="22">
        <f t="shared" si="588"/>
        <v>1</v>
      </c>
      <c r="M3463" s="22"/>
      <c r="N3463" s="31">
        <v>45955</v>
      </c>
      <c r="O3463" s="49">
        <v>15818.6</v>
      </c>
      <c r="P3463" s="22" t="s">
        <v>295</v>
      </c>
      <c r="Q3463" s="22"/>
      <c r="R3463" s="22"/>
      <c r="S3463" s="3">
        <v>-20</v>
      </c>
      <c r="T3463" s="38"/>
      <c r="U3463" s="22" t="s">
        <v>320</v>
      </c>
      <c r="V3463" s="22" t="str">
        <f>VLOOKUP(P3463,'Customer List'!B:C,2,)</f>
        <v>Kerala</v>
      </c>
      <c r="W3463" s="39" t="s">
        <v>5229</v>
      </c>
      <c r="X3463" s="31"/>
      <c r="Y3463" s="22" t="str">
        <f t="shared" ref="Y3463:Y3469" si="619">IF(X3463="", "", X3463-N3463)</f>
        <v/>
      </c>
      <c r="Z3463" s="22" t="str">
        <f t="shared" ref="Z3463:Z3469" si="620">IF(N3463="", "", TEXT(N3463, "dddd"))</f>
        <v>Saturday</v>
      </c>
      <c r="AA3463" s="22" t="str">
        <f t="shared" ref="AA3463:AA3469" si="621">IF(X3463="", "", TEXT(X3463, "dddd"))</f>
        <v/>
      </c>
      <c r="AB3463" s="22" t="str">
        <f>VLOOKUP(U3463,'Currency Sheet'!A:C,3,)</f>
        <v>DOLLAR</v>
      </c>
      <c r="AC3463" s="43" t="str">
        <f>VLOOKUP(P3463,'Customer List'!B:D,3,)</f>
        <v>OutStation</v>
      </c>
    </row>
    <row r="3464" spans="1:33" x14ac:dyDescent="0.25">
      <c r="A3464" s="22">
        <f t="shared" si="581"/>
        <v>3461</v>
      </c>
      <c r="B3464" s="22" t="s">
        <v>5111</v>
      </c>
      <c r="C3464" s="31">
        <v>45940</v>
      </c>
      <c r="D3464" s="31">
        <v>45944</v>
      </c>
      <c r="E3464" s="48">
        <v>105.46</v>
      </c>
      <c r="F3464" s="48">
        <f t="shared" si="617"/>
        <v>9280.48</v>
      </c>
      <c r="G3464" s="49">
        <f t="shared" si="618"/>
        <v>9280.48</v>
      </c>
      <c r="H3464" s="22" t="s">
        <v>5099</v>
      </c>
      <c r="I3464" s="22" t="s">
        <v>5100</v>
      </c>
      <c r="J3464" s="22">
        <v>1</v>
      </c>
      <c r="K3464" s="22"/>
      <c r="L3464" s="22">
        <f t="shared" si="588"/>
        <v>1</v>
      </c>
      <c r="M3464" s="22"/>
      <c r="N3464" s="31">
        <v>45955</v>
      </c>
      <c r="O3464" s="49">
        <v>15818.6</v>
      </c>
      <c r="P3464" s="22" t="s">
        <v>295</v>
      </c>
      <c r="Q3464" s="22"/>
      <c r="R3464" s="22"/>
      <c r="S3464" s="3">
        <v>-20</v>
      </c>
      <c r="T3464" s="38"/>
      <c r="U3464" s="22" t="s">
        <v>320</v>
      </c>
      <c r="V3464" s="22" t="str">
        <f>VLOOKUP(P3464,'Customer List'!B:C,2,)</f>
        <v>Kerala</v>
      </c>
      <c r="W3464" s="39" t="s">
        <v>5229</v>
      </c>
      <c r="X3464" s="31"/>
      <c r="Y3464" s="22" t="str">
        <f t="shared" si="619"/>
        <v/>
      </c>
      <c r="Z3464" s="22" t="str">
        <f t="shared" si="620"/>
        <v>Saturday</v>
      </c>
      <c r="AA3464" s="22" t="str">
        <f t="shared" si="621"/>
        <v/>
      </c>
      <c r="AB3464" s="22" t="str">
        <f>VLOOKUP(U3464,'Currency Sheet'!A:C,3,)</f>
        <v>DOLLAR</v>
      </c>
      <c r="AC3464" s="43" t="str">
        <f>VLOOKUP(P3464,'Customer List'!B:D,3,)</f>
        <v>OutStation</v>
      </c>
    </row>
    <row r="3465" spans="1:33" x14ac:dyDescent="0.25">
      <c r="A3465" s="22">
        <f t="shared" si="581"/>
        <v>3462</v>
      </c>
      <c r="B3465" s="22" t="s">
        <v>5111</v>
      </c>
      <c r="C3465" s="31">
        <v>45940</v>
      </c>
      <c r="D3465" s="31">
        <v>45944</v>
      </c>
      <c r="E3465" s="48">
        <v>124.73</v>
      </c>
      <c r="F3465" s="48">
        <f t="shared" si="617"/>
        <v>10976.24</v>
      </c>
      <c r="G3465" s="49">
        <f t="shared" si="618"/>
        <v>10976.24</v>
      </c>
      <c r="H3465" s="22" t="s">
        <v>5101</v>
      </c>
      <c r="I3465" s="22" t="s">
        <v>5102</v>
      </c>
      <c r="J3465" s="22">
        <v>1</v>
      </c>
      <c r="K3465" s="22"/>
      <c r="L3465" s="22">
        <f t="shared" si="588"/>
        <v>1</v>
      </c>
      <c r="M3465" s="22"/>
      <c r="N3465" s="31">
        <v>45955</v>
      </c>
      <c r="O3465" s="49">
        <v>18710.3</v>
      </c>
      <c r="P3465" s="22" t="s">
        <v>295</v>
      </c>
      <c r="Q3465" s="22"/>
      <c r="R3465" s="22"/>
      <c r="S3465" s="3">
        <v>-20</v>
      </c>
      <c r="T3465" s="38"/>
      <c r="U3465" s="22" t="s">
        <v>320</v>
      </c>
      <c r="V3465" s="22" t="str">
        <f>VLOOKUP(P3465,'Customer List'!B:C,2,)</f>
        <v>Kerala</v>
      </c>
      <c r="W3465" s="39" t="s">
        <v>5229</v>
      </c>
      <c r="X3465" s="31"/>
      <c r="Y3465" s="22" t="str">
        <f t="shared" si="619"/>
        <v/>
      </c>
      <c r="Z3465" s="22" t="str">
        <f t="shared" si="620"/>
        <v>Saturday</v>
      </c>
      <c r="AA3465" s="22" t="str">
        <f t="shared" si="621"/>
        <v/>
      </c>
      <c r="AB3465" s="22" t="str">
        <f>VLOOKUP(U3465,'Currency Sheet'!A:C,3,)</f>
        <v>DOLLAR</v>
      </c>
      <c r="AC3465" s="43" t="str">
        <f>VLOOKUP(P3465,'Customer List'!B:D,3,)</f>
        <v>OutStation</v>
      </c>
    </row>
    <row r="3466" spans="1:33" x14ac:dyDescent="0.25">
      <c r="A3466" s="22">
        <f t="shared" ref="A3466:A3535" si="622">A3465+1</f>
        <v>3463</v>
      </c>
      <c r="B3466" s="22" t="s">
        <v>5111</v>
      </c>
      <c r="C3466" s="31">
        <v>45940</v>
      </c>
      <c r="D3466" s="31">
        <v>45944</v>
      </c>
      <c r="E3466" s="48">
        <v>191.57</v>
      </c>
      <c r="F3466" s="48">
        <f t="shared" si="617"/>
        <v>16858.16</v>
      </c>
      <c r="G3466" s="49">
        <f t="shared" si="618"/>
        <v>16858.16</v>
      </c>
      <c r="H3466" s="22" t="s">
        <v>5103</v>
      </c>
      <c r="I3466" s="22" t="s">
        <v>5104</v>
      </c>
      <c r="J3466" s="22">
        <v>1</v>
      </c>
      <c r="K3466" s="22">
        <v>1</v>
      </c>
      <c r="L3466" s="22">
        <f t="shared" si="588"/>
        <v>0</v>
      </c>
      <c r="M3466" s="22"/>
      <c r="N3466" s="31">
        <v>45952</v>
      </c>
      <c r="O3466" s="49"/>
      <c r="P3466" s="22" t="s">
        <v>2513</v>
      </c>
      <c r="Q3466" s="22">
        <v>58157318170</v>
      </c>
      <c r="R3466" s="22"/>
      <c r="S3466" s="3">
        <v>-20</v>
      </c>
      <c r="T3466" s="38"/>
      <c r="U3466" s="22" t="s">
        <v>320</v>
      </c>
      <c r="V3466" s="22" t="str">
        <f>VLOOKUP(P3466,'Customer List'!B:C,2,)</f>
        <v>MOHALI (PUNJAB)</v>
      </c>
      <c r="W3466" s="39" t="s">
        <v>5228</v>
      </c>
      <c r="X3466" s="31"/>
      <c r="Y3466" s="22" t="str">
        <f t="shared" si="619"/>
        <v/>
      </c>
      <c r="Z3466" s="22" t="str">
        <f t="shared" si="620"/>
        <v>Wednesday</v>
      </c>
      <c r="AA3466" s="22" t="str">
        <f t="shared" si="621"/>
        <v/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x14ac:dyDescent="0.25">
      <c r="A3467" s="22">
        <f t="shared" si="622"/>
        <v>3464</v>
      </c>
      <c r="B3467" s="22" t="s">
        <v>5111</v>
      </c>
      <c r="C3467" s="31">
        <v>45940</v>
      </c>
      <c r="D3467" s="31">
        <v>45944</v>
      </c>
      <c r="E3467" s="48">
        <v>191.57</v>
      </c>
      <c r="F3467" s="48">
        <f t="shared" si="617"/>
        <v>16858.16</v>
      </c>
      <c r="G3467" s="49">
        <f t="shared" si="618"/>
        <v>16858.16</v>
      </c>
      <c r="H3467" s="22" t="s">
        <v>5105</v>
      </c>
      <c r="I3467" s="22" t="s">
        <v>5106</v>
      </c>
      <c r="J3467" s="22">
        <v>1</v>
      </c>
      <c r="K3467" s="22"/>
      <c r="L3467" s="22">
        <f t="shared" si="588"/>
        <v>1</v>
      </c>
      <c r="M3467" s="22"/>
      <c r="N3467" s="31">
        <v>45955</v>
      </c>
      <c r="O3467" s="49">
        <v>28735.7</v>
      </c>
      <c r="P3467" s="22" t="s">
        <v>295</v>
      </c>
      <c r="Q3467" s="22"/>
      <c r="R3467" s="22"/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 t="s">
        <v>5229</v>
      </c>
      <c r="X3467" s="31"/>
      <c r="Y3467" s="22" t="str">
        <f t="shared" si="619"/>
        <v/>
      </c>
      <c r="Z3467" s="22" t="str">
        <f t="shared" si="620"/>
        <v>Saturday</v>
      </c>
      <c r="AA3467" s="22" t="str">
        <f t="shared" si="621"/>
        <v/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22"/>
        <v>3465</v>
      </c>
      <c r="B3468" s="22" t="s">
        <v>5111</v>
      </c>
      <c r="C3468" s="31">
        <v>45940</v>
      </c>
      <c r="D3468" s="31">
        <v>45944</v>
      </c>
      <c r="E3468" s="48">
        <v>731</v>
      </c>
      <c r="F3468" s="48">
        <f t="shared" si="617"/>
        <v>64328</v>
      </c>
      <c r="G3468" s="49">
        <f t="shared" si="618"/>
        <v>64328</v>
      </c>
      <c r="H3468" s="22" t="s">
        <v>5107</v>
      </c>
      <c r="I3468" s="22" t="s">
        <v>5108</v>
      </c>
      <c r="J3468" s="22">
        <v>1</v>
      </c>
      <c r="K3468" s="22">
        <v>1</v>
      </c>
      <c r="L3468" s="22">
        <f t="shared" si="588"/>
        <v>0</v>
      </c>
      <c r="M3468" s="22" t="s">
        <v>5162</v>
      </c>
      <c r="N3468" s="31">
        <v>45945</v>
      </c>
      <c r="O3468" s="49">
        <v>93960</v>
      </c>
      <c r="P3468" s="22" t="s">
        <v>2045</v>
      </c>
      <c r="Q3468" s="22">
        <v>58157077506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Hyderabad</v>
      </c>
      <c r="W3468" s="39"/>
      <c r="X3468" s="31">
        <v>45946</v>
      </c>
      <c r="Y3468" s="22">
        <f t="shared" si="619"/>
        <v>1</v>
      </c>
      <c r="Z3468" s="22" t="str">
        <f t="shared" si="620"/>
        <v>Wednesday</v>
      </c>
      <c r="AA3468" s="22" t="str">
        <f t="shared" si="621"/>
        <v>Thursday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22"/>
        <v>3466</v>
      </c>
      <c r="B3469" s="22" t="s">
        <v>5111</v>
      </c>
      <c r="C3469" s="31">
        <v>45940</v>
      </c>
      <c r="D3469" s="31">
        <v>45944</v>
      </c>
      <c r="E3469" s="48">
        <v>731</v>
      </c>
      <c r="F3469" s="48">
        <f t="shared" si="617"/>
        <v>64328</v>
      </c>
      <c r="G3469" s="49">
        <f t="shared" si="618"/>
        <v>64328</v>
      </c>
      <c r="H3469" s="22" t="s">
        <v>5109</v>
      </c>
      <c r="I3469" s="22" t="s">
        <v>5110</v>
      </c>
      <c r="J3469" s="22">
        <v>1</v>
      </c>
      <c r="K3469" s="22">
        <v>1</v>
      </c>
      <c r="L3469" s="22">
        <f t="shared" si="588"/>
        <v>0</v>
      </c>
      <c r="M3469" s="22" t="s">
        <v>5162</v>
      </c>
      <c r="N3469" s="31">
        <v>45945</v>
      </c>
      <c r="O3469" s="49">
        <v>93960</v>
      </c>
      <c r="P3469" s="22" t="s">
        <v>2045</v>
      </c>
      <c r="Q3469" s="22">
        <v>58157077506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Hyderabad</v>
      </c>
      <c r="W3469" s="39"/>
      <c r="X3469" s="31">
        <v>45946</v>
      </c>
      <c r="Y3469" s="22">
        <f t="shared" si="619"/>
        <v>1</v>
      </c>
      <c r="Z3469" s="22" t="str">
        <f t="shared" si="620"/>
        <v>Wednesday</v>
      </c>
      <c r="AA3469" s="22" t="str">
        <f t="shared" si="621"/>
        <v>Thursday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si="622"/>
        <v>3467</v>
      </c>
      <c r="B3470" s="22">
        <v>922428</v>
      </c>
      <c r="C3470" s="31">
        <v>45940</v>
      </c>
      <c r="D3470" s="31">
        <v>45944</v>
      </c>
      <c r="E3470" s="48">
        <v>314.5</v>
      </c>
      <c r="F3470" s="48">
        <f t="shared" ref="F3470:F3479" si="623">IF(AB3470="DOLLAR",E3470*88,E3470)</f>
        <v>27676</v>
      </c>
      <c r="G3470" s="49">
        <f t="shared" ref="G3470:G3479" si="624">F3470*J3470</f>
        <v>27676</v>
      </c>
      <c r="H3470" s="22" t="s">
        <v>5112</v>
      </c>
      <c r="I3470" s="22" t="s">
        <v>5113</v>
      </c>
      <c r="J3470" s="22">
        <v>1</v>
      </c>
      <c r="K3470" s="22"/>
      <c r="L3470" s="22">
        <f t="shared" si="588"/>
        <v>1</v>
      </c>
      <c r="M3470" s="22"/>
      <c r="N3470" s="31"/>
      <c r="O3470" s="49"/>
      <c r="P3470" s="22" t="s">
        <v>5119</v>
      </c>
      <c r="Q3470" s="22"/>
      <c r="R3470" s="22"/>
      <c r="S3470" s="3">
        <v>-20</v>
      </c>
      <c r="T3470" s="38"/>
      <c r="U3470" s="22" t="s">
        <v>5118</v>
      </c>
      <c r="V3470" s="22" t="str">
        <f>VLOOKUP(P3470,'Customer List'!B:C,2,)</f>
        <v>Delhi</v>
      </c>
      <c r="W3470" s="39" t="s">
        <v>5058</v>
      </c>
      <c r="X3470" s="31"/>
      <c r="Y3470" s="22" t="str">
        <f t="shared" ref="Y3470:Y3472" si="625">IF(X3470="", "", X3470-N3470)</f>
        <v/>
      </c>
      <c r="Z3470" s="22" t="str">
        <f t="shared" ref="Z3470:Z3472" si="626">IF(N3470="", "", TEXT(N3470, "dddd"))</f>
        <v/>
      </c>
      <c r="AA3470" s="22" t="str">
        <f t="shared" ref="AA3470:AA3472" si="627">IF(X3470="", "", TEXT(X3470, "dddd"))</f>
        <v/>
      </c>
      <c r="AB3470" s="22" t="str">
        <f>VLOOKUP(U3470,'Currency Sheet'!A:C,3,)</f>
        <v>DOLLAR</v>
      </c>
      <c r="AC3470" s="43" t="str">
        <f>VLOOKUP(P3470,'Customer List'!B:D,3,)</f>
        <v>Local</v>
      </c>
    </row>
    <row r="3471" spans="1:33" x14ac:dyDescent="0.25">
      <c r="A3471" s="22">
        <f t="shared" si="622"/>
        <v>3468</v>
      </c>
      <c r="B3471" s="22">
        <v>922429</v>
      </c>
      <c r="C3471" s="31">
        <v>45940</v>
      </c>
      <c r="D3471" s="31">
        <v>45944</v>
      </c>
      <c r="E3471" s="48">
        <v>561</v>
      </c>
      <c r="F3471" s="48">
        <f t="shared" si="623"/>
        <v>49368</v>
      </c>
      <c r="G3471" s="49">
        <f t="shared" si="624"/>
        <v>49368</v>
      </c>
      <c r="H3471" s="22" t="s">
        <v>5114</v>
      </c>
      <c r="I3471" s="22" t="s">
        <v>5115</v>
      </c>
      <c r="J3471" s="22">
        <v>1</v>
      </c>
      <c r="K3471" s="22"/>
      <c r="L3471" s="22">
        <f t="shared" ref="L3471:L3540" si="628">J3471-K3471</f>
        <v>1</v>
      </c>
      <c r="M3471" s="22"/>
      <c r="N3471" s="31">
        <v>45955</v>
      </c>
      <c r="O3471" s="49">
        <v>62370</v>
      </c>
      <c r="P3471" s="22" t="s">
        <v>3569</v>
      </c>
      <c r="Q3471" s="22"/>
      <c r="R3471" s="22"/>
      <c r="S3471" s="3">
        <v>4</v>
      </c>
      <c r="T3471" s="38"/>
      <c r="U3471" s="22" t="s">
        <v>5118</v>
      </c>
      <c r="V3471" s="22" t="str">
        <f>VLOOKUP(P3471,'Customer List'!B:C,2,)</f>
        <v>JAIPUR</v>
      </c>
      <c r="W3471" s="39" t="s">
        <v>5229</v>
      </c>
      <c r="X3471" s="31"/>
      <c r="Y3471" s="22" t="str">
        <f t="shared" si="625"/>
        <v/>
      </c>
      <c r="Z3471" s="22" t="str">
        <f t="shared" si="626"/>
        <v>Saturday</v>
      </c>
      <c r="AA3471" s="22" t="str">
        <f t="shared" si="627"/>
        <v/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22"/>
        <v>3469</v>
      </c>
      <c r="B3472" s="22">
        <v>922429</v>
      </c>
      <c r="C3472" s="31">
        <v>45940</v>
      </c>
      <c r="D3472" s="31">
        <v>45944</v>
      </c>
      <c r="E3472" s="48">
        <v>480.25</v>
      </c>
      <c r="F3472" s="48">
        <f t="shared" si="623"/>
        <v>42262</v>
      </c>
      <c r="G3472" s="49">
        <f t="shared" si="624"/>
        <v>42262</v>
      </c>
      <c r="H3472" s="22" t="s">
        <v>5116</v>
      </c>
      <c r="I3472" s="22" t="s">
        <v>5117</v>
      </c>
      <c r="J3472" s="22">
        <v>1</v>
      </c>
      <c r="K3472" s="22"/>
      <c r="L3472" s="22">
        <f t="shared" si="628"/>
        <v>1</v>
      </c>
      <c r="M3472" s="22"/>
      <c r="N3472" s="31">
        <v>45955</v>
      </c>
      <c r="O3472" s="49">
        <v>53392.5</v>
      </c>
      <c r="P3472" s="22" t="s">
        <v>3569</v>
      </c>
      <c r="Q3472" s="22"/>
      <c r="R3472" s="22"/>
      <c r="S3472" s="3">
        <v>4</v>
      </c>
      <c r="T3472" s="38"/>
      <c r="U3472" s="22" t="s">
        <v>5118</v>
      </c>
      <c r="V3472" s="22" t="str">
        <f>VLOOKUP(P3472,'Customer List'!B:C,2,)</f>
        <v>JAIPUR</v>
      </c>
      <c r="W3472" s="39" t="s">
        <v>5229</v>
      </c>
      <c r="X3472" s="31"/>
      <c r="Y3472" s="22" t="str">
        <f t="shared" si="625"/>
        <v/>
      </c>
      <c r="Z3472" s="22" t="str">
        <f t="shared" si="626"/>
        <v>Saturday</v>
      </c>
      <c r="AA3472" s="22" t="str">
        <f t="shared" si="627"/>
        <v/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22"/>
        <v>3470</v>
      </c>
      <c r="B3473" s="22" t="s">
        <v>5128</v>
      </c>
      <c r="C3473" s="31">
        <v>45940</v>
      </c>
      <c r="D3473" s="31">
        <v>45944</v>
      </c>
      <c r="E3473" s="48">
        <v>1829.6</v>
      </c>
      <c r="F3473" s="48">
        <f t="shared" si="623"/>
        <v>161004.79999999999</v>
      </c>
      <c r="G3473" s="49">
        <f t="shared" si="624"/>
        <v>483014.39999999997</v>
      </c>
      <c r="H3473" s="22" t="s">
        <v>5120</v>
      </c>
      <c r="I3473" s="22" t="s">
        <v>5121</v>
      </c>
      <c r="J3473" s="22">
        <v>3</v>
      </c>
      <c r="K3473" s="22">
        <v>3</v>
      </c>
      <c r="L3473" s="22">
        <f t="shared" si="628"/>
        <v>0</v>
      </c>
      <c r="M3473" s="22" t="s">
        <v>5169</v>
      </c>
      <c r="N3473" s="31">
        <v>45945</v>
      </c>
      <c r="O3473" s="49">
        <f>254016*3</f>
        <v>762048</v>
      </c>
      <c r="P3473" s="22" t="s">
        <v>1017</v>
      </c>
      <c r="Q3473" s="22">
        <v>58157075771</v>
      </c>
      <c r="R3473" s="22" t="s">
        <v>40</v>
      </c>
      <c r="S3473" s="3" t="s">
        <v>299</v>
      </c>
      <c r="T3473" s="38"/>
      <c r="U3473" s="22" t="s">
        <v>507</v>
      </c>
      <c r="V3473" s="22" t="str">
        <f>VLOOKUP(P3473,'Customer List'!B:C,2,)</f>
        <v>Banglore</v>
      </c>
      <c r="W3473" s="39"/>
      <c r="X3473" s="31">
        <v>45947</v>
      </c>
      <c r="Y3473" s="22">
        <f t="shared" ref="Y3473:Y3479" si="629">IF(X3473="", "", X3473-N3473)</f>
        <v>2</v>
      </c>
      <c r="Z3473" s="22" t="str">
        <f t="shared" ref="Z3473:Z3479" si="630">IF(N3473="", "", TEXT(N3473, "dddd"))</f>
        <v>Wednesday</v>
      </c>
      <c r="AA3473" s="22" t="str">
        <f t="shared" ref="AA3473:AA3479" si="631">IF(X3473="", "", TEXT(X3473, "dddd"))</f>
        <v>Friday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22"/>
        <v>3471</v>
      </c>
      <c r="B3474" s="22" t="s">
        <v>5128</v>
      </c>
      <c r="C3474" s="31">
        <v>45940</v>
      </c>
      <c r="D3474" s="31">
        <v>45944</v>
      </c>
      <c r="E3474" s="48">
        <v>266.39999999999998</v>
      </c>
      <c r="F3474" s="48">
        <f t="shared" si="623"/>
        <v>23443.199999999997</v>
      </c>
      <c r="G3474" s="49">
        <f t="shared" si="624"/>
        <v>23443.199999999997</v>
      </c>
      <c r="H3474" s="22">
        <v>92118</v>
      </c>
      <c r="I3474" s="22" t="s">
        <v>5122</v>
      </c>
      <c r="J3474" s="22">
        <v>1</v>
      </c>
      <c r="K3474" s="22">
        <v>1</v>
      </c>
      <c r="L3474" s="22">
        <f t="shared" si="628"/>
        <v>0</v>
      </c>
      <c r="M3474" s="22" t="s">
        <v>5163</v>
      </c>
      <c r="N3474" s="31">
        <v>45945</v>
      </c>
      <c r="O3474" s="49">
        <v>41292</v>
      </c>
      <c r="P3474" s="22" t="s">
        <v>5127</v>
      </c>
      <c r="Q3474" s="22">
        <v>58157077930</v>
      </c>
      <c r="R3474" s="22" t="s">
        <v>40</v>
      </c>
      <c r="S3474" s="3">
        <v>-20</v>
      </c>
      <c r="T3474" s="38"/>
      <c r="U3474" s="22" t="s">
        <v>507</v>
      </c>
      <c r="V3474" s="22" t="str">
        <f>VLOOKUP(P3474,'Customer List'!B:C,2,)</f>
        <v>BANGLORE</v>
      </c>
      <c r="W3474" s="39"/>
      <c r="X3474" s="31">
        <v>45946</v>
      </c>
      <c r="Y3474" s="22">
        <f t="shared" si="629"/>
        <v>1</v>
      </c>
      <c r="Z3474" s="22" t="str">
        <f t="shared" si="630"/>
        <v>Wednesday</v>
      </c>
      <c r="AA3474" s="22" t="str">
        <f t="shared" si="631"/>
        <v>Thursday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x14ac:dyDescent="0.25">
      <c r="A3475" s="22">
        <f t="shared" si="622"/>
        <v>3472</v>
      </c>
      <c r="B3475" s="22" t="s">
        <v>5128</v>
      </c>
      <c r="C3475" s="31">
        <v>45940</v>
      </c>
      <c r="D3475" s="31">
        <v>45944</v>
      </c>
      <c r="E3475" s="48">
        <v>261.60000000000002</v>
      </c>
      <c r="F3475" s="48">
        <f t="shared" si="623"/>
        <v>23020.800000000003</v>
      </c>
      <c r="G3475" s="49">
        <f t="shared" si="624"/>
        <v>23020.800000000003</v>
      </c>
      <c r="H3475" s="22">
        <v>92139</v>
      </c>
      <c r="I3475" s="22" t="s">
        <v>5123</v>
      </c>
      <c r="J3475" s="22">
        <v>1</v>
      </c>
      <c r="K3475" s="22">
        <v>1</v>
      </c>
      <c r="L3475" s="22">
        <f t="shared" si="628"/>
        <v>0</v>
      </c>
      <c r="M3475" s="22" t="s">
        <v>5163</v>
      </c>
      <c r="N3475" s="31">
        <v>45945</v>
      </c>
      <c r="O3475" s="49">
        <v>40548</v>
      </c>
      <c r="P3475" s="22" t="s">
        <v>5127</v>
      </c>
      <c r="Q3475" s="22">
        <v>58157077930</v>
      </c>
      <c r="R3475" s="22" t="s">
        <v>40</v>
      </c>
      <c r="S3475" s="3">
        <v>-20</v>
      </c>
      <c r="T3475" s="38"/>
      <c r="U3475" s="22" t="s">
        <v>507</v>
      </c>
      <c r="V3475" s="22" t="str">
        <f>VLOOKUP(P3475,'Customer List'!B:C,2,)</f>
        <v>BANGLORE</v>
      </c>
      <c r="W3475" s="39"/>
      <c r="X3475" s="31">
        <v>45946</v>
      </c>
      <c r="Y3475" s="22">
        <f t="shared" si="629"/>
        <v>1</v>
      </c>
      <c r="Z3475" s="22" t="str">
        <f t="shared" si="630"/>
        <v>Wednesday</v>
      </c>
      <c r="AA3475" s="22" t="str">
        <f t="shared" si="631"/>
        <v>Thursday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22"/>
        <v>3473</v>
      </c>
      <c r="B3476" s="22" t="s">
        <v>5128</v>
      </c>
      <c r="C3476" s="31">
        <v>45940</v>
      </c>
      <c r="D3476" s="31">
        <v>45944</v>
      </c>
      <c r="E3476" s="48">
        <v>272.8</v>
      </c>
      <c r="F3476" s="48">
        <f t="shared" si="623"/>
        <v>24006.400000000001</v>
      </c>
      <c r="G3476" s="49">
        <f t="shared" si="624"/>
        <v>24006.400000000001</v>
      </c>
      <c r="H3476" s="22">
        <v>92107</v>
      </c>
      <c r="I3476" s="22" t="s">
        <v>5124</v>
      </c>
      <c r="J3476" s="22">
        <v>1</v>
      </c>
      <c r="K3476" s="22">
        <v>1</v>
      </c>
      <c r="L3476" s="22">
        <f t="shared" si="628"/>
        <v>0</v>
      </c>
      <c r="M3476" s="22" t="s">
        <v>5164</v>
      </c>
      <c r="N3476" s="31">
        <v>45945</v>
      </c>
      <c r="O3476" s="49">
        <v>42284</v>
      </c>
      <c r="P3476" s="22" t="s">
        <v>5127</v>
      </c>
      <c r="Q3476" s="22">
        <v>58157077930</v>
      </c>
      <c r="R3476" s="22" t="s">
        <v>40</v>
      </c>
      <c r="S3476" s="3">
        <v>-20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45946</v>
      </c>
      <c r="Y3476" s="22">
        <f t="shared" si="629"/>
        <v>1</v>
      </c>
      <c r="Z3476" s="22" t="str">
        <f t="shared" si="630"/>
        <v>Wednesday</v>
      </c>
      <c r="AA3476" s="22" t="str">
        <f t="shared" si="631"/>
        <v>Thursday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22"/>
        <v>3474</v>
      </c>
      <c r="B3477" s="22" t="s">
        <v>5128</v>
      </c>
      <c r="C3477" s="31">
        <v>45940</v>
      </c>
      <c r="D3477" s="31">
        <v>45944</v>
      </c>
      <c r="E3477" s="48">
        <v>244</v>
      </c>
      <c r="F3477" s="48">
        <f t="shared" si="623"/>
        <v>21472</v>
      </c>
      <c r="G3477" s="49">
        <f t="shared" si="624"/>
        <v>21472</v>
      </c>
      <c r="H3477" s="22">
        <v>92103</v>
      </c>
      <c r="I3477" s="22" t="s">
        <v>5125</v>
      </c>
      <c r="J3477" s="22">
        <v>1</v>
      </c>
      <c r="K3477" s="22">
        <v>1</v>
      </c>
      <c r="L3477" s="22">
        <f t="shared" si="628"/>
        <v>0</v>
      </c>
      <c r="M3477" s="22" t="s">
        <v>5164</v>
      </c>
      <c r="N3477" s="31">
        <v>45945</v>
      </c>
      <c r="O3477" s="49">
        <v>37820</v>
      </c>
      <c r="P3477" s="22" t="s">
        <v>5127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29"/>
        <v>1</v>
      </c>
      <c r="Z3477" s="22" t="str">
        <f t="shared" si="630"/>
        <v>Wednesday</v>
      </c>
      <c r="AA3477" s="22" t="str">
        <f t="shared" si="631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22"/>
        <v>3475</v>
      </c>
      <c r="B3478" s="22" t="s">
        <v>5126</v>
      </c>
      <c r="C3478" s="31">
        <v>45940</v>
      </c>
      <c r="D3478" s="31">
        <v>45944</v>
      </c>
      <c r="E3478" s="48">
        <v>261.60000000000002</v>
      </c>
      <c r="F3478" s="48">
        <f t="shared" si="623"/>
        <v>23020.800000000003</v>
      </c>
      <c r="G3478" s="49">
        <f t="shared" si="624"/>
        <v>23020.800000000003</v>
      </c>
      <c r="H3478" s="22">
        <v>92139</v>
      </c>
      <c r="I3478" s="22" t="s">
        <v>5123</v>
      </c>
      <c r="J3478" s="22">
        <v>1</v>
      </c>
      <c r="K3478" s="22">
        <v>1</v>
      </c>
      <c r="L3478" s="22">
        <f t="shared" si="628"/>
        <v>0</v>
      </c>
      <c r="M3478" s="22" t="s">
        <v>5164</v>
      </c>
      <c r="N3478" s="31">
        <v>45945</v>
      </c>
      <c r="O3478" s="49">
        <v>40548</v>
      </c>
      <c r="P3478" s="22" t="s">
        <v>5127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29"/>
        <v>1</v>
      </c>
      <c r="Z3478" s="22" t="str">
        <f t="shared" si="630"/>
        <v>Wednesday</v>
      </c>
      <c r="AA3478" s="22" t="str">
        <f t="shared" si="631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22"/>
        <v>3476</v>
      </c>
      <c r="B3479" s="22" t="s">
        <v>5126</v>
      </c>
      <c r="C3479" s="31">
        <v>45940</v>
      </c>
      <c r="D3479" s="31">
        <v>45944</v>
      </c>
      <c r="E3479" s="48">
        <v>266.39999999999998</v>
      </c>
      <c r="F3479" s="48">
        <f t="shared" si="623"/>
        <v>23443.199999999997</v>
      </c>
      <c r="G3479" s="49">
        <f t="shared" si="624"/>
        <v>23443.199999999997</v>
      </c>
      <c r="H3479" s="22">
        <v>92118</v>
      </c>
      <c r="I3479" s="22" t="s">
        <v>5122</v>
      </c>
      <c r="J3479" s="22">
        <v>1</v>
      </c>
      <c r="K3479" s="22">
        <v>1</v>
      </c>
      <c r="L3479" s="22">
        <f t="shared" si="628"/>
        <v>0</v>
      </c>
      <c r="M3479" s="22" t="s">
        <v>5164</v>
      </c>
      <c r="N3479" s="31">
        <v>45945</v>
      </c>
      <c r="O3479" s="49">
        <v>41292</v>
      </c>
      <c r="P3479" s="22" t="s">
        <v>5127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29"/>
        <v>1</v>
      </c>
      <c r="Z3479" s="22" t="str">
        <f t="shared" si="630"/>
        <v>Wednesday</v>
      </c>
      <c r="AA3479" s="22" t="str">
        <f t="shared" si="631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22"/>
        <v>3477</v>
      </c>
      <c r="B3480" s="22" t="s">
        <v>5157</v>
      </c>
      <c r="C3480" s="31">
        <v>45941</v>
      </c>
      <c r="D3480" s="31">
        <v>45946</v>
      </c>
      <c r="E3480" s="48">
        <v>82.6</v>
      </c>
      <c r="F3480" s="48">
        <f t="shared" ref="F3480:F3512" si="632">IF(AB3480="DOLLAR",E3480*88,E3480)</f>
        <v>7268.7999999999993</v>
      </c>
      <c r="G3480" s="49">
        <f t="shared" ref="G3480:G3509" si="633">F3480*J3480</f>
        <v>36344</v>
      </c>
      <c r="H3480" s="22">
        <v>741100</v>
      </c>
      <c r="I3480" s="22" t="s">
        <v>5131</v>
      </c>
      <c r="J3480" s="22">
        <v>5</v>
      </c>
      <c r="K3480" s="22">
        <v>5</v>
      </c>
      <c r="L3480" s="22">
        <f t="shared" si="628"/>
        <v>0</v>
      </c>
      <c r="M3480" s="22"/>
      <c r="N3480" s="31">
        <v>45948</v>
      </c>
      <c r="O3480" s="49"/>
      <c r="P3480" s="22" t="s">
        <v>4857</v>
      </c>
      <c r="Q3480" s="22">
        <v>58157242791</v>
      </c>
      <c r="R3480" s="22" t="s">
        <v>40</v>
      </c>
      <c r="S3480" s="3">
        <v>4</v>
      </c>
      <c r="T3480" s="38"/>
      <c r="U3480" s="22" t="s">
        <v>18</v>
      </c>
      <c r="V3480" s="22" t="str">
        <f>VLOOKUP(P3480,'Customer List'!B:C,2,)</f>
        <v>Banglore</v>
      </c>
      <c r="W3480" s="39"/>
      <c r="X3480" s="31">
        <v>45952</v>
      </c>
      <c r="Y3480" s="22">
        <f t="shared" ref="Y3480:Y3508" si="634">IF(X3480="", "", X3480-N3480)</f>
        <v>4</v>
      </c>
      <c r="Z3480" s="22" t="str">
        <f t="shared" ref="Z3480:Z3505" si="635">IF(N3480="", "", TEXT(N3480, "dddd"))</f>
        <v>Saturday</v>
      </c>
      <c r="AA3480" s="22" t="str">
        <f t="shared" ref="AA3480:AA3505" si="636">IF(X3480="", "", TEXT(X3480, "dddd"))</f>
        <v>Wednesday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22"/>
        <v>3478</v>
      </c>
      <c r="B3481" s="22" t="s">
        <v>5157</v>
      </c>
      <c r="C3481" s="31">
        <v>45941</v>
      </c>
      <c r="D3481" s="31">
        <v>45946</v>
      </c>
      <c r="E3481" s="48">
        <v>82.6</v>
      </c>
      <c r="F3481" s="48">
        <f t="shared" si="632"/>
        <v>7268.7999999999993</v>
      </c>
      <c r="G3481" s="49">
        <f t="shared" si="633"/>
        <v>36344</v>
      </c>
      <c r="H3481" s="22">
        <v>741116</v>
      </c>
      <c r="I3481" s="22" t="s">
        <v>5132</v>
      </c>
      <c r="J3481" s="22">
        <v>5</v>
      </c>
      <c r="K3481" s="22">
        <v>5</v>
      </c>
      <c r="L3481" s="22">
        <f t="shared" si="628"/>
        <v>0</v>
      </c>
      <c r="M3481" s="22"/>
      <c r="N3481" s="31">
        <v>45948</v>
      </c>
      <c r="O3481" s="49"/>
      <c r="P3481" s="22" t="s">
        <v>4857</v>
      </c>
      <c r="Q3481" s="22">
        <v>58157242791</v>
      </c>
      <c r="R3481" s="22" t="s">
        <v>40</v>
      </c>
      <c r="S3481" s="3">
        <v>4</v>
      </c>
      <c r="T3481" s="38"/>
      <c r="U3481" s="22" t="s">
        <v>18</v>
      </c>
      <c r="V3481" s="22" t="str">
        <f>VLOOKUP(P3481,'Customer List'!B:C,2,)</f>
        <v>Banglore</v>
      </c>
      <c r="W3481" s="39"/>
      <c r="X3481" s="31">
        <v>45952</v>
      </c>
      <c r="Y3481" s="22">
        <f t="shared" si="634"/>
        <v>4</v>
      </c>
      <c r="Z3481" s="22" t="str">
        <f t="shared" si="635"/>
        <v>Saturday</v>
      </c>
      <c r="AA3481" s="22" t="str">
        <f t="shared" si="636"/>
        <v>Wednesday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22"/>
        <v>3479</v>
      </c>
      <c r="B3482" s="22" t="s">
        <v>5157</v>
      </c>
      <c r="C3482" s="31">
        <v>45941</v>
      </c>
      <c r="D3482" s="31">
        <v>45946</v>
      </c>
      <c r="E3482" s="48">
        <v>82.6</v>
      </c>
      <c r="F3482" s="48">
        <f t="shared" si="632"/>
        <v>7268.7999999999993</v>
      </c>
      <c r="G3482" s="49">
        <f t="shared" si="633"/>
        <v>36344</v>
      </c>
      <c r="H3482" s="22">
        <v>741104</v>
      </c>
      <c r="I3482" s="22" t="s">
        <v>5133</v>
      </c>
      <c r="J3482" s="22">
        <v>5</v>
      </c>
      <c r="K3482" s="22">
        <v>5</v>
      </c>
      <c r="L3482" s="22">
        <f t="shared" si="628"/>
        <v>0</v>
      </c>
      <c r="M3482" s="22"/>
      <c r="N3482" s="31">
        <v>45948</v>
      </c>
      <c r="O3482" s="49"/>
      <c r="P3482" s="22" t="s">
        <v>4857</v>
      </c>
      <c r="Q3482" s="22">
        <v>58157242791</v>
      </c>
      <c r="R3482" s="22" t="s">
        <v>40</v>
      </c>
      <c r="S3482" s="3">
        <v>4</v>
      </c>
      <c r="T3482" s="38"/>
      <c r="U3482" s="22" t="s">
        <v>18</v>
      </c>
      <c r="V3482" s="22" t="str">
        <f>VLOOKUP(P3482,'Customer List'!B:C,2,)</f>
        <v>Banglore</v>
      </c>
      <c r="W3482" s="39"/>
      <c r="X3482" s="31">
        <v>45952</v>
      </c>
      <c r="Y3482" s="22">
        <f t="shared" si="634"/>
        <v>4</v>
      </c>
      <c r="Z3482" s="22" t="str">
        <f t="shared" si="635"/>
        <v>Saturday</v>
      </c>
      <c r="AA3482" s="22" t="str">
        <f t="shared" si="636"/>
        <v>Wednesday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22"/>
        <v>3480</v>
      </c>
      <c r="B3483" s="22" t="s">
        <v>5157</v>
      </c>
      <c r="C3483" s="31">
        <v>45941</v>
      </c>
      <c r="D3483" s="31">
        <v>45946</v>
      </c>
      <c r="E3483" s="48">
        <v>82.6</v>
      </c>
      <c r="F3483" s="48">
        <f t="shared" si="632"/>
        <v>7268.7999999999993</v>
      </c>
      <c r="G3483" s="49">
        <f t="shared" si="633"/>
        <v>36344</v>
      </c>
      <c r="H3483" s="22">
        <v>741108</v>
      </c>
      <c r="I3483" s="22" t="s">
        <v>5134</v>
      </c>
      <c r="J3483" s="22">
        <v>5</v>
      </c>
      <c r="K3483" s="22">
        <v>5</v>
      </c>
      <c r="L3483" s="22">
        <f t="shared" si="628"/>
        <v>0</v>
      </c>
      <c r="M3483" s="22"/>
      <c r="N3483" s="31">
        <v>45948</v>
      </c>
      <c r="O3483" s="49"/>
      <c r="P3483" s="22" t="s">
        <v>4857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si="634"/>
        <v>4</v>
      </c>
      <c r="Z3483" s="22" t="str">
        <f t="shared" si="635"/>
        <v>Saturday</v>
      </c>
      <c r="AA3483" s="22" t="str">
        <f t="shared" si="636"/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22"/>
        <v>3481</v>
      </c>
      <c r="B3484" s="22" t="s">
        <v>5157</v>
      </c>
      <c r="C3484" s="31">
        <v>45941</v>
      </c>
      <c r="D3484" s="31">
        <v>45946</v>
      </c>
      <c r="E3484" s="48">
        <v>82.6</v>
      </c>
      <c r="F3484" s="48">
        <f t="shared" si="632"/>
        <v>7268.7999999999993</v>
      </c>
      <c r="G3484" s="49">
        <f t="shared" si="633"/>
        <v>36344</v>
      </c>
      <c r="H3484" s="22">
        <v>741101</v>
      </c>
      <c r="I3484" s="22" t="s">
        <v>5135</v>
      </c>
      <c r="J3484" s="22">
        <v>5</v>
      </c>
      <c r="K3484" s="22">
        <v>5</v>
      </c>
      <c r="L3484" s="22">
        <f t="shared" si="628"/>
        <v>0</v>
      </c>
      <c r="M3484" s="22"/>
      <c r="N3484" s="31">
        <v>45948</v>
      </c>
      <c r="O3484" s="49"/>
      <c r="P3484" s="22" t="s">
        <v>4857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34"/>
        <v>4</v>
      </c>
      <c r="Z3484" s="22" t="str">
        <f t="shared" si="635"/>
        <v>Saturday</v>
      </c>
      <c r="AA3484" s="22" t="str">
        <f t="shared" si="636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22"/>
        <v>3482</v>
      </c>
      <c r="B3485" s="22" t="s">
        <v>5157</v>
      </c>
      <c r="C3485" s="31">
        <v>45941</v>
      </c>
      <c r="D3485" s="31">
        <v>45946</v>
      </c>
      <c r="E3485" s="48">
        <v>82.6</v>
      </c>
      <c r="F3485" s="48">
        <f t="shared" si="632"/>
        <v>7268.7999999999993</v>
      </c>
      <c r="G3485" s="49">
        <f t="shared" si="633"/>
        <v>36344</v>
      </c>
      <c r="H3485" s="22">
        <v>741105</v>
      </c>
      <c r="I3485" s="22" t="s">
        <v>5136</v>
      </c>
      <c r="J3485" s="22">
        <v>5</v>
      </c>
      <c r="K3485" s="22">
        <v>5</v>
      </c>
      <c r="L3485" s="22">
        <f t="shared" si="628"/>
        <v>0</v>
      </c>
      <c r="M3485" s="22"/>
      <c r="N3485" s="31">
        <v>45948</v>
      </c>
      <c r="O3485" s="49"/>
      <c r="P3485" s="22" t="s">
        <v>4857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34"/>
        <v>4</v>
      </c>
      <c r="Z3485" s="22" t="str">
        <f t="shared" si="635"/>
        <v>Saturday</v>
      </c>
      <c r="AA3485" s="22" t="str">
        <f t="shared" si="636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22"/>
        <v>3483</v>
      </c>
      <c r="B3486" s="22" t="s">
        <v>5157</v>
      </c>
      <c r="C3486" s="31">
        <v>45941</v>
      </c>
      <c r="D3486" s="31">
        <v>45946</v>
      </c>
      <c r="E3486" s="48">
        <v>82.6</v>
      </c>
      <c r="F3486" s="48">
        <f t="shared" si="632"/>
        <v>7268.7999999999993</v>
      </c>
      <c r="G3486" s="49">
        <f t="shared" si="633"/>
        <v>36344</v>
      </c>
      <c r="H3486" s="22">
        <v>741120</v>
      </c>
      <c r="I3486" s="22" t="s">
        <v>5137</v>
      </c>
      <c r="J3486" s="22">
        <v>5</v>
      </c>
      <c r="K3486" s="22">
        <v>5</v>
      </c>
      <c r="L3486" s="22">
        <f t="shared" si="628"/>
        <v>0</v>
      </c>
      <c r="M3486" s="22"/>
      <c r="N3486" s="31">
        <v>45948</v>
      </c>
      <c r="O3486" s="49"/>
      <c r="P3486" s="22" t="s">
        <v>4857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34"/>
        <v>4</v>
      </c>
      <c r="Z3486" s="22" t="str">
        <f t="shared" si="635"/>
        <v>Saturday</v>
      </c>
      <c r="AA3486" s="22" t="str">
        <f t="shared" si="636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22"/>
        <v>3484</v>
      </c>
      <c r="B3487" s="22" t="s">
        <v>5157</v>
      </c>
      <c r="C3487" s="31">
        <v>45941</v>
      </c>
      <c r="D3487" s="31">
        <v>45946</v>
      </c>
      <c r="E3487" s="48">
        <v>82.6</v>
      </c>
      <c r="F3487" s="48">
        <f t="shared" si="632"/>
        <v>7268.7999999999993</v>
      </c>
      <c r="G3487" s="49">
        <f t="shared" si="633"/>
        <v>36344</v>
      </c>
      <c r="H3487" s="22">
        <v>741114</v>
      </c>
      <c r="I3487" s="22" t="s">
        <v>5138</v>
      </c>
      <c r="J3487" s="22">
        <v>5</v>
      </c>
      <c r="K3487" s="22">
        <v>5</v>
      </c>
      <c r="L3487" s="22">
        <f t="shared" si="628"/>
        <v>0</v>
      </c>
      <c r="M3487" s="22"/>
      <c r="N3487" s="31">
        <v>45948</v>
      </c>
      <c r="O3487" s="49"/>
      <c r="P3487" s="22" t="s">
        <v>4857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34"/>
        <v>4</v>
      </c>
      <c r="Z3487" s="22" t="str">
        <f t="shared" si="635"/>
        <v>Saturday</v>
      </c>
      <c r="AA3487" s="22" t="str">
        <f t="shared" si="636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22"/>
        <v>3485</v>
      </c>
      <c r="B3488" s="22" t="s">
        <v>5157</v>
      </c>
      <c r="C3488" s="31">
        <v>45941</v>
      </c>
      <c r="D3488" s="31">
        <v>45946</v>
      </c>
      <c r="E3488" s="48">
        <v>41.3</v>
      </c>
      <c r="F3488" s="48">
        <f t="shared" si="632"/>
        <v>3634.3999999999996</v>
      </c>
      <c r="G3488" s="49">
        <f t="shared" si="633"/>
        <v>18172</v>
      </c>
      <c r="H3488" s="22">
        <v>741095</v>
      </c>
      <c r="I3488" s="22" t="s">
        <v>5139</v>
      </c>
      <c r="J3488" s="22">
        <v>5</v>
      </c>
      <c r="K3488" s="22">
        <v>5</v>
      </c>
      <c r="L3488" s="22">
        <f t="shared" si="628"/>
        <v>0</v>
      </c>
      <c r="M3488" s="22"/>
      <c r="N3488" s="31">
        <v>45948</v>
      </c>
      <c r="O3488" s="49"/>
      <c r="P3488" s="22" t="s">
        <v>4857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34"/>
        <v>4</v>
      </c>
      <c r="Z3488" s="22" t="str">
        <f t="shared" si="635"/>
        <v>Saturday</v>
      </c>
      <c r="AA3488" s="22" t="str">
        <f t="shared" si="636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22"/>
        <v>3486</v>
      </c>
      <c r="B3489" s="22" t="s">
        <v>5157</v>
      </c>
      <c r="C3489" s="31">
        <v>45941</v>
      </c>
      <c r="D3489" s="31">
        <v>45946</v>
      </c>
      <c r="E3489" s="48">
        <v>205.8</v>
      </c>
      <c r="F3489" s="48">
        <f t="shared" si="632"/>
        <v>18110.400000000001</v>
      </c>
      <c r="G3489" s="49">
        <f t="shared" si="633"/>
        <v>90552</v>
      </c>
      <c r="H3489" s="22">
        <v>741094</v>
      </c>
      <c r="I3489" s="22" t="s">
        <v>5140</v>
      </c>
      <c r="J3489" s="22">
        <v>5</v>
      </c>
      <c r="K3489" s="22">
        <v>5</v>
      </c>
      <c r="L3489" s="22">
        <f t="shared" si="628"/>
        <v>0</v>
      </c>
      <c r="M3489" s="22"/>
      <c r="N3489" s="31">
        <v>45948</v>
      </c>
      <c r="O3489" s="49"/>
      <c r="P3489" s="22" t="s">
        <v>4857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34"/>
        <v>4</v>
      </c>
      <c r="Z3489" s="22" t="str">
        <f t="shared" si="635"/>
        <v>Saturday</v>
      </c>
      <c r="AA3489" s="22" t="str">
        <f t="shared" si="636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22"/>
        <v>3487</v>
      </c>
      <c r="B3490" s="22" t="s">
        <v>5157</v>
      </c>
      <c r="C3490" s="31">
        <v>45941</v>
      </c>
      <c r="D3490" s="31">
        <v>45946</v>
      </c>
      <c r="E3490" s="48">
        <v>82.6</v>
      </c>
      <c r="F3490" s="48">
        <f t="shared" si="632"/>
        <v>7268.7999999999993</v>
      </c>
      <c r="G3490" s="49">
        <f t="shared" si="633"/>
        <v>36344</v>
      </c>
      <c r="H3490" s="22">
        <v>741110</v>
      </c>
      <c r="I3490" s="22" t="s">
        <v>5141</v>
      </c>
      <c r="J3490" s="22">
        <v>5</v>
      </c>
      <c r="K3490" s="22">
        <v>5</v>
      </c>
      <c r="L3490" s="22">
        <f t="shared" si="628"/>
        <v>0</v>
      </c>
      <c r="M3490" s="22"/>
      <c r="N3490" s="31">
        <v>45948</v>
      </c>
      <c r="O3490" s="49"/>
      <c r="P3490" s="22" t="s">
        <v>4857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34"/>
        <v>4</v>
      </c>
      <c r="Z3490" s="22" t="str">
        <f t="shared" si="635"/>
        <v>Saturday</v>
      </c>
      <c r="AA3490" s="22" t="str">
        <f t="shared" si="636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22"/>
        <v>3488</v>
      </c>
      <c r="B3491" s="22" t="s">
        <v>5157</v>
      </c>
      <c r="C3491" s="31">
        <v>45941</v>
      </c>
      <c r="D3491" s="31">
        <v>45946</v>
      </c>
      <c r="E3491" s="48">
        <v>123.9</v>
      </c>
      <c r="F3491" s="48">
        <f t="shared" si="632"/>
        <v>10903.2</v>
      </c>
      <c r="G3491" s="49">
        <f t="shared" si="633"/>
        <v>10903.2</v>
      </c>
      <c r="H3491" s="22">
        <v>740701</v>
      </c>
      <c r="I3491" s="22" t="s">
        <v>5142</v>
      </c>
      <c r="J3491" s="22">
        <v>1</v>
      </c>
      <c r="K3491" s="22"/>
      <c r="L3491" s="22">
        <f t="shared" si="628"/>
        <v>1</v>
      </c>
      <c r="M3491" s="22"/>
      <c r="N3491" s="31"/>
      <c r="O3491" s="49"/>
      <c r="P3491" s="22" t="s">
        <v>1094</v>
      </c>
      <c r="Q3491" s="22"/>
      <c r="R3491" s="22"/>
      <c r="S3491" s="3">
        <v>4</v>
      </c>
      <c r="T3491" s="38"/>
      <c r="U3491" s="22" t="s">
        <v>18</v>
      </c>
      <c r="V3491" s="22" t="str">
        <f>VLOOKUP(P3491,'Customer List'!B:C,2,)</f>
        <v>Punjab</v>
      </c>
      <c r="W3491" s="39" t="s">
        <v>5230</v>
      </c>
      <c r="X3491" s="31" t="str">
        <f t="shared" ref="X3491:X3542" si="637">IF(OR(R3491 = "PRIYANKA MADAM", R3491 = "DEEPAK", R3491 = "PORTER"),N3491,"")</f>
        <v/>
      </c>
      <c r="Y3491" s="22" t="str">
        <f t="shared" si="634"/>
        <v/>
      </c>
      <c r="Z3491" s="22" t="str">
        <f t="shared" si="635"/>
        <v/>
      </c>
      <c r="AA3491" s="22" t="str">
        <f t="shared" si="636"/>
        <v/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22"/>
        <v>3489</v>
      </c>
      <c r="B3492" s="22" t="s">
        <v>5157</v>
      </c>
      <c r="C3492" s="31">
        <v>45941</v>
      </c>
      <c r="D3492" s="31">
        <v>45946</v>
      </c>
      <c r="E3492" s="48">
        <v>123.9</v>
      </c>
      <c r="F3492" s="48">
        <f t="shared" si="632"/>
        <v>10903.2</v>
      </c>
      <c r="G3492" s="49">
        <f t="shared" si="633"/>
        <v>10903.2</v>
      </c>
      <c r="H3492" s="22">
        <v>741217</v>
      </c>
      <c r="I3492" s="22" t="s">
        <v>5143</v>
      </c>
      <c r="J3492" s="22">
        <v>1</v>
      </c>
      <c r="K3492" s="22"/>
      <c r="L3492" s="22">
        <f t="shared" si="628"/>
        <v>1</v>
      </c>
      <c r="M3492" s="22"/>
      <c r="N3492" s="31"/>
      <c r="O3492" s="49"/>
      <c r="P3492" s="22" t="s">
        <v>1094</v>
      </c>
      <c r="Q3492" s="22"/>
      <c r="R3492" s="22"/>
      <c r="S3492" s="3">
        <v>4</v>
      </c>
      <c r="T3492" s="38"/>
      <c r="U3492" s="22" t="s">
        <v>18</v>
      </c>
      <c r="V3492" s="22" t="str">
        <f>VLOOKUP(P3492,'Customer List'!B:C,2,)</f>
        <v>Punjab</v>
      </c>
      <c r="W3492" s="39" t="s">
        <v>5230</v>
      </c>
      <c r="X3492" s="31" t="str">
        <f t="shared" si="637"/>
        <v/>
      </c>
      <c r="Y3492" s="22" t="str">
        <f t="shared" si="634"/>
        <v/>
      </c>
      <c r="Z3492" s="22" t="str">
        <f t="shared" si="635"/>
        <v/>
      </c>
      <c r="AA3492" s="22" t="str">
        <f t="shared" si="636"/>
        <v/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22"/>
        <v>3490</v>
      </c>
      <c r="B3493" s="22" t="s">
        <v>5157</v>
      </c>
      <c r="C3493" s="31">
        <v>45941</v>
      </c>
      <c r="D3493" s="31">
        <v>45946</v>
      </c>
      <c r="E3493" s="48">
        <v>82.6</v>
      </c>
      <c r="F3493" s="48">
        <f t="shared" si="632"/>
        <v>7268.7999999999993</v>
      </c>
      <c r="G3493" s="49">
        <f t="shared" si="633"/>
        <v>7268.7999999999993</v>
      </c>
      <c r="H3493" s="22">
        <v>740710</v>
      </c>
      <c r="I3493" s="22" t="s">
        <v>5144</v>
      </c>
      <c r="J3493" s="22">
        <v>1</v>
      </c>
      <c r="K3493" s="22"/>
      <c r="L3493" s="22">
        <f t="shared" si="628"/>
        <v>1</v>
      </c>
      <c r="M3493" s="22"/>
      <c r="N3493" s="31"/>
      <c r="O3493" s="49"/>
      <c r="P3493" s="22" t="s">
        <v>1094</v>
      </c>
      <c r="Q3493" s="22"/>
      <c r="R3493" s="22"/>
      <c r="S3493" s="3">
        <v>4</v>
      </c>
      <c r="T3493" s="38"/>
      <c r="U3493" s="22" t="s">
        <v>18</v>
      </c>
      <c r="V3493" s="22" t="str">
        <f>VLOOKUP(P3493,'Customer List'!B:C,2,)</f>
        <v>Punjab</v>
      </c>
      <c r="W3493" s="39" t="s">
        <v>5230</v>
      </c>
      <c r="X3493" s="31" t="str">
        <f t="shared" si="637"/>
        <v/>
      </c>
      <c r="Y3493" s="22" t="str">
        <f t="shared" si="634"/>
        <v/>
      </c>
      <c r="Z3493" s="22" t="str">
        <f t="shared" si="635"/>
        <v/>
      </c>
      <c r="AA3493" s="22" t="str">
        <f t="shared" si="636"/>
        <v/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22"/>
        <v>3491</v>
      </c>
      <c r="B3494" s="22" t="s">
        <v>5157</v>
      </c>
      <c r="C3494" s="31">
        <v>45941</v>
      </c>
      <c r="D3494" s="31">
        <v>45946</v>
      </c>
      <c r="E3494" s="48">
        <v>41.3</v>
      </c>
      <c r="F3494" s="48">
        <f t="shared" si="632"/>
        <v>3634.3999999999996</v>
      </c>
      <c r="G3494" s="49">
        <f t="shared" si="633"/>
        <v>3634.3999999999996</v>
      </c>
      <c r="H3494" s="22">
        <v>740699</v>
      </c>
      <c r="I3494" s="22" t="s">
        <v>5145</v>
      </c>
      <c r="J3494" s="22">
        <v>1</v>
      </c>
      <c r="K3494" s="22"/>
      <c r="L3494" s="22">
        <f t="shared" si="628"/>
        <v>1</v>
      </c>
      <c r="M3494" s="22"/>
      <c r="N3494" s="31"/>
      <c r="O3494" s="49"/>
      <c r="P3494" s="22" t="s">
        <v>1094</v>
      </c>
      <c r="Q3494" s="22"/>
      <c r="R3494" s="22"/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 t="s">
        <v>5230</v>
      </c>
      <c r="X3494" s="31" t="str">
        <f t="shared" si="637"/>
        <v/>
      </c>
      <c r="Y3494" s="22" t="str">
        <f t="shared" si="634"/>
        <v/>
      </c>
      <c r="Z3494" s="22" t="str">
        <f t="shared" si="635"/>
        <v/>
      </c>
      <c r="AA3494" s="22" t="str">
        <f t="shared" si="636"/>
        <v/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22"/>
        <v>3492</v>
      </c>
      <c r="B3495" s="22" t="s">
        <v>5157</v>
      </c>
      <c r="C3495" s="31">
        <v>45941</v>
      </c>
      <c r="D3495" s="31">
        <v>45946</v>
      </c>
      <c r="E3495" s="48">
        <v>93.8</v>
      </c>
      <c r="F3495" s="48">
        <f t="shared" si="632"/>
        <v>8254.4</v>
      </c>
      <c r="G3495" s="49">
        <f t="shared" si="633"/>
        <v>8254.4</v>
      </c>
      <c r="H3495" s="22">
        <v>741218</v>
      </c>
      <c r="I3495" s="22" t="s">
        <v>5146</v>
      </c>
      <c r="J3495" s="22">
        <v>1</v>
      </c>
      <c r="K3495" s="22"/>
      <c r="L3495" s="22">
        <f t="shared" si="628"/>
        <v>1</v>
      </c>
      <c r="M3495" s="22"/>
      <c r="N3495" s="31"/>
      <c r="O3495" s="49"/>
      <c r="P3495" s="22" t="s">
        <v>1094</v>
      </c>
      <c r="Q3495" s="22"/>
      <c r="R3495" s="22"/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 t="s">
        <v>5230</v>
      </c>
      <c r="X3495" s="31" t="str">
        <f t="shared" si="637"/>
        <v/>
      </c>
      <c r="Y3495" s="22" t="str">
        <f t="shared" si="634"/>
        <v/>
      </c>
      <c r="Z3495" s="22" t="str">
        <f t="shared" si="635"/>
        <v/>
      </c>
      <c r="AA3495" s="22" t="str">
        <f t="shared" si="636"/>
        <v/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22"/>
        <v>3493</v>
      </c>
      <c r="B3496" s="22" t="s">
        <v>5157</v>
      </c>
      <c r="C3496" s="31">
        <v>45941</v>
      </c>
      <c r="D3496" s="31">
        <v>45946</v>
      </c>
      <c r="E3496" s="48">
        <v>82.6</v>
      </c>
      <c r="F3496" s="48">
        <f t="shared" si="632"/>
        <v>7268.7999999999993</v>
      </c>
      <c r="G3496" s="49">
        <f t="shared" si="633"/>
        <v>7268.7999999999993</v>
      </c>
      <c r="H3496" s="22">
        <v>740950</v>
      </c>
      <c r="I3496" s="22" t="s">
        <v>5147</v>
      </c>
      <c r="J3496" s="22">
        <v>1</v>
      </c>
      <c r="K3496" s="22"/>
      <c r="L3496" s="22">
        <f t="shared" si="628"/>
        <v>1</v>
      </c>
      <c r="M3496" s="22"/>
      <c r="N3496" s="31"/>
      <c r="O3496" s="49"/>
      <c r="P3496" s="22" t="s">
        <v>1094</v>
      </c>
      <c r="Q3496" s="22"/>
      <c r="R3496" s="22"/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 t="s">
        <v>5230</v>
      </c>
      <c r="X3496" s="31" t="str">
        <f t="shared" si="637"/>
        <v/>
      </c>
      <c r="Y3496" s="22" t="str">
        <f t="shared" si="634"/>
        <v/>
      </c>
      <c r="Z3496" s="22" t="str">
        <f t="shared" si="635"/>
        <v/>
      </c>
      <c r="AA3496" s="22" t="str">
        <f t="shared" si="636"/>
        <v/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22"/>
        <v>3494</v>
      </c>
      <c r="B3497" s="22" t="s">
        <v>5157</v>
      </c>
      <c r="C3497" s="31">
        <v>45941</v>
      </c>
      <c r="D3497" s="31">
        <v>45946</v>
      </c>
      <c r="E3497" s="48">
        <v>82.6</v>
      </c>
      <c r="F3497" s="48">
        <f t="shared" si="632"/>
        <v>7268.7999999999993</v>
      </c>
      <c r="G3497" s="49">
        <f t="shared" si="633"/>
        <v>7268.7999999999993</v>
      </c>
      <c r="H3497" s="22">
        <v>740951</v>
      </c>
      <c r="I3497" s="22" t="s">
        <v>5148</v>
      </c>
      <c r="J3497" s="22">
        <v>1</v>
      </c>
      <c r="K3497" s="22"/>
      <c r="L3497" s="22">
        <f t="shared" si="628"/>
        <v>1</v>
      </c>
      <c r="M3497" s="22"/>
      <c r="N3497" s="31"/>
      <c r="O3497" s="49"/>
      <c r="P3497" s="22" t="s">
        <v>1094</v>
      </c>
      <c r="Q3497" s="22"/>
      <c r="R3497" s="22"/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 t="s">
        <v>5230</v>
      </c>
      <c r="X3497" s="31" t="str">
        <f t="shared" si="637"/>
        <v/>
      </c>
      <c r="Y3497" s="22" t="str">
        <f t="shared" si="634"/>
        <v/>
      </c>
      <c r="Z3497" s="22" t="str">
        <f t="shared" si="635"/>
        <v/>
      </c>
      <c r="AA3497" s="22" t="str">
        <f t="shared" si="636"/>
        <v/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22"/>
        <v>3495</v>
      </c>
      <c r="B3498" s="22" t="s">
        <v>5157</v>
      </c>
      <c r="C3498" s="31">
        <v>45941</v>
      </c>
      <c r="D3498" s="31">
        <v>45946</v>
      </c>
      <c r="E3498" s="48">
        <v>82.6</v>
      </c>
      <c r="F3498" s="48">
        <f t="shared" si="632"/>
        <v>7268.7999999999993</v>
      </c>
      <c r="G3498" s="49">
        <f t="shared" si="633"/>
        <v>7268.7999999999993</v>
      </c>
      <c r="H3498" s="22">
        <v>740954</v>
      </c>
      <c r="I3498" s="22" t="s">
        <v>5149</v>
      </c>
      <c r="J3498" s="22">
        <v>1</v>
      </c>
      <c r="K3498" s="22"/>
      <c r="L3498" s="22">
        <f t="shared" si="628"/>
        <v>1</v>
      </c>
      <c r="M3498" s="22"/>
      <c r="N3498" s="31"/>
      <c r="O3498" s="49"/>
      <c r="P3498" s="22" t="s">
        <v>1094</v>
      </c>
      <c r="Q3498" s="22"/>
      <c r="R3498" s="22"/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 t="s">
        <v>5230</v>
      </c>
      <c r="X3498" s="31" t="str">
        <f t="shared" si="637"/>
        <v/>
      </c>
      <c r="Y3498" s="22" t="str">
        <f t="shared" si="634"/>
        <v/>
      </c>
      <c r="Z3498" s="22" t="str">
        <f t="shared" si="635"/>
        <v/>
      </c>
      <c r="AA3498" s="22" t="str">
        <f t="shared" si="636"/>
        <v/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22"/>
        <v>3496</v>
      </c>
      <c r="B3499" s="22" t="s">
        <v>5157</v>
      </c>
      <c r="C3499" s="31">
        <v>45941</v>
      </c>
      <c r="D3499" s="31">
        <v>45946</v>
      </c>
      <c r="E3499" s="48">
        <v>82.6</v>
      </c>
      <c r="F3499" s="48">
        <f t="shared" si="632"/>
        <v>7268.7999999999993</v>
      </c>
      <c r="G3499" s="49">
        <f t="shared" si="633"/>
        <v>7268.7999999999993</v>
      </c>
      <c r="H3499" s="22">
        <v>740955</v>
      </c>
      <c r="I3499" s="22" t="s">
        <v>5150</v>
      </c>
      <c r="J3499" s="22">
        <v>1</v>
      </c>
      <c r="K3499" s="22"/>
      <c r="L3499" s="22">
        <f t="shared" si="628"/>
        <v>1</v>
      </c>
      <c r="M3499" s="22"/>
      <c r="N3499" s="31"/>
      <c r="O3499" s="49"/>
      <c r="P3499" s="22" t="s">
        <v>1094</v>
      </c>
      <c r="Q3499" s="22"/>
      <c r="R3499" s="22"/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 t="s">
        <v>5230</v>
      </c>
      <c r="X3499" s="31" t="str">
        <f t="shared" si="637"/>
        <v/>
      </c>
      <c r="Y3499" s="22" t="str">
        <f t="shared" si="634"/>
        <v/>
      </c>
      <c r="Z3499" s="22" t="str">
        <f t="shared" si="635"/>
        <v/>
      </c>
      <c r="AA3499" s="22" t="str">
        <f t="shared" si="636"/>
        <v/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22"/>
        <v>3497</v>
      </c>
      <c r="B3500" s="22" t="s">
        <v>5157</v>
      </c>
      <c r="C3500" s="31">
        <v>45941</v>
      </c>
      <c r="D3500" s="31">
        <v>45946</v>
      </c>
      <c r="E3500" s="48">
        <v>82.6</v>
      </c>
      <c r="F3500" s="48">
        <f t="shared" si="632"/>
        <v>7268.7999999999993</v>
      </c>
      <c r="G3500" s="49">
        <f t="shared" si="633"/>
        <v>7268.7999999999993</v>
      </c>
      <c r="H3500" s="22">
        <v>740956</v>
      </c>
      <c r="I3500" s="22" t="s">
        <v>5151</v>
      </c>
      <c r="J3500" s="22">
        <v>1</v>
      </c>
      <c r="K3500" s="22"/>
      <c r="L3500" s="22">
        <f t="shared" si="628"/>
        <v>1</v>
      </c>
      <c r="M3500" s="22"/>
      <c r="N3500" s="31"/>
      <c r="O3500" s="49"/>
      <c r="P3500" s="22" t="s">
        <v>1094</v>
      </c>
      <c r="Q3500" s="22"/>
      <c r="R3500" s="22"/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 t="s">
        <v>5230</v>
      </c>
      <c r="X3500" s="31" t="str">
        <f t="shared" si="637"/>
        <v/>
      </c>
      <c r="Y3500" s="22" t="str">
        <f t="shared" si="634"/>
        <v/>
      </c>
      <c r="Z3500" s="22" t="str">
        <f t="shared" si="635"/>
        <v/>
      </c>
      <c r="AA3500" s="22" t="str">
        <f t="shared" si="636"/>
        <v/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22"/>
        <v>3498</v>
      </c>
      <c r="B3501" s="22" t="s">
        <v>5157</v>
      </c>
      <c r="C3501" s="31">
        <v>45941</v>
      </c>
      <c r="D3501" s="31">
        <v>45946</v>
      </c>
      <c r="E3501" s="48">
        <v>82.6</v>
      </c>
      <c r="F3501" s="48">
        <f t="shared" si="632"/>
        <v>7268.7999999999993</v>
      </c>
      <c r="G3501" s="49">
        <f t="shared" si="633"/>
        <v>7268.7999999999993</v>
      </c>
      <c r="H3501" s="22">
        <v>740957</v>
      </c>
      <c r="I3501" s="22" t="s">
        <v>5152</v>
      </c>
      <c r="J3501" s="22">
        <v>1</v>
      </c>
      <c r="K3501" s="22"/>
      <c r="L3501" s="22">
        <f t="shared" si="628"/>
        <v>1</v>
      </c>
      <c r="M3501" s="22"/>
      <c r="N3501" s="31"/>
      <c r="O3501" s="49"/>
      <c r="P3501" s="22" t="s">
        <v>1094</v>
      </c>
      <c r="Q3501" s="22"/>
      <c r="R3501" s="22"/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 t="s">
        <v>5230</v>
      </c>
      <c r="X3501" s="31" t="str">
        <f t="shared" si="637"/>
        <v/>
      </c>
      <c r="Y3501" s="22" t="str">
        <f t="shared" si="634"/>
        <v/>
      </c>
      <c r="Z3501" s="22" t="str">
        <f t="shared" si="635"/>
        <v/>
      </c>
      <c r="AA3501" s="22" t="str">
        <f t="shared" si="636"/>
        <v/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22"/>
        <v>3499</v>
      </c>
      <c r="B3502" s="22" t="s">
        <v>5157</v>
      </c>
      <c r="C3502" s="31">
        <v>45941</v>
      </c>
      <c r="D3502" s="31">
        <v>45946</v>
      </c>
      <c r="E3502" s="48">
        <v>82.6</v>
      </c>
      <c r="F3502" s="48">
        <f t="shared" si="632"/>
        <v>7268.7999999999993</v>
      </c>
      <c r="G3502" s="49">
        <f t="shared" si="633"/>
        <v>7268.7999999999993</v>
      </c>
      <c r="H3502" s="22">
        <v>740959</v>
      </c>
      <c r="I3502" s="22" t="s">
        <v>5153</v>
      </c>
      <c r="J3502" s="22">
        <v>1</v>
      </c>
      <c r="K3502" s="22"/>
      <c r="L3502" s="22">
        <f t="shared" si="628"/>
        <v>1</v>
      </c>
      <c r="M3502" s="22"/>
      <c r="N3502" s="31"/>
      <c r="O3502" s="49"/>
      <c r="P3502" s="22" t="s">
        <v>1094</v>
      </c>
      <c r="Q3502" s="22"/>
      <c r="R3502" s="22"/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 t="s">
        <v>5230</v>
      </c>
      <c r="X3502" s="31" t="str">
        <f t="shared" si="637"/>
        <v/>
      </c>
      <c r="Y3502" s="22" t="str">
        <f t="shared" si="634"/>
        <v/>
      </c>
      <c r="Z3502" s="22" t="str">
        <f t="shared" si="635"/>
        <v/>
      </c>
      <c r="AA3502" s="22" t="str">
        <f t="shared" si="636"/>
        <v/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22"/>
        <v>3500</v>
      </c>
      <c r="B3503" s="22" t="s">
        <v>5157</v>
      </c>
      <c r="C3503" s="31">
        <v>45941</v>
      </c>
      <c r="D3503" s="31">
        <v>45946</v>
      </c>
      <c r="E3503" s="48">
        <v>82.6</v>
      </c>
      <c r="F3503" s="48">
        <f t="shared" si="632"/>
        <v>7268.7999999999993</v>
      </c>
      <c r="G3503" s="49">
        <f t="shared" si="633"/>
        <v>7268.7999999999993</v>
      </c>
      <c r="H3503" s="22">
        <v>740948</v>
      </c>
      <c r="I3503" s="22" t="s">
        <v>5154</v>
      </c>
      <c r="J3503" s="22">
        <v>1</v>
      </c>
      <c r="K3503" s="22"/>
      <c r="L3503" s="22">
        <f t="shared" si="628"/>
        <v>1</v>
      </c>
      <c r="M3503" s="22"/>
      <c r="N3503" s="31"/>
      <c r="O3503" s="49"/>
      <c r="P3503" s="22" t="s">
        <v>1094</v>
      </c>
      <c r="Q3503" s="22"/>
      <c r="R3503" s="22"/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 t="s">
        <v>5230</v>
      </c>
      <c r="X3503" s="31" t="str">
        <f t="shared" si="637"/>
        <v/>
      </c>
      <c r="Y3503" s="22" t="str">
        <f t="shared" si="634"/>
        <v/>
      </c>
      <c r="Z3503" s="22" t="str">
        <f t="shared" si="635"/>
        <v/>
      </c>
      <c r="AA3503" s="22" t="str">
        <f t="shared" si="636"/>
        <v/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22"/>
        <v>3501</v>
      </c>
      <c r="B3504" s="22" t="s">
        <v>5157</v>
      </c>
      <c r="C3504" s="31">
        <v>45941</v>
      </c>
      <c r="D3504" s="31">
        <v>45946</v>
      </c>
      <c r="E3504" s="48">
        <v>205.8</v>
      </c>
      <c r="F3504" s="48">
        <f t="shared" si="632"/>
        <v>18110.400000000001</v>
      </c>
      <c r="G3504" s="49">
        <f t="shared" si="633"/>
        <v>18110.400000000001</v>
      </c>
      <c r="H3504" s="22">
        <v>740947</v>
      </c>
      <c r="I3504" s="22" t="s">
        <v>5155</v>
      </c>
      <c r="J3504" s="22">
        <v>1</v>
      </c>
      <c r="K3504" s="22"/>
      <c r="L3504" s="22">
        <f t="shared" si="628"/>
        <v>1</v>
      </c>
      <c r="M3504" s="22"/>
      <c r="N3504" s="31"/>
      <c r="O3504" s="49"/>
      <c r="P3504" s="22" t="s">
        <v>1094</v>
      </c>
      <c r="Q3504" s="22"/>
      <c r="R3504" s="22"/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 t="s">
        <v>5230</v>
      </c>
      <c r="X3504" s="31" t="str">
        <f t="shared" si="637"/>
        <v/>
      </c>
      <c r="Y3504" s="22" t="str">
        <f t="shared" si="634"/>
        <v/>
      </c>
      <c r="Z3504" s="22" t="str">
        <f t="shared" si="635"/>
        <v/>
      </c>
      <c r="AA3504" s="22" t="str">
        <f t="shared" si="636"/>
        <v/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22"/>
        <v>3502</v>
      </c>
      <c r="B3505" s="22" t="s">
        <v>5157</v>
      </c>
      <c r="C3505" s="31">
        <v>45941</v>
      </c>
      <c r="D3505" s="31">
        <v>45946</v>
      </c>
      <c r="E3505" s="48">
        <v>82.6</v>
      </c>
      <c r="F3505" s="48">
        <f t="shared" si="632"/>
        <v>7268.7999999999993</v>
      </c>
      <c r="G3505" s="49">
        <f t="shared" si="633"/>
        <v>7268.7999999999993</v>
      </c>
      <c r="H3505" s="22">
        <v>740539</v>
      </c>
      <c r="I3505" s="22" t="s">
        <v>5156</v>
      </c>
      <c r="J3505" s="22">
        <v>1</v>
      </c>
      <c r="K3505" s="22"/>
      <c r="L3505" s="22">
        <f t="shared" si="628"/>
        <v>1</v>
      </c>
      <c r="M3505" s="22"/>
      <c r="N3505" s="31"/>
      <c r="O3505" s="49"/>
      <c r="P3505" s="22" t="s">
        <v>1094</v>
      </c>
      <c r="Q3505" s="22"/>
      <c r="R3505" s="22"/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 t="s">
        <v>5230</v>
      </c>
      <c r="X3505" s="31" t="str">
        <f t="shared" si="637"/>
        <v/>
      </c>
      <c r="Y3505" s="22" t="str">
        <f t="shared" si="634"/>
        <v/>
      </c>
      <c r="Z3505" s="22" t="str">
        <f t="shared" si="635"/>
        <v/>
      </c>
      <c r="AA3505" s="22" t="str">
        <f t="shared" si="636"/>
        <v/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22"/>
        <v>3503</v>
      </c>
      <c r="B3506" s="22">
        <v>180331</v>
      </c>
      <c r="C3506" s="31">
        <v>45944</v>
      </c>
      <c r="D3506" s="31">
        <v>45947</v>
      </c>
      <c r="E3506" s="48">
        <v>171.2</v>
      </c>
      <c r="F3506" s="48">
        <f t="shared" si="632"/>
        <v>15065.599999999999</v>
      </c>
      <c r="G3506" s="49">
        <f t="shared" si="633"/>
        <v>15065.599999999999</v>
      </c>
      <c r="H3506" s="48" t="s">
        <v>5233</v>
      </c>
      <c r="I3506" s="22" t="s">
        <v>5237</v>
      </c>
      <c r="J3506" s="22">
        <v>1</v>
      </c>
      <c r="K3506" s="22">
        <v>1</v>
      </c>
      <c r="L3506" s="22">
        <f t="shared" si="628"/>
        <v>0</v>
      </c>
      <c r="M3506" s="22"/>
      <c r="N3506" s="31">
        <v>45952</v>
      </c>
      <c r="O3506" s="49"/>
      <c r="P3506" s="22" t="s">
        <v>2465</v>
      </c>
      <c r="Q3506" s="22">
        <v>58157301462</v>
      </c>
      <c r="R3506" s="22" t="s">
        <v>40</v>
      </c>
      <c r="S3506" s="3">
        <v>4</v>
      </c>
      <c r="T3506" s="38"/>
      <c r="U3506" s="22" t="s">
        <v>5232</v>
      </c>
      <c r="V3506" s="22" t="str">
        <f>VLOOKUP(P3506,'Customer List'!B:C,2,)</f>
        <v>Banglore</v>
      </c>
      <c r="W3506" s="39"/>
      <c r="X3506" s="31">
        <v>45953</v>
      </c>
      <c r="Y3506" s="22">
        <f t="shared" si="634"/>
        <v>1</v>
      </c>
      <c r="Z3506" s="22" t="str">
        <f t="shared" ref="Z3506:Z3508" si="638">IF(N3506="", "", TEXT(N3506, "dddd"))</f>
        <v>Wednesday</v>
      </c>
      <c r="AA3506" s="22" t="str">
        <f t="shared" ref="AA3506:AA3508" si="639">IF(X3506="", "", TEXT(X3506, "dddd"))</f>
        <v>Thursday</v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22"/>
        <v>3504</v>
      </c>
      <c r="B3507" s="22">
        <v>180331</v>
      </c>
      <c r="C3507" s="31">
        <v>45944</v>
      </c>
      <c r="D3507" s="31">
        <v>45947</v>
      </c>
      <c r="E3507" s="48">
        <v>310</v>
      </c>
      <c r="F3507" s="48">
        <f t="shared" si="632"/>
        <v>27280</v>
      </c>
      <c r="G3507" s="49">
        <f t="shared" si="633"/>
        <v>27280</v>
      </c>
      <c r="H3507" s="48" t="s">
        <v>5234</v>
      </c>
      <c r="I3507" s="22" t="s">
        <v>5238</v>
      </c>
      <c r="J3507" s="22">
        <v>1</v>
      </c>
      <c r="K3507" s="22">
        <v>1</v>
      </c>
      <c r="L3507" s="22">
        <f t="shared" si="628"/>
        <v>0</v>
      </c>
      <c r="M3507" s="22"/>
      <c r="N3507" s="31">
        <v>45952</v>
      </c>
      <c r="O3507" s="49"/>
      <c r="P3507" s="22" t="s">
        <v>49</v>
      </c>
      <c r="Q3507" s="22" t="s">
        <v>636</v>
      </c>
      <c r="R3507" s="22" t="s">
        <v>637</v>
      </c>
      <c r="S3507" s="3">
        <v>4</v>
      </c>
      <c r="T3507" s="38"/>
      <c r="U3507" s="22" t="s">
        <v>5232</v>
      </c>
      <c r="V3507" s="22" t="str">
        <f>VLOOKUP(P3507,'Customer List'!B:C,2,)</f>
        <v>Delhi</v>
      </c>
      <c r="W3507" s="39" t="s">
        <v>605</v>
      </c>
      <c r="X3507" s="31"/>
      <c r="Y3507" s="22" t="str">
        <f t="shared" si="634"/>
        <v/>
      </c>
      <c r="Z3507" s="22" t="str">
        <f t="shared" si="638"/>
        <v>Wednesday</v>
      </c>
      <c r="AA3507" s="22" t="str">
        <f t="shared" si="639"/>
        <v/>
      </c>
      <c r="AB3507" s="22" t="str">
        <f>VLOOKUP(U3507,'Currency Sheet'!A:C,3,)</f>
        <v>DOLLAR</v>
      </c>
      <c r="AC3507" s="43" t="str">
        <f>VLOOKUP(P3507,'Customer List'!B:D,3,)</f>
        <v>Local</v>
      </c>
    </row>
    <row r="3508" spans="1:29" x14ac:dyDescent="0.25">
      <c r="A3508" s="22">
        <f t="shared" si="622"/>
        <v>3505</v>
      </c>
      <c r="B3508" s="22">
        <v>180331</v>
      </c>
      <c r="C3508" s="31">
        <v>45944</v>
      </c>
      <c r="D3508" s="31">
        <v>45947</v>
      </c>
      <c r="E3508" s="48">
        <v>310</v>
      </c>
      <c r="F3508" s="48">
        <f t="shared" si="632"/>
        <v>27280</v>
      </c>
      <c r="G3508" s="49">
        <f t="shared" si="633"/>
        <v>27280</v>
      </c>
      <c r="H3508" s="48" t="s">
        <v>5235</v>
      </c>
      <c r="I3508" s="22" t="s">
        <v>5239</v>
      </c>
      <c r="J3508" s="22">
        <v>1</v>
      </c>
      <c r="K3508" s="22">
        <v>1</v>
      </c>
      <c r="L3508" s="22">
        <f t="shared" si="628"/>
        <v>0</v>
      </c>
      <c r="M3508" s="22"/>
      <c r="N3508" s="31">
        <v>45952</v>
      </c>
      <c r="O3508" s="49"/>
      <c r="P3508" s="22" t="s">
        <v>49</v>
      </c>
      <c r="Q3508" s="22" t="s">
        <v>636</v>
      </c>
      <c r="R3508" s="22" t="s">
        <v>637</v>
      </c>
      <c r="S3508" s="3">
        <v>4</v>
      </c>
      <c r="T3508" s="38"/>
      <c r="U3508" s="22" t="s">
        <v>5232</v>
      </c>
      <c r="V3508" s="22" t="str">
        <f>VLOOKUP(P3508,'Customer List'!B:C,2,)</f>
        <v>Delhi</v>
      </c>
      <c r="W3508" s="39" t="s">
        <v>605</v>
      </c>
      <c r="X3508" s="31"/>
      <c r="Y3508" s="22" t="str">
        <f t="shared" si="634"/>
        <v/>
      </c>
      <c r="Z3508" s="22" t="str">
        <f t="shared" si="638"/>
        <v>Wednesday</v>
      </c>
      <c r="AA3508" s="22" t="str">
        <f t="shared" si="639"/>
        <v/>
      </c>
      <c r="AB3508" s="22" t="str">
        <f>VLOOKUP(U3508,'Currency Sheet'!A:C,3,)</f>
        <v>DOLLAR</v>
      </c>
      <c r="AC3508" s="43" t="str">
        <f>VLOOKUP(P3508,'Customer List'!B:D,3,)</f>
        <v>Local</v>
      </c>
    </row>
    <row r="3509" spans="1:29" x14ac:dyDescent="0.25">
      <c r="A3509" s="22">
        <f t="shared" si="622"/>
        <v>3506</v>
      </c>
      <c r="B3509" s="22">
        <v>180331</v>
      </c>
      <c r="C3509" s="31">
        <v>45944</v>
      </c>
      <c r="D3509" s="31">
        <v>45947</v>
      </c>
      <c r="E3509" s="48">
        <v>171.2</v>
      </c>
      <c r="F3509" s="48">
        <f t="shared" si="632"/>
        <v>15065.599999999999</v>
      </c>
      <c r="G3509" s="49">
        <f t="shared" si="633"/>
        <v>15065.599999999999</v>
      </c>
      <c r="H3509" s="48" t="s">
        <v>5236</v>
      </c>
      <c r="I3509" s="22" t="s">
        <v>5240</v>
      </c>
      <c r="J3509" s="22">
        <v>1</v>
      </c>
      <c r="K3509" s="22">
        <v>1</v>
      </c>
      <c r="L3509" s="22">
        <f t="shared" si="628"/>
        <v>0</v>
      </c>
      <c r="M3509" s="22"/>
      <c r="N3509" s="31">
        <v>45952</v>
      </c>
      <c r="O3509" s="49"/>
      <c r="P3509" s="22" t="s">
        <v>2465</v>
      </c>
      <c r="Q3509" s="22">
        <v>58157301462</v>
      </c>
      <c r="R3509" s="22" t="s">
        <v>40</v>
      </c>
      <c r="S3509" s="3">
        <v>4</v>
      </c>
      <c r="T3509" s="38"/>
      <c r="U3509" s="22" t="s">
        <v>5232</v>
      </c>
      <c r="V3509" s="22" t="str">
        <f>VLOOKUP(P3509,'Customer List'!B:C,2,)</f>
        <v>Banglore</v>
      </c>
      <c r="W3509" s="39"/>
      <c r="X3509" s="31">
        <v>45953</v>
      </c>
      <c r="Y3509" s="22">
        <f t="shared" ref="Y3509:Y3511" si="640">IF(X3509="", "", X3509-N3509)</f>
        <v>1</v>
      </c>
      <c r="Z3509" s="22" t="str">
        <f t="shared" ref="Z3509:Z3511" si="641">IF(N3509="", "", TEXT(N3509, "dddd"))</f>
        <v>Wednesday</v>
      </c>
      <c r="AA3509" s="22" t="str">
        <f t="shared" ref="AA3509:AA3511" si="642">IF(X3509="", "", TEXT(X3509, "dddd"))</f>
        <v>Thursday</v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22"/>
        <v>3507</v>
      </c>
      <c r="B3510" s="22">
        <v>21339</v>
      </c>
      <c r="C3510" s="31">
        <v>45943</v>
      </c>
      <c r="D3510" s="31">
        <v>45947</v>
      </c>
      <c r="E3510" s="48">
        <v>519.79999999999995</v>
      </c>
      <c r="F3510" s="48">
        <f t="shared" ref="F3510:F3511" si="643">IF(AB3510="DOLLAR",E3510*88,E3510)</f>
        <v>45742.399999999994</v>
      </c>
      <c r="G3510" s="49">
        <f t="shared" ref="G3510:G3511" si="644">F3510*J3510</f>
        <v>45742.399999999994</v>
      </c>
      <c r="H3510" s="48" t="s">
        <v>590</v>
      </c>
      <c r="I3510" s="22" t="s">
        <v>5304</v>
      </c>
      <c r="J3510" s="22">
        <v>1</v>
      </c>
      <c r="K3510" s="22">
        <v>1</v>
      </c>
      <c r="L3510" s="22">
        <f t="shared" si="628"/>
        <v>0</v>
      </c>
      <c r="M3510" s="22"/>
      <c r="N3510" s="31">
        <v>45952</v>
      </c>
      <c r="O3510" s="49"/>
      <c r="P3510" s="22" t="s">
        <v>621</v>
      </c>
      <c r="Q3510" s="22">
        <v>58157301145</v>
      </c>
      <c r="R3510" s="22" t="s">
        <v>40</v>
      </c>
      <c r="S3510" s="3">
        <v>-20</v>
      </c>
      <c r="T3510" s="38"/>
      <c r="U3510" s="22" t="s">
        <v>611</v>
      </c>
      <c r="V3510" s="22" t="str">
        <f>VLOOKUP(P3510,'Customer List'!B:C,2,)</f>
        <v>Hyderabad</v>
      </c>
      <c r="W3510" s="39"/>
      <c r="X3510" s="31">
        <v>45953</v>
      </c>
      <c r="Y3510" s="22">
        <f t="shared" si="640"/>
        <v>1</v>
      </c>
      <c r="Z3510" s="22" t="str">
        <f t="shared" si="641"/>
        <v>Wednesday</v>
      </c>
      <c r="AA3510" s="22" t="str">
        <f t="shared" si="642"/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22"/>
        <v>3508</v>
      </c>
      <c r="B3511" s="22">
        <v>21340</v>
      </c>
      <c r="C3511" s="31">
        <v>45943</v>
      </c>
      <c r="D3511" s="31">
        <v>45947</v>
      </c>
      <c r="E3511" s="48">
        <v>414.96</v>
      </c>
      <c r="F3511" s="48">
        <f t="shared" si="643"/>
        <v>36516.479999999996</v>
      </c>
      <c r="G3511" s="49">
        <f t="shared" si="644"/>
        <v>36516.479999999996</v>
      </c>
      <c r="H3511" s="48" t="s">
        <v>5303</v>
      </c>
      <c r="I3511" s="22" t="s">
        <v>5305</v>
      </c>
      <c r="J3511" s="22">
        <v>1</v>
      </c>
      <c r="K3511" s="22"/>
      <c r="L3511" s="22">
        <f t="shared" si="628"/>
        <v>1</v>
      </c>
      <c r="M3511" s="22"/>
      <c r="N3511" s="31">
        <v>45955</v>
      </c>
      <c r="O3511" s="49">
        <v>51375</v>
      </c>
      <c r="P3511" s="22" t="s">
        <v>5302</v>
      </c>
      <c r="Q3511" s="22"/>
      <c r="R3511" s="22"/>
      <c r="S3511" s="3">
        <v>4</v>
      </c>
      <c r="T3511" s="38"/>
      <c r="U3511" s="22" t="s">
        <v>611</v>
      </c>
      <c r="V3511" s="22" t="str">
        <f>VLOOKUP(P3511,'Customer List'!B:C,2,)</f>
        <v>Gujrat</v>
      </c>
      <c r="W3511" s="39" t="s">
        <v>5229</v>
      </c>
      <c r="X3511" s="31"/>
      <c r="Y3511" s="22" t="str">
        <f t="shared" si="640"/>
        <v/>
      </c>
      <c r="Z3511" s="22" t="str">
        <f t="shared" si="641"/>
        <v>Saturday</v>
      </c>
      <c r="AA3511" s="22" t="str">
        <f t="shared" si="642"/>
        <v/>
      </c>
      <c r="AB3511" s="22" t="str">
        <f>VLOOKUP(U3511,'Currency Sheet'!A:C,3,)</f>
        <v>DOLLAR</v>
      </c>
      <c r="AC3511" s="43" t="str">
        <f>VLOOKUP(P3511,'Customer List'!B:D,3,)</f>
        <v>OutStation</v>
      </c>
    </row>
    <row r="3512" spans="1:29" x14ac:dyDescent="0.25">
      <c r="A3512" s="22">
        <f t="shared" si="622"/>
        <v>3509</v>
      </c>
      <c r="B3512" s="22" t="s">
        <v>5222</v>
      </c>
      <c r="C3512" s="31">
        <v>45941</v>
      </c>
      <c r="D3512" s="31">
        <v>45948</v>
      </c>
      <c r="E3512" s="48">
        <v>21</v>
      </c>
      <c r="F3512" s="48">
        <f t="shared" si="632"/>
        <v>1848</v>
      </c>
      <c r="G3512" s="49">
        <f t="shared" ref="G3512:G3575" si="645">F3512*J3512</f>
        <v>1848</v>
      </c>
      <c r="H3512" s="22">
        <v>100201</v>
      </c>
      <c r="I3512" s="22" t="s">
        <v>4758</v>
      </c>
      <c r="J3512" s="22">
        <v>1</v>
      </c>
      <c r="K3512" s="22"/>
      <c r="L3512" s="22">
        <f t="shared" si="628"/>
        <v>1</v>
      </c>
      <c r="M3512" s="22"/>
      <c r="N3512" s="31"/>
      <c r="O3512" s="49"/>
      <c r="P3512" s="22" t="s">
        <v>30</v>
      </c>
      <c r="Q3512" s="22"/>
      <c r="R3512" s="22"/>
      <c r="S3512" s="3">
        <v>4</v>
      </c>
      <c r="T3512" s="38"/>
      <c r="U3512" s="22" t="s">
        <v>18</v>
      </c>
      <c r="V3512" s="22" t="str">
        <f>VLOOKUP(P3512,'Customer List'!B:C,2,)</f>
        <v>Delhi</v>
      </c>
      <c r="W3512" s="39" t="s">
        <v>5231</v>
      </c>
      <c r="X3512" s="31" t="str">
        <f t="shared" si="637"/>
        <v/>
      </c>
      <c r="Y3512" s="22" t="str">
        <f t="shared" ref="Y3512:Y3575" si="646">IF(X3512="", "", X3512-N3512)</f>
        <v/>
      </c>
      <c r="Z3512" s="22" t="str">
        <f t="shared" ref="Z3512:Z3575" si="647">IF(N3512="", "", TEXT(N3512, "dddd"))</f>
        <v/>
      </c>
      <c r="AA3512" s="22" t="str">
        <f t="shared" ref="AA3512:AA3575" si="648">IF(X3512="", "", TEXT(X3512, "dddd"))</f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22"/>
        <v>3510</v>
      </c>
      <c r="B3513" s="22" t="s">
        <v>5222</v>
      </c>
      <c r="C3513" s="31">
        <v>45941</v>
      </c>
      <c r="D3513" s="31">
        <v>45948</v>
      </c>
      <c r="E3513" s="48">
        <v>165.9</v>
      </c>
      <c r="F3513" s="48">
        <f t="shared" ref="F3513:F3575" si="649">IF(AB3513="DOLLAR",E3513*88,E3513)</f>
        <v>14599.2</v>
      </c>
      <c r="G3513" s="49">
        <f t="shared" si="645"/>
        <v>14599.2</v>
      </c>
      <c r="H3513" s="22">
        <v>100328</v>
      </c>
      <c r="I3513" s="22" t="s">
        <v>5173</v>
      </c>
      <c r="J3513" s="22">
        <v>1</v>
      </c>
      <c r="K3513" s="22">
        <v>1</v>
      </c>
      <c r="L3513" s="22">
        <f t="shared" si="628"/>
        <v>0</v>
      </c>
      <c r="M3513" s="22"/>
      <c r="N3513" s="31">
        <v>45952</v>
      </c>
      <c r="O3513" s="49"/>
      <c r="P3513" s="22" t="s">
        <v>671</v>
      </c>
      <c r="Q3513" s="22">
        <v>58157301521</v>
      </c>
      <c r="R3513" s="22"/>
      <c r="S3513" s="3">
        <v>4</v>
      </c>
      <c r="T3513" s="38"/>
      <c r="U3513" s="22" t="s">
        <v>18</v>
      </c>
      <c r="V3513" s="22" t="str">
        <f>VLOOKUP(P3513,'Customer List'!B:C,2,)</f>
        <v>Hyderabad</v>
      </c>
      <c r="W3513" s="39" t="s">
        <v>5228</v>
      </c>
      <c r="X3513" s="31" t="str">
        <f t="shared" si="637"/>
        <v/>
      </c>
      <c r="Y3513" s="22" t="str">
        <f t="shared" si="646"/>
        <v/>
      </c>
      <c r="Z3513" s="22" t="str">
        <f t="shared" si="647"/>
        <v>Wednesday</v>
      </c>
      <c r="AA3513" s="22" t="str">
        <f t="shared" si="648"/>
        <v/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22"/>
        <v>3511</v>
      </c>
      <c r="B3514" s="22" t="s">
        <v>5222</v>
      </c>
      <c r="C3514" s="31">
        <v>45941</v>
      </c>
      <c r="D3514" s="31">
        <v>45948</v>
      </c>
      <c r="E3514" s="48">
        <v>288.75</v>
      </c>
      <c r="F3514" s="48">
        <f t="shared" si="649"/>
        <v>25410</v>
      </c>
      <c r="G3514" s="49">
        <f t="shared" si="645"/>
        <v>50820</v>
      </c>
      <c r="H3514" s="22">
        <v>100336</v>
      </c>
      <c r="I3514" s="22" t="s">
        <v>5173</v>
      </c>
      <c r="J3514" s="22">
        <v>2</v>
      </c>
      <c r="K3514" s="22"/>
      <c r="L3514" s="22">
        <f t="shared" si="628"/>
        <v>2</v>
      </c>
      <c r="M3514" s="22"/>
      <c r="N3514" s="31"/>
      <c r="O3514" s="49"/>
      <c r="P3514" s="22" t="s">
        <v>254</v>
      </c>
      <c r="Q3514" s="22"/>
      <c r="R3514" s="22"/>
      <c r="S3514" s="3">
        <v>4</v>
      </c>
      <c r="T3514" s="38"/>
      <c r="U3514" s="22" t="s">
        <v>18</v>
      </c>
      <c r="V3514" s="22" t="str">
        <f>VLOOKUP(P3514,'Customer List'!B:C,2,)</f>
        <v>Delhi</v>
      </c>
      <c r="W3514" s="39" t="s">
        <v>5314</v>
      </c>
      <c r="X3514" s="31" t="str">
        <f t="shared" si="637"/>
        <v/>
      </c>
      <c r="Y3514" s="22" t="str">
        <f t="shared" si="646"/>
        <v/>
      </c>
      <c r="Z3514" s="22" t="str">
        <f t="shared" si="647"/>
        <v/>
      </c>
      <c r="AA3514" s="22" t="str">
        <f t="shared" si="648"/>
        <v/>
      </c>
      <c r="AB3514" s="22" t="str">
        <f>VLOOKUP(U3514,'Currency Sheet'!A:C,3,)</f>
        <v>DOLLAR</v>
      </c>
      <c r="AC3514" s="43" t="str">
        <f>VLOOKUP(P3514,'Customer List'!B:D,3,)</f>
        <v>Local</v>
      </c>
    </row>
    <row r="3515" spans="1:29" x14ac:dyDescent="0.25">
      <c r="A3515" s="22">
        <f t="shared" si="622"/>
        <v>3512</v>
      </c>
      <c r="B3515" s="22" t="s">
        <v>5222</v>
      </c>
      <c r="C3515" s="31">
        <v>45941</v>
      </c>
      <c r="D3515" s="31">
        <v>45948</v>
      </c>
      <c r="E3515" s="48">
        <v>63</v>
      </c>
      <c r="F3515" s="48">
        <f t="shared" si="649"/>
        <v>5544</v>
      </c>
      <c r="G3515" s="49">
        <f t="shared" si="645"/>
        <v>5544</v>
      </c>
      <c r="H3515" s="22">
        <v>100512</v>
      </c>
      <c r="I3515" s="22" t="s">
        <v>4769</v>
      </c>
      <c r="J3515" s="22">
        <v>1</v>
      </c>
      <c r="K3515" s="22">
        <v>1</v>
      </c>
      <c r="L3515" s="22">
        <f t="shared" si="628"/>
        <v>0</v>
      </c>
      <c r="M3515" s="22"/>
      <c r="N3515" s="31">
        <v>45952</v>
      </c>
      <c r="O3515" s="49"/>
      <c r="P3515" s="22" t="s">
        <v>2171</v>
      </c>
      <c r="Q3515" s="22">
        <v>58157302814</v>
      </c>
      <c r="R3515" s="22"/>
      <c r="S3515" s="3">
        <v>4</v>
      </c>
      <c r="T3515" s="38"/>
      <c r="U3515" s="22" t="s">
        <v>18</v>
      </c>
      <c r="V3515" s="22" t="str">
        <f>VLOOKUP(P3515,'Customer List'!B:C,2,)</f>
        <v>Gujrat</v>
      </c>
      <c r="W3515" s="39" t="s">
        <v>5228</v>
      </c>
      <c r="X3515" s="31" t="str">
        <f t="shared" si="637"/>
        <v/>
      </c>
      <c r="Y3515" s="22" t="str">
        <f t="shared" si="646"/>
        <v/>
      </c>
      <c r="Z3515" s="22" t="str">
        <f t="shared" si="647"/>
        <v>Wednesday</v>
      </c>
      <c r="AA3515" s="22" t="str">
        <f t="shared" si="648"/>
        <v/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22"/>
        <v>3513</v>
      </c>
      <c r="B3516" s="22" t="s">
        <v>5222</v>
      </c>
      <c r="C3516" s="31">
        <v>45941</v>
      </c>
      <c r="D3516" s="31">
        <v>45948</v>
      </c>
      <c r="E3516" s="48">
        <v>73.5</v>
      </c>
      <c r="F3516" s="48">
        <f t="shared" si="649"/>
        <v>6468</v>
      </c>
      <c r="G3516" s="49">
        <f t="shared" si="645"/>
        <v>12936</v>
      </c>
      <c r="H3516" s="22">
        <v>100712</v>
      </c>
      <c r="I3516" s="22" t="s">
        <v>4759</v>
      </c>
      <c r="J3516" s="22">
        <v>2</v>
      </c>
      <c r="K3516" s="22">
        <v>2</v>
      </c>
      <c r="L3516" s="22">
        <f t="shared" si="628"/>
        <v>0</v>
      </c>
      <c r="M3516" s="22"/>
      <c r="N3516" s="31">
        <v>45952</v>
      </c>
      <c r="O3516" s="49"/>
      <c r="P3516" s="22" t="s">
        <v>2171</v>
      </c>
      <c r="Q3516" s="22">
        <v>58157302814</v>
      </c>
      <c r="R3516" s="22"/>
      <c r="S3516" s="3">
        <v>4</v>
      </c>
      <c r="T3516" s="38"/>
      <c r="U3516" s="22" t="s">
        <v>18</v>
      </c>
      <c r="V3516" s="22" t="str">
        <f>VLOOKUP(P3516,'Customer List'!B:C,2,)</f>
        <v>Gujrat</v>
      </c>
      <c r="W3516" s="39" t="s">
        <v>5228</v>
      </c>
      <c r="X3516" s="31" t="str">
        <f t="shared" si="637"/>
        <v/>
      </c>
      <c r="Y3516" s="22" t="str">
        <f t="shared" si="646"/>
        <v/>
      </c>
      <c r="Z3516" s="22" t="str">
        <f t="shared" si="647"/>
        <v>Wednesday</v>
      </c>
      <c r="AA3516" s="22" t="str">
        <f t="shared" si="648"/>
        <v/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x14ac:dyDescent="0.25">
      <c r="A3517" s="22">
        <f t="shared" si="622"/>
        <v>3514</v>
      </c>
      <c r="B3517" s="22" t="s">
        <v>5222</v>
      </c>
      <c r="C3517" s="31">
        <v>45941</v>
      </c>
      <c r="D3517" s="31">
        <v>45948</v>
      </c>
      <c r="E3517" s="48">
        <v>160.30000000000001</v>
      </c>
      <c r="F3517" s="48">
        <f t="shared" si="649"/>
        <v>14106.400000000001</v>
      </c>
      <c r="G3517" s="49">
        <f t="shared" si="645"/>
        <v>14106.400000000001</v>
      </c>
      <c r="H3517" s="22">
        <v>101320</v>
      </c>
      <c r="I3517" s="22" t="s">
        <v>5174</v>
      </c>
      <c r="J3517" s="22">
        <v>1</v>
      </c>
      <c r="K3517" s="22"/>
      <c r="L3517" s="22">
        <f t="shared" si="628"/>
        <v>1</v>
      </c>
      <c r="M3517" s="22"/>
      <c r="N3517" s="31">
        <v>45955</v>
      </c>
      <c r="O3517" s="49">
        <v>25556.400000000001</v>
      </c>
      <c r="P3517" s="22" t="s">
        <v>4757</v>
      </c>
      <c r="Q3517" s="22"/>
      <c r="R3517" s="22"/>
      <c r="S3517" s="3">
        <v>4</v>
      </c>
      <c r="T3517" s="38"/>
      <c r="U3517" s="22" t="s">
        <v>18</v>
      </c>
      <c r="V3517" s="22" t="str">
        <f>VLOOKUP(P3517,'Customer List'!B:C,2,)</f>
        <v>Pune</v>
      </c>
      <c r="W3517" s="39" t="s">
        <v>5229</v>
      </c>
      <c r="X3517" s="31" t="str">
        <f t="shared" si="637"/>
        <v/>
      </c>
      <c r="Y3517" s="22" t="str">
        <f t="shared" si="646"/>
        <v/>
      </c>
      <c r="Z3517" s="22" t="str">
        <f t="shared" si="647"/>
        <v>Saturday</v>
      </c>
      <c r="AA3517" s="22" t="str">
        <f t="shared" si="648"/>
        <v/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22"/>
        <v>3515</v>
      </c>
      <c r="B3518" s="22" t="s">
        <v>5222</v>
      </c>
      <c r="C3518" s="31">
        <v>45941</v>
      </c>
      <c r="D3518" s="31">
        <v>45948</v>
      </c>
      <c r="E3518" s="48">
        <v>158.19999999999999</v>
      </c>
      <c r="F3518" s="48">
        <f t="shared" si="649"/>
        <v>13921.599999999999</v>
      </c>
      <c r="G3518" s="49">
        <f t="shared" si="645"/>
        <v>13921.599999999999</v>
      </c>
      <c r="H3518" s="22">
        <v>102008</v>
      </c>
      <c r="I3518" s="22" t="s">
        <v>5175</v>
      </c>
      <c r="J3518" s="22">
        <v>1</v>
      </c>
      <c r="K3518" s="22">
        <v>1</v>
      </c>
      <c r="L3518" s="22">
        <f t="shared" si="628"/>
        <v>0</v>
      </c>
      <c r="M3518" s="22"/>
      <c r="N3518" s="31">
        <v>45952</v>
      </c>
      <c r="O3518" s="49"/>
      <c r="P3518" s="22" t="s">
        <v>2365</v>
      </c>
      <c r="Q3518" s="22">
        <v>58157309626</v>
      </c>
      <c r="R3518" s="22"/>
      <c r="S3518" s="3">
        <v>4</v>
      </c>
      <c r="T3518" s="38"/>
      <c r="U3518" s="22" t="s">
        <v>18</v>
      </c>
      <c r="V3518" s="22" t="str">
        <f>VLOOKUP(P3518,'Customer List'!B:C,2,)</f>
        <v>Hyderabad</v>
      </c>
      <c r="W3518" s="39" t="s">
        <v>5228</v>
      </c>
      <c r="X3518" s="31" t="str">
        <f t="shared" si="637"/>
        <v/>
      </c>
      <c r="Y3518" s="22" t="str">
        <f t="shared" si="646"/>
        <v/>
      </c>
      <c r="Z3518" s="22" t="str">
        <f t="shared" si="647"/>
        <v>Wednesday</v>
      </c>
      <c r="AA3518" s="22" t="str">
        <f t="shared" si="648"/>
        <v/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x14ac:dyDescent="0.25">
      <c r="A3519" s="22">
        <f t="shared" si="622"/>
        <v>3516</v>
      </c>
      <c r="B3519" s="22" t="s">
        <v>5222</v>
      </c>
      <c r="C3519" s="31">
        <v>45941</v>
      </c>
      <c r="D3519" s="31">
        <v>45948</v>
      </c>
      <c r="E3519" s="48">
        <v>114.8</v>
      </c>
      <c r="F3519" s="48">
        <f t="shared" si="649"/>
        <v>10102.4</v>
      </c>
      <c r="G3519" s="49">
        <f t="shared" si="645"/>
        <v>10102.4</v>
      </c>
      <c r="H3519" s="22">
        <v>102116</v>
      </c>
      <c r="I3519" s="22" t="s">
        <v>5176</v>
      </c>
      <c r="J3519" s="22">
        <v>1</v>
      </c>
      <c r="K3519" s="22"/>
      <c r="L3519" s="22">
        <f t="shared" si="628"/>
        <v>1</v>
      </c>
      <c r="M3519" s="22"/>
      <c r="N3519" s="31"/>
      <c r="O3519" s="49"/>
      <c r="P3519" s="22" t="s">
        <v>26</v>
      </c>
      <c r="Q3519" s="22"/>
      <c r="R3519" s="22"/>
      <c r="S3519" s="3">
        <v>4</v>
      </c>
      <c r="T3519" s="38"/>
      <c r="U3519" s="22" t="s">
        <v>18</v>
      </c>
      <c r="V3519" s="22" t="str">
        <f>VLOOKUP(P3519,'Customer List'!B:C,2,)</f>
        <v>Chandigarh</v>
      </c>
      <c r="W3519" s="39" t="s">
        <v>5230</v>
      </c>
      <c r="X3519" s="31" t="str">
        <f t="shared" si="637"/>
        <v/>
      </c>
      <c r="Y3519" s="22" t="str">
        <f t="shared" si="646"/>
        <v/>
      </c>
      <c r="Z3519" s="22" t="str">
        <f t="shared" si="647"/>
        <v/>
      </c>
      <c r="AA3519" s="22" t="str">
        <f t="shared" si="648"/>
        <v/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22"/>
        <v>3517</v>
      </c>
      <c r="B3520" s="22" t="s">
        <v>5222</v>
      </c>
      <c r="C3520" s="31">
        <v>45941</v>
      </c>
      <c r="D3520" s="31">
        <v>45948</v>
      </c>
      <c r="E3520" s="48">
        <v>102.2</v>
      </c>
      <c r="F3520" s="48">
        <f t="shared" si="649"/>
        <v>8993.6</v>
      </c>
      <c r="G3520" s="49">
        <f t="shared" si="645"/>
        <v>8993.6</v>
      </c>
      <c r="H3520" s="22">
        <v>103008</v>
      </c>
      <c r="I3520" s="22" t="s">
        <v>5177</v>
      </c>
      <c r="J3520" s="22">
        <v>1</v>
      </c>
      <c r="K3520" s="22">
        <v>1</v>
      </c>
      <c r="L3520" s="22">
        <f t="shared" si="628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/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 t="s">
        <v>5228</v>
      </c>
      <c r="X3520" s="31" t="str">
        <f t="shared" si="637"/>
        <v/>
      </c>
      <c r="Y3520" s="22" t="str">
        <f t="shared" si="646"/>
        <v/>
      </c>
      <c r="Z3520" s="22" t="str">
        <f t="shared" si="647"/>
        <v>Wednesday</v>
      </c>
      <c r="AA3520" s="22" t="str">
        <f t="shared" si="648"/>
        <v/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22"/>
        <v>3518</v>
      </c>
      <c r="B3521" s="22" t="s">
        <v>5222</v>
      </c>
      <c r="C3521" s="31">
        <v>45941</v>
      </c>
      <c r="D3521" s="31">
        <v>45948</v>
      </c>
      <c r="E3521" s="48">
        <v>25.2</v>
      </c>
      <c r="F3521" s="48">
        <f t="shared" si="649"/>
        <v>2217.6</v>
      </c>
      <c r="G3521" s="49">
        <f t="shared" si="645"/>
        <v>8870.4</v>
      </c>
      <c r="H3521" s="22">
        <v>103107</v>
      </c>
      <c r="I3521" s="22" t="s">
        <v>4762</v>
      </c>
      <c r="J3521" s="22">
        <v>4</v>
      </c>
      <c r="K3521" s="22">
        <v>4</v>
      </c>
      <c r="L3521" s="22">
        <f t="shared" si="628"/>
        <v>0</v>
      </c>
      <c r="M3521" s="22"/>
      <c r="N3521" s="31">
        <v>45952</v>
      </c>
      <c r="O3521" s="49"/>
      <c r="P3521" s="22" t="s">
        <v>2171</v>
      </c>
      <c r="Q3521" s="22">
        <v>58157302814</v>
      </c>
      <c r="R3521" s="22"/>
      <c r="S3521" s="3">
        <v>4</v>
      </c>
      <c r="T3521" s="38"/>
      <c r="U3521" s="22" t="s">
        <v>18</v>
      </c>
      <c r="V3521" s="22" t="str">
        <f>VLOOKUP(P3521,'Customer List'!B:C,2,)</f>
        <v>Gujrat</v>
      </c>
      <c r="W3521" s="39" t="s">
        <v>5228</v>
      </c>
      <c r="X3521" s="31" t="str">
        <f t="shared" si="637"/>
        <v/>
      </c>
      <c r="Y3521" s="22" t="str">
        <f t="shared" si="646"/>
        <v/>
      </c>
      <c r="Z3521" s="22" t="str">
        <f t="shared" si="647"/>
        <v>Wednesday</v>
      </c>
      <c r="AA3521" s="22" t="str">
        <f t="shared" si="648"/>
        <v/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22"/>
        <v>3519</v>
      </c>
      <c r="B3522" s="22" t="s">
        <v>5222</v>
      </c>
      <c r="C3522" s="31">
        <v>45941</v>
      </c>
      <c r="D3522" s="31">
        <v>45948</v>
      </c>
      <c r="E3522" s="48">
        <v>181.5</v>
      </c>
      <c r="F3522" s="48">
        <f t="shared" si="649"/>
        <v>15972</v>
      </c>
      <c r="G3522" s="49">
        <f t="shared" si="645"/>
        <v>31944</v>
      </c>
      <c r="H3522" s="22">
        <v>103134</v>
      </c>
      <c r="I3522" s="22" t="s">
        <v>4762</v>
      </c>
      <c r="J3522" s="22">
        <v>2</v>
      </c>
      <c r="K3522" s="22">
        <v>2</v>
      </c>
      <c r="L3522" s="22">
        <f t="shared" si="628"/>
        <v>0</v>
      </c>
      <c r="M3522" s="22"/>
      <c r="N3522" s="31">
        <v>45952</v>
      </c>
      <c r="O3522" s="49"/>
      <c r="P3522" s="22" t="s">
        <v>2046</v>
      </c>
      <c r="Q3522" s="22">
        <v>58157302394</v>
      </c>
      <c r="R3522" s="22" t="s">
        <v>40</v>
      </c>
      <c r="S3522" s="3">
        <v>4</v>
      </c>
      <c r="T3522" s="38"/>
      <c r="U3522" s="22" t="s">
        <v>18</v>
      </c>
      <c r="V3522" s="22" t="str">
        <f>VLOOKUP(P3522,'Customer List'!B:C,2,)</f>
        <v>Banglore</v>
      </c>
      <c r="W3522" s="39"/>
      <c r="X3522" s="31">
        <v>45953</v>
      </c>
      <c r="Y3522" s="22">
        <f t="shared" si="646"/>
        <v>1</v>
      </c>
      <c r="Z3522" s="22" t="str">
        <f t="shared" si="647"/>
        <v>Wednesday</v>
      </c>
      <c r="AA3522" s="22" t="str">
        <f t="shared" si="648"/>
        <v>Thursday</v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22"/>
        <v>3520</v>
      </c>
      <c r="B3523" s="22" t="s">
        <v>5222</v>
      </c>
      <c r="C3523" s="31">
        <v>45941</v>
      </c>
      <c r="D3523" s="31">
        <v>45948</v>
      </c>
      <c r="E3523" s="48">
        <v>150.5</v>
      </c>
      <c r="F3523" s="48">
        <f t="shared" si="649"/>
        <v>13244</v>
      </c>
      <c r="G3523" s="49">
        <f t="shared" si="645"/>
        <v>26488</v>
      </c>
      <c r="H3523" s="22">
        <v>104426</v>
      </c>
      <c r="I3523" s="22" t="s">
        <v>5178</v>
      </c>
      <c r="J3523" s="22">
        <v>2</v>
      </c>
      <c r="K3523" s="22">
        <v>2</v>
      </c>
      <c r="L3523" s="22">
        <f t="shared" si="628"/>
        <v>0</v>
      </c>
      <c r="M3523" s="22"/>
      <c r="N3523" s="31">
        <v>45952</v>
      </c>
      <c r="O3523" s="49"/>
      <c r="P3523" s="22" t="s">
        <v>2171</v>
      </c>
      <c r="Q3523" s="22">
        <v>58157302814</v>
      </c>
      <c r="R3523" s="22"/>
      <c r="S3523" s="3">
        <v>4</v>
      </c>
      <c r="T3523" s="38"/>
      <c r="U3523" s="22" t="s">
        <v>18</v>
      </c>
      <c r="V3523" s="22" t="str">
        <f>VLOOKUP(P3523,'Customer List'!B:C,2,)</f>
        <v>Gujrat</v>
      </c>
      <c r="W3523" s="39" t="s">
        <v>5228</v>
      </c>
      <c r="X3523" s="31" t="str">
        <f t="shared" si="637"/>
        <v/>
      </c>
      <c r="Y3523" s="22" t="str">
        <f t="shared" si="646"/>
        <v/>
      </c>
      <c r="Z3523" s="22" t="str">
        <f t="shared" si="647"/>
        <v>Wednesday</v>
      </c>
      <c r="AA3523" s="22" t="str">
        <f t="shared" si="648"/>
        <v/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22"/>
        <v>3521</v>
      </c>
      <c r="B3524" s="22" t="s">
        <v>5222</v>
      </c>
      <c r="C3524" s="31">
        <v>45941</v>
      </c>
      <c r="D3524" s="31">
        <v>45948</v>
      </c>
      <c r="E3524" s="48">
        <v>133</v>
      </c>
      <c r="F3524" s="48">
        <f t="shared" si="649"/>
        <v>11704</v>
      </c>
      <c r="G3524" s="49">
        <f t="shared" si="645"/>
        <v>23408</v>
      </c>
      <c r="H3524" s="22">
        <v>104512</v>
      </c>
      <c r="I3524" s="22" t="s">
        <v>5179</v>
      </c>
      <c r="J3524" s="22">
        <v>2</v>
      </c>
      <c r="K3524" s="22">
        <v>2</v>
      </c>
      <c r="L3524" s="22">
        <f t="shared" si="628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/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 t="s">
        <v>5228</v>
      </c>
      <c r="X3524" s="31" t="str">
        <f t="shared" si="637"/>
        <v/>
      </c>
      <c r="Y3524" s="22" t="str">
        <f t="shared" si="646"/>
        <v/>
      </c>
      <c r="Z3524" s="22" t="str">
        <f t="shared" si="647"/>
        <v>Wednesday</v>
      </c>
      <c r="AA3524" s="22" t="str">
        <f t="shared" si="648"/>
        <v/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22"/>
        <v>3522</v>
      </c>
      <c r="B3525" s="22" t="s">
        <v>5222</v>
      </c>
      <c r="C3525" s="31">
        <v>45941</v>
      </c>
      <c r="D3525" s="31">
        <v>45948</v>
      </c>
      <c r="E3525" s="48">
        <v>196</v>
      </c>
      <c r="F3525" s="48">
        <f t="shared" si="649"/>
        <v>17248</v>
      </c>
      <c r="G3525" s="49">
        <f t="shared" si="645"/>
        <v>17248</v>
      </c>
      <c r="H3525" s="22">
        <v>105006</v>
      </c>
      <c r="I3525" s="22" t="s">
        <v>4764</v>
      </c>
      <c r="J3525" s="22">
        <v>1</v>
      </c>
      <c r="K3525" s="22"/>
      <c r="L3525" s="22">
        <f t="shared" si="628"/>
        <v>1</v>
      </c>
      <c r="M3525" s="22"/>
      <c r="N3525" s="31"/>
      <c r="O3525" s="49"/>
      <c r="P3525" s="22" t="s">
        <v>254</v>
      </c>
      <c r="Q3525" s="22"/>
      <c r="R3525" s="22"/>
      <c r="S3525" s="3">
        <v>4</v>
      </c>
      <c r="T3525" s="38"/>
      <c r="U3525" s="22" t="s">
        <v>18</v>
      </c>
      <c r="V3525" s="22" t="str">
        <f>VLOOKUP(P3525,'Customer List'!B:C,2,)</f>
        <v>Delhi</v>
      </c>
      <c r="W3525" s="39" t="s">
        <v>5314</v>
      </c>
      <c r="X3525" s="31" t="str">
        <f t="shared" si="637"/>
        <v/>
      </c>
      <c r="Y3525" s="22" t="str">
        <f t="shared" si="646"/>
        <v/>
      </c>
      <c r="Z3525" s="22" t="str">
        <f t="shared" si="647"/>
        <v/>
      </c>
      <c r="AA3525" s="22" t="str">
        <f t="shared" si="648"/>
        <v/>
      </c>
      <c r="AB3525" s="22" t="str">
        <f>VLOOKUP(U3525,'Currency Sheet'!A:C,3,)</f>
        <v>DOLLAR</v>
      </c>
      <c r="AC3525" s="43" t="str">
        <f>VLOOKUP(P3525,'Customer List'!B:D,3,)</f>
        <v>Local</v>
      </c>
    </row>
    <row r="3526" spans="1:29" x14ac:dyDescent="0.25">
      <c r="A3526" s="22">
        <f t="shared" si="622"/>
        <v>3523</v>
      </c>
      <c r="B3526" s="22" t="s">
        <v>5222</v>
      </c>
      <c r="C3526" s="31">
        <v>45941</v>
      </c>
      <c r="D3526" s="31">
        <v>45948</v>
      </c>
      <c r="E3526" s="48">
        <v>147.69999999999999</v>
      </c>
      <c r="F3526" s="48">
        <f t="shared" si="649"/>
        <v>12997.599999999999</v>
      </c>
      <c r="G3526" s="49">
        <f t="shared" si="645"/>
        <v>25995.199999999997</v>
      </c>
      <c r="H3526" s="22">
        <v>105814</v>
      </c>
      <c r="I3526" s="22" t="s">
        <v>4765</v>
      </c>
      <c r="J3526" s="22">
        <v>2</v>
      </c>
      <c r="K3526" s="22">
        <v>2</v>
      </c>
      <c r="L3526" s="22">
        <f t="shared" si="628"/>
        <v>0</v>
      </c>
      <c r="M3526" s="22"/>
      <c r="N3526" s="31">
        <v>45952</v>
      </c>
      <c r="O3526" s="49"/>
      <c r="P3526" s="22" t="s">
        <v>2171</v>
      </c>
      <c r="Q3526" s="22">
        <v>58157302814</v>
      </c>
      <c r="R3526" s="22"/>
      <c r="S3526" s="3">
        <v>4</v>
      </c>
      <c r="T3526" s="38"/>
      <c r="U3526" s="22" t="s">
        <v>18</v>
      </c>
      <c r="V3526" s="22" t="str">
        <f>VLOOKUP(P3526,'Customer List'!B:C,2,)</f>
        <v>Gujrat</v>
      </c>
      <c r="W3526" s="39" t="s">
        <v>5228</v>
      </c>
      <c r="X3526" s="31" t="str">
        <f t="shared" si="637"/>
        <v/>
      </c>
      <c r="Y3526" s="22" t="str">
        <f t="shared" si="646"/>
        <v/>
      </c>
      <c r="Z3526" s="22" t="str">
        <f t="shared" si="647"/>
        <v>Wednesday</v>
      </c>
      <c r="AA3526" s="22" t="str">
        <f t="shared" si="648"/>
        <v/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22"/>
        <v>3524</v>
      </c>
      <c r="B3527" s="22" t="s">
        <v>5222</v>
      </c>
      <c r="C3527" s="31">
        <v>45941</v>
      </c>
      <c r="D3527" s="31">
        <v>45948</v>
      </c>
      <c r="E3527" s="48">
        <v>204.75</v>
      </c>
      <c r="F3527" s="48">
        <f t="shared" si="649"/>
        <v>18018</v>
      </c>
      <c r="G3527" s="49">
        <f t="shared" si="645"/>
        <v>36036</v>
      </c>
      <c r="H3527" s="22">
        <v>107641</v>
      </c>
      <c r="I3527" s="22" t="s">
        <v>4766</v>
      </c>
      <c r="J3527" s="22">
        <v>2</v>
      </c>
      <c r="K3527" s="22"/>
      <c r="L3527" s="22">
        <f t="shared" si="628"/>
        <v>2</v>
      </c>
      <c r="M3527" s="22"/>
      <c r="N3527" s="31"/>
      <c r="O3527" s="49"/>
      <c r="P3527" s="22" t="s">
        <v>254</v>
      </c>
      <c r="Q3527" s="22"/>
      <c r="R3527" s="22"/>
      <c r="S3527" s="3">
        <v>4</v>
      </c>
      <c r="T3527" s="38"/>
      <c r="U3527" s="22" t="s">
        <v>18</v>
      </c>
      <c r="V3527" s="22" t="str">
        <f>VLOOKUP(P3527,'Customer List'!B:C,2,)</f>
        <v>Delhi</v>
      </c>
      <c r="W3527" s="39" t="s">
        <v>5314</v>
      </c>
      <c r="X3527" s="31" t="str">
        <f t="shared" si="637"/>
        <v/>
      </c>
      <c r="Y3527" s="22" t="str">
        <f t="shared" si="646"/>
        <v/>
      </c>
      <c r="Z3527" s="22" t="str">
        <f t="shared" si="647"/>
        <v/>
      </c>
      <c r="AA3527" s="22" t="str">
        <f t="shared" si="648"/>
        <v/>
      </c>
      <c r="AB3527" s="22" t="str">
        <f>VLOOKUP(U3527,'Currency Sheet'!A:C,3,)</f>
        <v>DOLLAR</v>
      </c>
      <c r="AC3527" s="43" t="str">
        <f>VLOOKUP(P3527,'Customer List'!B:D,3,)</f>
        <v>Local</v>
      </c>
    </row>
    <row r="3528" spans="1:29" x14ac:dyDescent="0.25">
      <c r="A3528" s="22">
        <f t="shared" si="622"/>
        <v>3525</v>
      </c>
      <c r="B3528" s="22" t="s">
        <v>5222</v>
      </c>
      <c r="C3528" s="31">
        <v>45941</v>
      </c>
      <c r="D3528" s="31">
        <v>45948</v>
      </c>
      <c r="E3528" s="48">
        <v>214.5</v>
      </c>
      <c r="F3528" s="48">
        <f t="shared" si="649"/>
        <v>18876</v>
      </c>
      <c r="G3528" s="49">
        <f t="shared" si="645"/>
        <v>37752</v>
      </c>
      <c r="H3528" s="22">
        <v>115555</v>
      </c>
      <c r="I3528" s="22" t="s">
        <v>5180</v>
      </c>
      <c r="J3528" s="22">
        <v>2</v>
      </c>
      <c r="K3528" s="22">
        <v>2</v>
      </c>
      <c r="L3528" s="22">
        <f t="shared" si="628"/>
        <v>0</v>
      </c>
      <c r="M3528" s="22"/>
      <c r="N3528" s="31">
        <v>45952</v>
      </c>
      <c r="O3528" s="49"/>
      <c r="P3528" s="22" t="s">
        <v>671</v>
      </c>
      <c r="Q3528" s="22">
        <v>58157301521</v>
      </c>
      <c r="R3528" s="22"/>
      <c r="S3528" s="3">
        <v>4</v>
      </c>
      <c r="T3528" s="38"/>
      <c r="U3528" s="22" t="s">
        <v>18</v>
      </c>
      <c r="V3528" s="22" t="str">
        <f>VLOOKUP(P3528,'Customer List'!B:C,2,)</f>
        <v>Hyderabad</v>
      </c>
      <c r="W3528" s="39" t="s">
        <v>5228</v>
      </c>
      <c r="X3528" s="31" t="str">
        <f t="shared" si="637"/>
        <v/>
      </c>
      <c r="Y3528" s="22" t="str">
        <f t="shared" si="646"/>
        <v/>
      </c>
      <c r="Z3528" s="22" t="str">
        <f t="shared" si="647"/>
        <v>Wednesday</v>
      </c>
      <c r="AA3528" s="22" t="str">
        <f t="shared" si="648"/>
        <v/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22"/>
        <v>3526</v>
      </c>
      <c r="B3529" s="22" t="s">
        <v>5222</v>
      </c>
      <c r="C3529" s="31">
        <v>45941</v>
      </c>
      <c r="D3529" s="31">
        <v>45948</v>
      </c>
      <c r="E3529" s="48">
        <v>160.30000000000001</v>
      </c>
      <c r="F3529" s="48">
        <f t="shared" si="649"/>
        <v>14106.400000000001</v>
      </c>
      <c r="G3529" s="49">
        <f t="shared" si="645"/>
        <v>14106.400000000001</v>
      </c>
      <c r="H3529" s="22">
        <v>116008</v>
      </c>
      <c r="I3529" s="22" t="s">
        <v>4769</v>
      </c>
      <c r="J3529" s="22">
        <v>1</v>
      </c>
      <c r="K3529" s="22">
        <v>1</v>
      </c>
      <c r="L3529" s="22">
        <f t="shared" si="628"/>
        <v>0</v>
      </c>
      <c r="M3529" s="22"/>
      <c r="N3529" s="31">
        <v>45952</v>
      </c>
      <c r="O3529" s="49"/>
      <c r="P3529" s="22" t="s">
        <v>2365</v>
      </c>
      <c r="Q3529" s="22">
        <v>58157309626</v>
      </c>
      <c r="R3529" s="22"/>
      <c r="S3529" s="3">
        <v>4</v>
      </c>
      <c r="T3529" s="38"/>
      <c r="U3529" s="22" t="s">
        <v>18</v>
      </c>
      <c r="V3529" s="22" t="str">
        <f>VLOOKUP(P3529,'Customer List'!B:C,2,)</f>
        <v>Hyderabad</v>
      </c>
      <c r="W3529" s="39" t="s">
        <v>5228</v>
      </c>
      <c r="X3529" s="31" t="str">
        <f t="shared" si="637"/>
        <v/>
      </c>
      <c r="Y3529" s="22" t="str">
        <f t="shared" si="646"/>
        <v/>
      </c>
      <c r="Z3529" s="22" t="str">
        <f t="shared" si="647"/>
        <v>Wednesday</v>
      </c>
      <c r="AA3529" s="22" t="str">
        <f t="shared" si="648"/>
        <v/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x14ac:dyDescent="0.25">
      <c r="A3530" s="22">
        <f t="shared" si="622"/>
        <v>3527</v>
      </c>
      <c r="B3530" s="22" t="s">
        <v>5222</v>
      </c>
      <c r="C3530" s="31">
        <v>45941</v>
      </c>
      <c r="D3530" s="31">
        <v>45948</v>
      </c>
      <c r="E3530" s="48">
        <v>242.9</v>
      </c>
      <c r="F3530" s="48">
        <f t="shared" si="649"/>
        <v>21375.200000000001</v>
      </c>
      <c r="G3530" s="49">
        <f t="shared" si="645"/>
        <v>21375.200000000001</v>
      </c>
      <c r="H3530" s="22">
        <v>118220</v>
      </c>
      <c r="I3530" s="22" t="s">
        <v>5181</v>
      </c>
      <c r="J3530" s="22">
        <v>1</v>
      </c>
      <c r="K3530" s="22">
        <v>1</v>
      </c>
      <c r="L3530" s="22">
        <f t="shared" si="628"/>
        <v>0</v>
      </c>
      <c r="M3530" s="22"/>
      <c r="N3530" s="31">
        <v>45952</v>
      </c>
      <c r="O3530" s="49"/>
      <c r="P3530" s="22" t="s">
        <v>242</v>
      </c>
      <c r="Q3530" s="22">
        <v>58157301300</v>
      </c>
      <c r="R3530" s="22"/>
      <c r="S3530" s="3">
        <v>4</v>
      </c>
      <c r="T3530" s="38"/>
      <c r="U3530" s="22" t="s">
        <v>18</v>
      </c>
      <c r="V3530" s="22" t="str">
        <f>VLOOKUP(P3530,'Customer List'!B:C,2,)</f>
        <v>Mumbai</v>
      </c>
      <c r="W3530" s="39" t="s">
        <v>5228</v>
      </c>
      <c r="X3530" s="31" t="str">
        <f t="shared" si="637"/>
        <v/>
      </c>
      <c r="Y3530" s="22" t="str">
        <f t="shared" si="646"/>
        <v/>
      </c>
      <c r="Z3530" s="22" t="str">
        <f t="shared" si="647"/>
        <v>Wednesday</v>
      </c>
      <c r="AA3530" s="22" t="str">
        <f t="shared" si="648"/>
        <v/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22"/>
        <v>3528</v>
      </c>
      <c r="B3531" s="22" t="s">
        <v>5222</v>
      </c>
      <c r="C3531" s="31">
        <v>45941</v>
      </c>
      <c r="D3531" s="31">
        <v>45948</v>
      </c>
      <c r="E3531" s="48">
        <v>93.8</v>
      </c>
      <c r="F3531" s="48">
        <f t="shared" si="649"/>
        <v>8254.4</v>
      </c>
      <c r="G3531" s="49">
        <f t="shared" si="645"/>
        <v>8254.4</v>
      </c>
      <c r="H3531" s="22">
        <v>119703</v>
      </c>
      <c r="I3531" s="22" t="s">
        <v>5182</v>
      </c>
      <c r="J3531" s="22">
        <v>1</v>
      </c>
      <c r="K3531" s="22">
        <v>1</v>
      </c>
      <c r="L3531" s="22">
        <f t="shared" si="628"/>
        <v>0</v>
      </c>
      <c r="M3531" s="22"/>
      <c r="N3531" s="31">
        <v>45952</v>
      </c>
      <c r="O3531" s="49"/>
      <c r="P3531" s="22" t="s">
        <v>2365</v>
      </c>
      <c r="Q3531" s="22">
        <v>58157309626</v>
      </c>
      <c r="R3531" s="22"/>
      <c r="S3531" s="3">
        <v>4</v>
      </c>
      <c r="T3531" s="38"/>
      <c r="U3531" s="22" t="s">
        <v>18</v>
      </c>
      <c r="V3531" s="22" t="str">
        <f>VLOOKUP(P3531,'Customer List'!B:C,2,)</f>
        <v>Hyderabad</v>
      </c>
      <c r="W3531" s="39" t="s">
        <v>5228</v>
      </c>
      <c r="X3531" s="31" t="str">
        <f t="shared" si="637"/>
        <v/>
      </c>
      <c r="Y3531" s="22" t="str">
        <f t="shared" si="646"/>
        <v/>
      </c>
      <c r="Z3531" s="22" t="str">
        <f t="shared" si="647"/>
        <v>Wednesday</v>
      </c>
      <c r="AA3531" s="22" t="str">
        <f t="shared" si="648"/>
        <v/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x14ac:dyDescent="0.25">
      <c r="A3532" s="22">
        <f t="shared" si="622"/>
        <v>3529</v>
      </c>
      <c r="B3532" s="22" t="s">
        <v>5222</v>
      </c>
      <c r="C3532" s="31">
        <v>45941</v>
      </c>
      <c r="D3532" s="31">
        <v>45948</v>
      </c>
      <c r="E3532" s="48">
        <v>102.9</v>
      </c>
      <c r="F3532" s="48">
        <f t="shared" si="649"/>
        <v>9055.2000000000007</v>
      </c>
      <c r="G3532" s="49">
        <f t="shared" si="645"/>
        <v>9055.2000000000007</v>
      </c>
      <c r="H3532" s="22">
        <v>120205</v>
      </c>
      <c r="I3532" s="22" t="s">
        <v>5183</v>
      </c>
      <c r="J3532" s="22">
        <v>1</v>
      </c>
      <c r="K3532" s="22">
        <v>1</v>
      </c>
      <c r="L3532" s="22">
        <f t="shared" si="628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/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 t="s">
        <v>5228</v>
      </c>
      <c r="X3532" s="31" t="str">
        <f t="shared" si="637"/>
        <v/>
      </c>
      <c r="Y3532" s="22" t="str">
        <f t="shared" si="646"/>
        <v/>
      </c>
      <c r="Z3532" s="22" t="str">
        <f t="shared" si="647"/>
        <v>Wednesday</v>
      </c>
      <c r="AA3532" s="22" t="str">
        <f t="shared" si="648"/>
        <v/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22"/>
        <v>3530</v>
      </c>
      <c r="B3533" s="22" t="s">
        <v>5222</v>
      </c>
      <c r="C3533" s="31">
        <v>45941</v>
      </c>
      <c r="D3533" s="31">
        <v>45948</v>
      </c>
      <c r="E3533" s="48">
        <v>212.1</v>
      </c>
      <c r="F3533" s="48">
        <f t="shared" si="649"/>
        <v>18664.8</v>
      </c>
      <c r="G3533" s="49">
        <f t="shared" si="645"/>
        <v>18664.8</v>
      </c>
      <c r="H3533" s="22">
        <v>123114</v>
      </c>
      <c r="I3533" s="22" t="s">
        <v>4772</v>
      </c>
      <c r="J3533" s="22">
        <v>1</v>
      </c>
      <c r="K3533" s="22">
        <v>1</v>
      </c>
      <c r="L3533" s="22">
        <f t="shared" si="628"/>
        <v>0</v>
      </c>
      <c r="M3533" s="22"/>
      <c r="N3533" s="31">
        <v>45952</v>
      </c>
      <c r="O3533" s="49"/>
      <c r="P3533" s="22" t="s">
        <v>671</v>
      </c>
      <c r="Q3533" s="22">
        <v>58157301521</v>
      </c>
      <c r="R3533" s="22"/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 t="s">
        <v>5228</v>
      </c>
      <c r="X3533" s="31" t="str">
        <f t="shared" si="637"/>
        <v/>
      </c>
      <c r="Y3533" s="22" t="str">
        <f t="shared" si="646"/>
        <v/>
      </c>
      <c r="Z3533" s="22" t="str">
        <f t="shared" si="647"/>
        <v>Wednesday</v>
      </c>
      <c r="AA3533" s="22" t="str">
        <f t="shared" si="648"/>
        <v/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22"/>
        <v>3531</v>
      </c>
      <c r="B3534" s="22" t="s">
        <v>5222</v>
      </c>
      <c r="C3534" s="31">
        <v>45941</v>
      </c>
      <c r="D3534" s="31">
        <v>45948</v>
      </c>
      <c r="E3534" s="48">
        <v>219</v>
      </c>
      <c r="F3534" s="48">
        <f t="shared" si="649"/>
        <v>19272</v>
      </c>
      <c r="G3534" s="49">
        <f t="shared" si="645"/>
        <v>19272</v>
      </c>
      <c r="H3534" s="22">
        <v>123173</v>
      </c>
      <c r="I3534" s="22" t="s">
        <v>4772</v>
      </c>
      <c r="J3534" s="22">
        <v>1</v>
      </c>
      <c r="K3534" s="22">
        <v>1</v>
      </c>
      <c r="L3534" s="22">
        <f t="shared" si="628"/>
        <v>0</v>
      </c>
      <c r="M3534" s="22"/>
      <c r="N3534" s="31">
        <v>45952</v>
      </c>
      <c r="O3534" s="49"/>
      <c r="P3534" s="22" t="s">
        <v>2171</v>
      </c>
      <c r="Q3534" s="22">
        <v>58157302814</v>
      </c>
      <c r="R3534" s="22"/>
      <c r="S3534" s="3">
        <v>4</v>
      </c>
      <c r="T3534" s="38"/>
      <c r="U3534" s="22" t="s">
        <v>18</v>
      </c>
      <c r="V3534" s="22" t="str">
        <f>VLOOKUP(P3534,'Customer List'!B:C,2,)</f>
        <v>Gujrat</v>
      </c>
      <c r="W3534" s="39" t="s">
        <v>5228</v>
      </c>
      <c r="X3534" s="31" t="str">
        <f t="shared" si="637"/>
        <v/>
      </c>
      <c r="Y3534" s="22" t="str">
        <f t="shared" si="646"/>
        <v/>
      </c>
      <c r="Z3534" s="22" t="str">
        <f t="shared" si="647"/>
        <v>Wednesday</v>
      </c>
      <c r="AA3534" s="22" t="str">
        <f t="shared" si="648"/>
        <v/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22"/>
        <v>3532</v>
      </c>
      <c r="B3535" s="22" t="s">
        <v>5222</v>
      </c>
      <c r="C3535" s="31">
        <v>45941</v>
      </c>
      <c r="D3535" s="31">
        <v>45948</v>
      </c>
      <c r="E3535" s="48">
        <v>193.2</v>
      </c>
      <c r="F3535" s="48">
        <f t="shared" si="649"/>
        <v>17001.599999999999</v>
      </c>
      <c r="G3535" s="49">
        <f t="shared" si="645"/>
        <v>17001.599999999999</v>
      </c>
      <c r="H3535" s="22">
        <v>125224</v>
      </c>
      <c r="I3535" s="22" t="s">
        <v>5184</v>
      </c>
      <c r="J3535" s="22">
        <v>1</v>
      </c>
      <c r="K3535" s="22">
        <v>1</v>
      </c>
      <c r="L3535" s="22">
        <f t="shared" si="628"/>
        <v>0</v>
      </c>
      <c r="M3535" s="22"/>
      <c r="N3535" s="31">
        <v>45952</v>
      </c>
      <c r="O3535" s="49"/>
      <c r="P3535" s="22" t="s">
        <v>242</v>
      </c>
      <c r="Q3535" s="22">
        <v>58157301300</v>
      </c>
      <c r="R3535" s="22"/>
      <c r="S3535" s="3">
        <v>4</v>
      </c>
      <c r="T3535" s="38"/>
      <c r="U3535" s="22" t="s">
        <v>18</v>
      </c>
      <c r="V3535" s="22" t="str">
        <f>VLOOKUP(P3535,'Customer List'!B:C,2,)</f>
        <v>Mumbai</v>
      </c>
      <c r="W3535" s="39" t="s">
        <v>5228</v>
      </c>
      <c r="X3535" s="31" t="str">
        <f t="shared" si="637"/>
        <v/>
      </c>
      <c r="Y3535" s="22" t="str">
        <f t="shared" si="646"/>
        <v/>
      </c>
      <c r="Z3535" s="22" t="str">
        <f t="shared" si="647"/>
        <v>Wednesday</v>
      </c>
      <c r="AA3535" s="22" t="str">
        <f t="shared" si="648"/>
        <v/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ref="A3536:A3599" si="650">A3535+1</f>
        <v>3533</v>
      </c>
      <c r="B3536" s="22" t="s">
        <v>5222</v>
      </c>
      <c r="C3536" s="31">
        <v>45941</v>
      </c>
      <c r="D3536" s="31">
        <v>45948</v>
      </c>
      <c r="E3536" s="48">
        <v>62.3</v>
      </c>
      <c r="F3536" s="48">
        <f t="shared" si="649"/>
        <v>5482.4</v>
      </c>
      <c r="G3536" s="49">
        <f t="shared" si="645"/>
        <v>5482.4</v>
      </c>
      <c r="H3536" s="22">
        <v>127605</v>
      </c>
      <c r="I3536" s="22" t="s">
        <v>5185</v>
      </c>
      <c r="J3536" s="22">
        <v>1</v>
      </c>
      <c r="K3536" s="22">
        <v>1</v>
      </c>
      <c r="L3536" s="22">
        <f t="shared" si="628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/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 t="s">
        <v>5228</v>
      </c>
      <c r="X3536" s="31" t="str">
        <f t="shared" si="637"/>
        <v/>
      </c>
      <c r="Y3536" s="22" t="str">
        <f t="shared" si="646"/>
        <v/>
      </c>
      <c r="Z3536" s="22" t="str">
        <f t="shared" si="647"/>
        <v>Wednesday</v>
      </c>
      <c r="AA3536" s="22" t="str">
        <f t="shared" si="648"/>
        <v/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50"/>
        <v>3534</v>
      </c>
      <c r="B3537" s="22" t="s">
        <v>5222</v>
      </c>
      <c r="C3537" s="31">
        <v>45941</v>
      </c>
      <c r="D3537" s="31">
        <v>45948</v>
      </c>
      <c r="E3537" s="48">
        <v>255.5</v>
      </c>
      <c r="F3537" s="48">
        <f t="shared" si="649"/>
        <v>22484</v>
      </c>
      <c r="G3537" s="49">
        <f t="shared" si="645"/>
        <v>22484</v>
      </c>
      <c r="H3537" s="22">
        <v>135010</v>
      </c>
      <c r="I3537" s="22" t="s">
        <v>5075</v>
      </c>
      <c r="J3537" s="22">
        <v>1</v>
      </c>
      <c r="K3537" s="22">
        <v>1</v>
      </c>
      <c r="L3537" s="22">
        <f t="shared" si="628"/>
        <v>0</v>
      </c>
      <c r="M3537" s="22"/>
      <c r="N3537" s="31">
        <v>45952</v>
      </c>
      <c r="O3537" s="49"/>
      <c r="P3537" s="22" t="s">
        <v>2171</v>
      </c>
      <c r="Q3537" s="22">
        <v>58157302814</v>
      </c>
      <c r="R3537" s="22"/>
      <c r="S3537" s="3">
        <v>4</v>
      </c>
      <c r="T3537" s="38"/>
      <c r="U3537" s="22" t="s">
        <v>18</v>
      </c>
      <c r="V3537" s="22" t="str">
        <f>VLOOKUP(P3537,'Customer List'!B:C,2,)</f>
        <v>Gujrat</v>
      </c>
      <c r="W3537" s="39" t="s">
        <v>5228</v>
      </c>
      <c r="X3537" s="31" t="str">
        <f t="shared" si="637"/>
        <v/>
      </c>
      <c r="Y3537" s="22" t="str">
        <f t="shared" si="646"/>
        <v/>
      </c>
      <c r="Z3537" s="22" t="str">
        <f t="shared" si="647"/>
        <v>Wednesday</v>
      </c>
      <c r="AA3537" s="22" t="str">
        <f t="shared" si="648"/>
        <v/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50"/>
        <v>3535</v>
      </c>
      <c r="B3538" s="22" t="s">
        <v>5222</v>
      </c>
      <c r="C3538" s="31">
        <v>45941</v>
      </c>
      <c r="D3538" s="31">
        <v>45948</v>
      </c>
      <c r="E3538" s="48">
        <v>74.2</v>
      </c>
      <c r="F3538" s="48">
        <f t="shared" si="649"/>
        <v>6529.6</v>
      </c>
      <c r="G3538" s="49">
        <f t="shared" si="645"/>
        <v>6529.6</v>
      </c>
      <c r="H3538" s="22">
        <v>135213</v>
      </c>
      <c r="I3538" s="22" t="s">
        <v>5186</v>
      </c>
      <c r="J3538" s="22">
        <v>1</v>
      </c>
      <c r="K3538" s="22">
        <v>1</v>
      </c>
      <c r="L3538" s="22">
        <f t="shared" si="628"/>
        <v>0</v>
      </c>
      <c r="M3538" s="22"/>
      <c r="N3538" s="31">
        <v>45952</v>
      </c>
      <c r="O3538" s="49"/>
      <c r="P3538" s="22" t="s">
        <v>2365</v>
      </c>
      <c r="Q3538" s="22">
        <v>58157309626</v>
      </c>
      <c r="R3538" s="22"/>
      <c r="S3538" s="3">
        <v>4</v>
      </c>
      <c r="T3538" s="38"/>
      <c r="U3538" s="22" t="s">
        <v>18</v>
      </c>
      <c r="V3538" s="22" t="str">
        <f>VLOOKUP(P3538,'Customer List'!B:C,2,)</f>
        <v>Hyderabad</v>
      </c>
      <c r="W3538" s="39" t="s">
        <v>5228</v>
      </c>
      <c r="X3538" s="31" t="str">
        <f t="shared" si="637"/>
        <v/>
      </c>
      <c r="Y3538" s="22" t="str">
        <f t="shared" si="646"/>
        <v/>
      </c>
      <c r="Z3538" s="22" t="str">
        <f t="shared" si="647"/>
        <v>Wednesday</v>
      </c>
      <c r="AA3538" s="22" t="str">
        <f t="shared" si="648"/>
        <v/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50"/>
        <v>3536</v>
      </c>
      <c r="B3539" s="22" t="s">
        <v>5222</v>
      </c>
      <c r="C3539" s="31">
        <v>45941</v>
      </c>
      <c r="D3539" s="31">
        <v>45948</v>
      </c>
      <c r="E3539" s="48">
        <v>78.400000000000006</v>
      </c>
      <c r="F3539" s="48">
        <f t="shared" si="649"/>
        <v>6899.2000000000007</v>
      </c>
      <c r="G3539" s="49">
        <f t="shared" si="645"/>
        <v>6899.2000000000007</v>
      </c>
      <c r="H3539" s="22">
        <v>141409</v>
      </c>
      <c r="I3539" s="22" t="s">
        <v>5187</v>
      </c>
      <c r="J3539" s="22">
        <v>1</v>
      </c>
      <c r="K3539" s="22">
        <v>1</v>
      </c>
      <c r="L3539" s="22">
        <f t="shared" si="628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/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 t="s">
        <v>5228</v>
      </c>
      <c r="X3539" s="31" t="str">
        <f t="shared" si="637"/>
        <v/>
      </c>
      <c r="Y3539" s="22" t="str">
        <f t="shared" si="646"/>
        <v/>
      </c>
      <c r="Z3539" s="22" t="str">
        <f t="shared" si="647"/>
        <v>Wednesday</v>
      </c>
      <c r="AA3539" s="22" t="str">
        <f t="shared" si="648"/>
        <v/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si="650"/>
        <v>3537</v>
      </c>
      <c r="B3540" s="22" t="s">
        <v>5222</v>
      </c>
      <c r="C3540" s="31">
        <v>45941</v>
      </c>
      <c r="D3540" s="31">
        <v>45948</v>
      </c>
      <c r="E3540" s="48">
        <v>259</v>
      </c>
      <c r="F3540" s="48">
        <f t="shared" si="649"/>
        <v>22792</v>
      </c>
      <c r="G3540" s="49">
        <f t="shared" si="645"/>
        <v>22792</v>
      </c>
      <c r="H3540" s="22">
        <v>141732</v>
      </c>
      <c r="I3540" s="22" t="s">
        <v>4775</v>
      </c>
      <c r="J3540" s="22">
        <v>1</v>
      </c>
      <c r="K3540" s="22"/>
      <c r="L3540" s="22">
        <f t="shared" si="628"/>
        <v>1</v>
      </c>
      <c r="M3540" s="22"/>
      <c r="N3540" s="31"/>
      <c r="O3540" s="49"/>
      <c r="P3540" s="22" t="s">
        <v>254</v>
      </c>
      <c r="Q3540" s="22"/>
      <c r="R3540" s="22"/>
      <c r="S3540" s="3">
        <v>4</v>
      </c>
      <c r="T3540" s="38"/>
      <c r="U3540" s="22" t="s">
        <v>18</v>
      </c>
      <c r="V3540" s="22" t="str">
        <f>VLOOKUP(P3540,'Customer List'!B:C,2,)</f>
        <v>Delhi</v>
      </c>
      <c r="W3540" s="39" t="s">
        <v>5314</v>
      </c>
      <c r="X3540" s="31" t="str">
        <f t="shared" si="637"/>
        <v/>
      </c>
      <c r="Y3540" s="22" t="str">
        <f t="shared" si="646"/>
        <v/>
      </c>
      <c r="Z3540" s="22" t="str">
        <f t="shared" si="647"/>
        <v/>
      </c>
      <c r="AA3540" s="22" t="str">
        <f t="shared" si="648"/>
        <v/>
      </c>
      <c r="AB3540" s="22" t="str">
        <f>VLOOKUP(U3540,'Currency Sheet'!A:C,3,)</f>
        <v>DOLLAR</v>
      </c>
      <c r="AC3540" s="43" t="str">
        <f>VLOOKUP(P3540,'Customer List'!B:D,3,)</f>
        <v>Local</v>
      </c>
    </row>
    <row r="3541" spans="1:29" x14ac:dyDescent="0.25">
      <c r="A3541" s="22">
        <f t="shared" si="650"/>
        <v>3538</v>
      </c>
      <c r="B3541" s="22" t="s">
        <v>5222</v>
      </c>
      <c r="C3541" s="31">
        <v>45941</v>
      </c>
      <c r="D3541" s="31">
        <v>45948</v>
      </c>
      <c r="E3541" s="48">
        <v>161.25</v>
      </c>
      <c r="F3541" s="48">
        <f t="shared" si="649"/>
        <v>14190</v>
      </c>
      <c r="G3541" s="49">
        <f t="shared" si="645"/>
        <v>14190</v>
      </c>
      <c r="H3541" s="22">
        <v>145513</v>
      </c>
      <c r="I3541" s="22" t="s">
        <v>4777</v>
      </c>
      <c r="J3541" s="22">
        <v>1</v>
      </c>
      <c r="K3541" s="22">
        <v>1</v>
      </c>
      <c r="L3541" s="22">
        <f t="shared" ref="L3541:L3604" si="651">J3541-K3541</f>
        <v>0</v>
      </c>
      <c r="M3541" s="22"/>
      <c r="N3541" s="31">
        <v>45952</v>
      </c>
      <c r="O3541" s="49"/>
      <c r="P3541" s="22" t="s">
        <v>2365</v>
      </c>
      <c r="Q3541" s="22">
        <v>58157309626</v>
      </c>
      <c r="R3541" s="22"/>
      <c r="S3541" s="3">
        <v>4</v>
      </c>
      <c r="T3541" s="38"/>
      <c r="U3541" s="22" t="s">
        <v>18</v>
      </c>
      <c r="V3541" s="22" t="str">
        <f>VLOOKUP(P3541,'Customer List'!B:C,2,)</f>
        <v>Hyderabad</v>
      </c>
      <c r="W3541" s="39" t="s">
        <v>5228</v>
      </c>
      <c r="X3541" s="31" t="str">
        <f t="shared" si="637"/>
        <v/>
      </c>
      <c r="Y3541" s="22" t="str">
        <f t="shared" si="646"/>
        <v/>
      </c>
      <c r="Z3541" s="22" t="str">
        <f t="shared" si="647"/>
        <v>Wednesday</v>
      </c>
      <c r="AA3541" s="22" t="str">
        <f t="shared" si="648"/>
        <v/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50"/>
        <v>3539</v>
      </c>
      <c r="B3542" s="22" t="s">
        <v>5222</v>
      </c>
      <c r="C3542" s="31">
        <v>45941</v>
      </c>
      <c r="D3542" s="31">
        <v>45948</v>
      </c>
      <c r="E3542" s="48">
        <v>98.7</v>
      </c>
      <c r="F3542" s="48">
        <f t="shared" si="649"/>
        <v>8685.6</v>
      </c>
      <c r="G3542" s="49">
        <f t="shared" si="645"/>
        <v>8685.6</v>
      </c>
      <c r="H3542" s="22">
        <v>149303</v>
      </c>
      <c r="I3542" s="22" t="s">
        <v>5188</v>
      </c>
      <c r="J3542" s="22">
        <v>1</v>
      </c>
      <c r="K3542" s="22">
        <v>1</v>
      </c>
      <c r="L3542" s="22">
        <f t="shared" si="651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/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 t="s">
        <v>5228</v>
      </c>
      <c r="X3542" s="31" t="str">
        <f t="shared" si="637"/>
        <v/>
      </c>
      <c r="Y3542" s="22" t="str">
        <f t="shared" si="646"/>
        <v/>
      </c>
      <c r="Z3542" s="22" t="str">
        <f t="shared" si="647"/>
        <v>Wednesday</v>
      </c>
      <c r="AA3542" s="22" t="str">
        <f t="shared" si="648"/>
        <v/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50"/>
        <v>3540</v>
      </c>
      <c r="B3543" s="22" t="s">
        <v>5222</v>
      </c>
      <c r="C3543" s="31">
        <v>45941</v>
      </c>
      <c r="D3543" s="31">
        <v>45948</v>
      </c>
      <c r="E3543" s="48">
        <v>107.1</v>
      </c>
      <c r="F3543" s="48">
        <f t="shared" si="649"/>
        <v>9424.7999999999993</v>
      </c>
      <c r="G3543" s="49">
        <f t="shared" si="645"/>
        <v>9424.7999999999993</v>
      </c>
      <c r="H3543" s="22">
        <v>155505</v>
      </c>
      <c r="I3543" s="22" t="s">
        <v>5189</v>
      </c>
      <c r="J3543" s="22">
        <v>1</v>
      </c>
      <c r="K3543" s="22">
        <v>1</v>
      </c>
      <c r="L3543" s="22">
        <f t="shared" si="651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/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 t="s">
        <v>5228</v>
      </c>
      <c r="X3543" s="31" t="str">
        <f t="shared" ref="X3543:X3606" si="652">IF(OR(R3543 = "PRIYANKA MADAM", R3543 = "DEEPAK", R3543 = "PORTER"),N3543,"")</f>
        <v/>
      </c>
      <c r="Y3543" s="22" t="str">
        <f t="shared" si="646"/>
        <v/>
      </c>
      <c r="Z3543" s="22" t="str">
        <f t="shared" si="647"/>
        <v>Wednesday</v>
      </c>
      <c r="AA3543" s="22" t="str">
        <f t="shared" si="648"/>
        <v/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50"/>
        <v>3541</v>
      </c>
      <c r="B3544" s="22" t="s">
        <v>5222</v>
      </c>
      <c r="C3544" s="31">
        <v>45941</v>
      </c>
      <c r="D3544" s="31">
        <v>45948</v>
      </c>
      <c r="E3544" s="48">
        <v>193.2</v>
      </c>
      <c r="F3544" s="48">
        <f t="shared" si="649"/>
        <v>17001.599999999999</v>
      </c>
      <c r="G3544" s="49">
        <f t="shared" si="645"/>
        <v>51004.799999999996</v>
      </c>
      <c r="H3544" s="22">
        <v>156604</v>
      </c>
      <c r="I3544" s="22" t="s">
        <v>5190</v>
      </c>
      <c r="J3544" s="22">
        <v>3</v>
      </c>
      <c r="K3544" s="22">
        <v>3</v>
      </c>
      <c r="L3544" s="22">
        <f t="shared" si="651"/>
        <v>0</v>
      </c>
      <c r="M3544" s="22"/>
      <c r="N3544" s="31">
        <v>45952</v>
      </c>
      <c r="O3544" s="49"/>
      <c r="P3544" s="22" t="s">
        <v>2046</v>
      </c>
      <c r="Q3544" s="22">
        <v>58157302394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Banglore</v>
      </c>
      <c r="W3544" s="39"/>
      <c r="X3544" s="31">
        <v>45953</v>
      </c>
      <c r="Y3544" s="22">
        <f t="shared" si="646"/>
        <v>1</v>
      </c>
      <c r="Z3544" s="22" t="str">
        <f t="shared" si="647"/>
        <v>Wednesday</v>
      </c>
      <c r="AA3544" s="22" t="str">
        <f t="shared" si="648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x14ac:dyDescent="0.25">
      <c r="A3545" s="22">
        <f t="shared" si="650"/>
        <v>3542</v>
      </c>
      <c r="B3545" s="22" t="s">
        <v>5222</v>
      </c>
      <c r="C3545" s="31">
        <v>45941</v>
      </c>
      <c r="D3545" s="31">
        <v>45948</v>
      </c>
      <c r="E3545" s="48">
        <v>193.2</v>
      </c>
      <c r="F3545" s="48">
        <f t="shared" si="649"/>
        <v>17001.599999999999</v>
      </c>
      <c r="G3545" s="49">
        <f t="shared" si="645"/>
        <v>17001.599999999999</v>
      </c>
      <c r="H3545" s="22">
        <v>156604</v>
      </c>
      <c r="I3545" s="22" t="s">
        <v>5190</v>
      </c>
      <c r="J3545" s="22">
        <v>1</v>
      </c>
      <c r="K3545" s="22">
        <v>1</v>
      </c>
      <c r="L3545" s="22">
        <f t="shared" si="651"/>
        <v>0</v>
      </c>
      <c r="M3545" s="22"/>
      <c r="N3545" s="31">
        <v>45952</v>
      </c>
      <c r="O3545" s="49"/>
      <c r="P3545" s="22" t="s">
        <v>2171</v>
      </c>
      <c r="Q3545" s="22">
        <v>58157302814</v>
      </c>
      <c r="R3545" s="22"/>
      <c r="S3545" s="3">
        <v>4</v>
      </c>
      <c r="T3545" s="38"/>
      <c r="U3545" s="22" t="s">
        <v>18</v>
      </c>
      <c r="V3545" s="22" t="str">
        <f>VLOOKUP(P3545,'Customer List'!B:C,2,)</f>
        <v>Gujrat</v>
      </c>
      <c r="W3545" s="39" t="s">
        <v>5228</v>
      </c>
      <c r="X3545" s="31" t="str">
        <f t="shared" si="652"/>
        <v/>
      </c>
      <c r="Y3545" s="22" t="str">
        <f t="shared" si="646"/>
        <v/>
      </c>
      <c r="Z3545" s="22" t="str">
        <f t="shared" si="647"/>
        <v>Wednesday</v>
      </c>
      <c r="AA3545" s="22" t="str">
        <f t="shared" si="648"/>
        <v/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50"/>
        <v>3543</v>
      </c>
      <c r="B3546" s="22" t="s">
        <v>5222</v>
      </c>
      <c r="C3546" s="31">
        <v>45941</v>
      </c>
      <c r="D3546" s="31">
        <v>45948</v>
      </c>
      <c r="E3546" s="48">
        <v>38.5</v>
      </c>
      <c r="F3546" s="48">
        <f t="shared" si="649"/>
        <v>3388</v>
      </c>
      <c r="G3546" s="49">
        <f t="shared" si="645"/>
        <v>6776</v>
      </c>
      <c r="H3546" s="22">
        <v>300306</v>
      </c>
      <c r="I3546" s="22" t="s">
        <v>4779</v>
      </c>
      <c r="J3546" s="22">
        <v>2</v>
      </c>
      <c r="K3546" s="22">
        <v>2</v>
      </c>
      <c r="L3546" s="22">
        <f t="shared" si="651"/>
        <v>0</v>
      </c>
      <c r="M3546" s="22"/>
      <c r="N3546" s="31">
        <v>45952</v>
      </c>
      <c r="O3546" s="49"/>
      <c r="P3546" s="22" t="s">
        <v>2046</v>
      </c>
      <c r="Q3546" s="22">
        <v>58157302394</v>
      </c>
      <c r="R3546" s="22" t="s">
        <v>40</v>
      </c>
      <c r="S3546" s="3">
        <v>4</v>
      </c>
      <c r="T3546" s="38"/>
      <c r="U3546" s="22" t="s">
        <v>18</v>
      </c>
      <c r="V3546" s="22" t="str">
        <f>VLOOKUP(P3546,'Customer List'!B:C,2,)</f>
        <v>Banglore</v>
      </c>
      <c r="W3546" s="39"/>
      <c r="X3546" s="31">
        <v>45953</v>
      </c>
      <c r="Y3546" s="22">
        <f t="shared" si="646"/>
        <v>1</v>
      </c>
      <c r="Z3546" s="22" t="str">
        <f t="shared" si="647"/>
        <v>Wednesday</v>
      </c>
      <c r="AA3546" s="22" t="str">
        <f t="shared" si="648"/>
        <v>Thursday</v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50"/>
        <v>3544</v>
      </c>
      <c r="B3547" s="22" t="s">
        <v>5222</v>
      </c>
      <c r="C3547" s="31">
        <v>45941</v>
      </c>
      <c r="D3547" s="31">
        <v>45948</v>
      </c>
      <c r="E3547" s="48">
        <v>196</v>
      </c>
      <c r="F3547" s="48">
        <f t="shared" si="649"/>
        <v>17248</v>
      </c>
      <c r="G3547" s="49">
        <f t="shared" si="645"/>
        <v>17248</v>
      </c>
      <c r="H3547" s="22">
        <v>300310</v>
      </c>
      <c r="I3547" s="22" t="s">
        <v>4779</v>
      </c>
      <c r="J3547" s="22">
        <v>1</v>
      </c>
      <c r="K3547" s="22">
        <v>1</v>
      </c>
      <c r="L3547" s="22">
        <f t="shared" si="651"/>
        <v>0</v>
      </c>
      <c r="M3547" s="22"/>
      <c r="N3547" s="31">
        <v>45952</v>
      </c>
      <c r="O3547" s="49"/>
      <c r="P3547" s="22" t="s">
        <v>2171</v>
      </c>
      <c r="Q3547" s="22">
        <v>58157302814</v>
      </c>
      <c r="R3547" s="22"/>
      <c r="S3547" s="3">
        <v>4</v>
      </c>
      <c r="T3547" s="38"/>
      <c r="U3547" s="22" t="s">
        <v>18</v>
      </c>
      <c r="V3547" s="22" t="str">
        <f>VLOOKUP(P3547,'Customer List'!B:C,2,)</f>
        <v>Gujrat</v>
      </c>
      <c r="W3547" s="39" t="s">
        <v>5228</v>
      </c>
      <c r="X3547" s="31" t="str">
        <f t="shared" si="652"/>
        <v/>
      </c>
      <c r="Y3547" s="22" t="str">
        <f t="shared" si="646"/>
        <v/>
      </c>
      <c r="Z3547" s="22" t="str">
        <f t="shared" si="647"/>
        <v>Wednesday</v>
      </c>
      <c r="AA3547" s="22" t="str">
        <f t="shared" si="648"/>
        <v/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50"/>
        <v>3545</v>
      </c>
      <c r="B3548" s="22" t="s">
        <v>5222</v>
      </c>
      <c r="C3548" s="31">
        <v>45941</v>
      </c>
      <c r="D3548" s="31">
        <v>45948</v>
      </c>
      <c r="E3548" s="48">
        <v>187.6</v>
      </c>
      <c r="F3548" s="48">
        <f t="shared" si="649"/>
        <v>16508.8</v>
      </c>
      <c r="G3548" s="49">
        <f t="shared" si="645"/>
        <v>16508.8</v>
      </c>
      <c r="H3548" s="22">
        <v>301028</v>
      </c>
      <c r="I3548" s="22" t="s">
        <v>4780</v>
      </c>
      <c r="J3548" s="22">
        <v>1</v>
      </c>
      <c r="K3548" s="22">
        <v>1</v>
      </c>
      <c r="L3548" s="22">
        <f t="shared" si="651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/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 t="s">
        <v>5228</v>
      </c>
      <c r="X3548" s="31" t="str">
        <f t="shared" si="652"/>
        <v/>
      </c>
      <c r="Y3548" s="22" t="str">
        <f t="shared" si="646"/>
        <v/>
      </c>
      <c r="Z3548" s="22" t="str">
        <f t="shared" si="647"/>
        <v>Wednesday</v>
      </c>
      <c r="AA3548" s="22" t="str">
        <f t="shared" si="648"/>
        <v/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50"/>
        <v>3546</v>
      </c>
      <c r="B3549" s="22" t="s">
        <v>5222</v>
      </c>
      <c r="C3549" s="31">
        <v>45941</v>
      </c>
      <c r="D3549" s="31">
        <v>45948</v>
      </c>
      <c r="E3549" s="48">
        <v>30.8</v>
      </c>
      <c r="F3549" s="48">
        <f t="shared" si="649"/>
        <v>2710.4</v>
      </c>
      <c r="G3549" s="49">
        <f t="shared" si="645"/>
        <v>2710.4</v>
      </c>
      <c r="H3549" s="22">
        <v>301305</v>
      </c>
      <c r="I3549" s="22" t="s">
        <v>5191</v>
      </c>
      <c r="J3549" s="22">
        <v>1</v>
      </c>
      <c r="K3549" s="22"/>
      <c r="L3549" s="22">
        <f t="shared" si="651"/>
        <v>1</v>
      </c>
      <c r="M3549" s="22"/>
      <c r="N3549" s="31"/>
      <c r="O3549" s="49"/>
      <c r="P3549" s="22" t="s">
        <v>5219</v>
      </c>
      <c r="Q3549" s="22"/>
      <c r="R3549" s="22"/>
      <c r="S3549" s="3">
        <v>4</v>
      </c>
      <c r="T3549" s="38"/>
      <c r="U3549" s="22" t="s">
        <v>18</v>
      </c>
      <c r="V3549" s="22" t="str">
        <f>VLOOKUP(P3549,'Customer List'!B:C,2,)</f>
        <v>Sonipat</v>
      </c>
      <c r="W3549" s="39" t="s">
        <v>5322</v>
      </c>
      <c r="X3549" s="31" t="str">
        <f t="shared" si="652"/>
        <v/>
      </c>
      <c r="Y3549" s="22" t="str">
        <f t="shared" si="646"/>
        <v/>
      </c>
      <c r="Z3549" s="22" t="str">
        <f t="shared" si="647"/>
        <v/>
      </c>
      <c r="AA3549" s="22" t="str">
        <f t="shared" si="648"/>
        <v/>
      </c>
      <c r="AB3549" s="22" t="str">
        <f>VLOOKUP(U3549,'Currency Sheet'!A:C,3,)</f>
        <v>DOLLAR</v>
      </c>
      <c r="AC3549" s="43" t="str">
        <f>VLOOKUP(P3549,'Customer List'!B:D,3,)</f>
        <v>Local</v>
      </c>
    </row>
    <row r="3550" spans="1:29" x14ac:dyDescent="0.25">
      <c r="A3550" s="22">
        <f t="shared" si="650"/>
        <v>3547</v>
      </c>
      <c r="B3550" s="22" t="s">
        <v>5222</v>
      </c>
      <c r="C3550" s="31">
        <v>45941</v>
      </c>
      <c r="D3550" s="31">
        <v>45948</v>
      </c>
      <c r="E3550" s="48">
        <v>304.5</v>
      </c>
      <c r="F3550" s="48">
        <f t="shared" si="649"/>
        <v>26796</v>
      </c>
      <c r="G3550" s="49">
        <f t="shared" si="645"/>
        <v>53592</v>
      </c>
      <c r="H3550" s="22">
        <v>301836</v>
      </c>
      <c r="I3550" s="22" t="s">
        <v>5192</v>
      </c>
      <c r="J3550" s="22">
        <v>2</v>
      </c>
      <c r="K3550" s="22">
        <v>2</v>
      </c>
      <c r="L3550" s="22">
        <f t="shared" si="651"/>
        <v>0</v>
      </c>
      <c r="M3550" s="22"/>
      <c r="N3550" s="31">
        <v>45952</v>
      </c>
      <c r="O3550" s="49"/>
      <c r="P3550" s="22" t="s">
        <v>2171</v>
      </c>
      <c r="Q3550" s="22">
        <v>58157302814</v>
      </c>
      <c r="R3550" s="22"/>
      <c r="S3550" s="3">
        <v>4</v>
      </c>
      <c r="T3550" s="38"/>
      <c r="U3550" s="22" t="s">
        <v>18</v>
      </c>
      <c r="V3550" s="22" t="str">
        <f>VLOOKUP(P3550,'Customer List'!B:C,2,)</f>
        <v>Gujrat</v>
      </c>
      <c r="W3550" s="39" t="s">
        <v>5228</v>
      </c>
      <c r="X3550" s="31" t="str">
        <f t="shared" si="652"/>
        <v/>
      </c>
      <c r="Y3550" s="22" t="str">
        <f t="shared" si="646"/>
        <v/>
      </c>
      <c r="Z3550" s="22" t="str">
        <f t="shared" si="647"/>
        <v>Wednesday</v>
      </c>
      <c r="AA3550" s="22" t="str">
        <f t="shared" si="648"/>
        <v/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50"/>
        <v>3548</v>
      </c>
      <c r="B3551" s="22" t="s">
        <v>5222</v>
      </c>
      <c r="C3551" s="31">
        <v>45941</v>
      </c>
      <c r="D3551" s="31">
        <v>45948</v>
      </c>
      <c r="E3551" s="48">
        <v>169.4</v>
      </c>
      <c r="F3551" s="48">
        <f t="shared" si="649"/>
        <v>14907.2</v>
      </c>
      <c r="G3551" s="49">
        <f t="shared" si="645"/>
        <v>29814.400000000001</v>
      </c>
      <c r="H3551" s="22">
        <v>302008</v>
      </c>
      <c r="I3551" s="22" t="s">
        <v>5193</v>
      </c>
      <c r="J3551" s="22">
        <v>2</v>
      </c>
      <c r="K3551" s="22">
        <v>2</v>
      </c>
      <c r="L3551" s="22">
        <f t="shared" si="651"/>
        <v>0</v>
      </c>
      <c r="M3551" s="22"/>
      <c r="N3551" s="31">
        <v>45952</v>
      </c>
      <c r="O3551" s="49"/>
      <c r="P3551" s="22" t="s">
        <v>2046</v>
      </c>
      <c r="Q3551" s="22">
        <v>58157302394</v>
      </c>
      <c r="R3551" s="22" t="s">
        <v>40</v>
      </c>
      <c r="S3551" s="3">
        <v>4</v>
      </c>
      <c r="T3551" s="38"/>
      <c r="U3551" s="22" t="s">
        <v>18</v>
      </c>
      <c r="V3551" s="22" t="str">
        <f>VLOOKUP(P3551,'Customer List'!B:C,2,)</f>
        <v>Banglore</v>
      </c>
      <c r="W3551" s="39"/>
      <c r="X3551" s="31">
        <v>45953</v>
      </c>
      <c r="Y3551" s="22">
        <f t="shared" si="646"/>
        <v>1</v>
      </c>
      <c r="Z3551" s="22" t="str">
        <f t="shared" si="647"/>
        <v>Wednesday</v>
      </c>
      <c r="AA3551" s="22" t="str">
        <f t="shared" si="648"/>
        <v>Thursday</v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50"/>
        <v>3549</v>
      </c>
      <c r="B3552" s="22" t="s">
        <v>5222</v>
      </c>
      <c r="C3552" s="31">
        <v>45941</v>
      </c>
      <c r="D3552" s="31">
        <v>45948</v>
      </c>
      <c r="E3552" s="48">
        <v>73.5</v>
      </c>
      <c r="F3552" s="48">
        <f t="shared" si="649"/>
        <v>6468</v>
      </c>
      <c r="G3552" s="49">
        <f t="shared" si="645"/>
        <v>6468</v>
      </c>
      <c r="H3552" s="22">
        <v>302212</v>
      </c>
      <c r="I3552" s="22" t="s">
        <v>4781</v>
      </c>
      <c r="J3552" s="22">
        <v>1</v>
      </c>
      <c r="K3552" s="22">
        <v>1</v>
      </c>
      <c r="L3552" s="22">
        <f t="shared" si="651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/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 t="s">
        <v>5228</v>
      </c>
      <c r="X3552" s="31" t="str">
        <f t="shared" si="652"/>
        <v/>
      </c>
      <c r="Y3552" s="22" t="str">
        <f t="shared" si="646"/>
        <v/>
      </c>
      <c r="Z3552" s="22" t="str">
        <f t="shared" si="647"/>
        <v>Wednesday</v>
      </c>
      <c r="AA3552" s="22" t="str">
        <f t="shared" si="648"/>
        <v/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50"/>
        <v>3550</v>
      </c>
      <c r="B3553" s="22" t="s">
        <v>5222</v>
      </c>
      <c r="C3553" s="31">
        <v>45941</v>
      </c>
      <c r="D3553" s="31">
        <v>45948</v>
      </c>
      <c r="E3553" s="48">
        <v>204.4</v>
      </c>
      <c r="F3553" s="48">
        <f t="shared" si="649"/>
        <v>17987.2</v>
      </c>
      <c r="G3553" s="49">
        <f t="shared" si="645"/>
        <v>35974.400000000001</v>
      </c>
      <c r="H3553" s="22">
        <v>302216</v>
      </c>
      <c r="I3553" s="22" t="s">
        <v>4781</v>
      </c>
      <c r="J3553" s="22">
        <v>2</v>
      </c>
      <c r="K3553" s="22">
        <v>2</v>
      </c>
      <c r="L3553" s="22">
        <f t="shared" si="651"/>
        <v>0</v>
      </c>
      <c r="M3553" s="22"/>
      <c r="N3553" s="31">
        <v>45952</v>
      </c>
      <c r="O3553" s="49"/>
      <c r="P3553" s="22" t="s">
        <v>2046</v>
      </c>
      <c r="Q3553" s="22">
        <v>58157302394</v>
      </c>
      <c r="R3553" s="22" t="s">
        <v>40</v>
      </c>
      <c r="S3553" s="3">
        <v>4</v>
      </c>
      <c r="T3553" s="38"/>
      <c r="U3553" s="22" t="s">
        <v>18</v>
      </c>
      <c r="V3553" s="22" t="str">
        <f>VLOOKUP(P3553,'Customer List'!B:C,2,)</f>
        <v>Banglore</v>
      </c>
      <c r="W3553" s="39"/>
      <c r="X3553" s="31">
        <v>45953</v>
      </c>
      <c r="Y3553" s="22">
        <f t="shared" si="646"/>
        <v>1</v>
      </c>
      <c r="Z3553" s="22" t="str">
        <f t="shared" si="647"/>
        <v>Wednesday</v>
      </c>
      <c r="AA3553" s="22" t="str">
        <f t="shared" si="648"/>
        <v>Thursday</v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x14ac:dyDescent="0.25">
      <c r="A3554" s="22">
        <f t="shared" si="650"/>
        <v>3551</v>
      </c>
      <c r="B3554" s="22" t="s">
        <v>5222</v>
      </c>
      <c r="C3554" s="31">
        <v>45941</v>
      </c>
      <c r="D3554" s="31">
        <v>45948</v>
      </c>
      <c r="E3554" s="48">
        <v>35</v>
      </c>
      <c r="F3554" s="48">
        <f t="shared" si="649"/>
        <v>3080</v>
      </c>
      <c r="G3554" s="49">
        <f t="shared" si="645"/>
        <v>3080</v>
      </c>
      <c r="H3554" s="22">
        <v>302902</v>
      </c>
      <c r="I3554" s="22" t="s">
        <v>4783</v>
      </c>
      <c r="J3554" s="22">
        <v>1</v>
      </c>
      <c r="K3554" s="22"/>
      <c r="L3554" s="22">
        <f t="shared" si="651"/>
        <v>1</v>
      </c>
      <c r="M3554" s="22"/>
      <c r="N3554" s="31">
        <v>45955</v>
      </c>
      <c r="O3554" s="49">
        <v>6200</v>
      </c>
      <c r="P3554" s="22" t="s">
        <v>5220</v>
      </c>
      <c r="Q3554" s="22"/>
      <c r="R3554" s="22"/>
      <c r="S3554" s="3">
        <v>4</v>
      </c>
      <c r="T3554" s="38"/>
      <c r="U3554" s="22" t="s">
        <v>18</v>
      </c>
      <c r="V3554" s="22" t="str">
        <f>VLOOKUP(P3554,'Customer List'!B:C,2,)</f>
        <v>patna</v>
      </c>
      <c r="W3554" s="39" t="s">
        <v>5229</v>
      </c>
      <c r="X3554" s="31" t="str">
        <f t="shared" si="652"/>
        <v/>
      </c>
      <c r="Y3554" s="22" t="str">
        <f t="shared" si="646"/>
        <v/>
      </c>
      <c r="Z3554" s="22" t="str">
        <f t="shared" si="647"/>
        <v>Saturday</v>
      </c>
      <c r="AA3554" s="22" t="str">
        <f t="shared" si="648"/>
        <v/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50"/>
        <v>3552</v>
      </c>
      <c r="B3555" s="22" t="s">
        <v>5222</v>
      </c>
      <c r="C3555" s="31">
        <v>45941</v>
      </c>
      <c r="D3555" s="31">
        <v>45948</v>
      </c>
      <c r="E3555" s="48">
        <v>204.4</v>
      </c>
      <c r="F3555" s="48">
        <f t="shared" si="649"/>
        <v>17987.2</v>
      </c>
      <c r="G3555" s="49">
        <f t="shared" si="645"/>
        <v>35974.400000000001</v>
      </c>
      <c r="H3555" s="22">
        <v>304014</v>
      </c>
      <c r="I3555" s="22" t="s">
        <v>4807</v>
      </c>
      <c r="J3555" s="22">
        <v>2</v>
      </c>
      <c r="K3555" s="22">
        <v>2</v>
      </c>
      <c r="L3555" s="22">
        <f t="shared" si="651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 t="s">
        <v>40</v>
      </c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/>
      <c r="X3555" s="31">
        <v>45953</v>
      </c>
      <c r="Y3555" s="22">
        <f t="shared" si="646"/>
        <v>1</v>
      </c>
      <c r="Z3555" s="22" t="str">
        <f t="shared" si="647"/>
        <v>Wednesday</v>
      </c>
      <c r="AA3555" s="22" t="str">
        <f t="shared" si="648"/>
        <v>Thursday</v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50"/>
        <v>3553</v>
      </c>
      <c r="B3556" s="22" t="s">
        <v>5222</v>
      </c>
      <c r="C3556" s="31">
        <v>45941</v>
      </c>
      <c r="D3556" s="31">
        <v>45948</v>
      </c>
      <c r="E3556" s="48">
        <v>321.75</v>
      </c>
      <c r="F3556" s="48">
        <f t="shared" si="649"/>
        <v>28314</v>
      </c>
      <c r="G3556" s="49">
        <f t="shared" si="645"/>
        <v>28314</v>
      </c>
      <c r="H3556" s="22">
        <v>305034</v>
      </c>
      <c r="I3556" s="22" t="s">
        <v>5194</v>
      </c>
      <c r="J3556" s="22">
        <v>1</v>
      </c>
      <c r="K3556" s="22">
        <v>1</v>
      </c>
      <c r="L3556" s="22">
        <f t="shared" si="651"/>
        <v>0</v>
      </c>
      <c r="M3556" s="22"/>
      <c r="N3556" s="31">
        <v>45952</v>
      </c>
      <c r="O3556" s="49"/>
      <c r="P3556" s="22" t="s">
        <v>242</v>
      </c>
      <c r="Q3556" s="22">
        <v>58157301300</v>
      </c>
      <c r="R3556" s="22"/>
      <c r="S3556" s="3">
        <v>4</v>
      </c>
      <c r="T3556" s="38"/>
      <c r="U3556" s="22" t="s">
        <v>18</v>
      </c>
      <c r="V3556" s="22" t="str">
        <f>VLOOKUP(P3556,'Customer List'!B:C,2,)</f>
        <v>Mumbai</v>
      </c>
      <c r="W3556" s="39" t="s">
        <v>5228</v>
      </c>
      <c r="X3556" s="31" t="str">
        <f t="shared" si="652"/>
        <v/>
      </c>
      <c r="Y3556" s="22" t="str">
        <f t="shared" si="646"/>
        <v/>
      </c>
      <c r="Z3556" s="22" t="str">
        <f t="shared" si="647"/>
        <v>Wednesday</v>
      </c>
      <c r="AA3556" s="22" t="str">
        <f t="shared" si="648"/>
        <v/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50"/>
        <v>3554</v>
      </c>
      <c r="B3557" s="22" t="s">
        <v>5222</v>
      </c>
      <c r="C3557" s="31">
        <v>45941</v>
      </c>
      <c r="D3557" s="31">
        <v>45948</v>
      </c>
      <c r="E3557" s="48">
        <v>86.8</v>
      </c>
      <c r="F3557" s="48">
        <f t="shared" si="649"/>
        <v>7638.4</v>
      </c>
      <c r="G3557" s="49">
        <f t="shared" si="645"/>
        <v>7638.4</v>
      </c>
      <c r="H3557" s="22">
        <v>305413</v>
      </c>
      <c r="I3557" s="22" t="s">
        <v>5195</v>
      </c>
      <c r="J3557" s="22">
        <v>1</v>
      </c>
      <c r="K3557" s="22"/>
      <c r="L3557" s="22">
        <f t="shared" si="651"/>
        <v>1</v>
      </c>
      <c r="M3557" s="22"/>
      <c r="N3557" s="31"/>
      <c r="O3557" s="49"/>
      <c r="P3557" s="22" t="s">
        <v>5219</v>
      </c>
      <c r="Q3557" s="22"/>
      <c r="R3557" s="22"/>
      <c r="S3557" s="3">
        <v>4</v>
      </c>
      <c r="T3557" s="38"/>
      <c r="U3557" s="22" t="s">
        <v>18</v>
      </c>
      <c r="V3557" s="22" t="str">
        <f>VLOOKUP(P3557,'Customer List'!B:C,2,)</f>
        <v>Sonipat</v>
      </c>
      <c r="W3557" s="39" t="s">
        <v>5322</v>
      </c>
      <c r="X3557" s="31" t="str">
        <f t="shared" si="652"/>
        <v/>
      </c>
      <c r="Y3557" s="22" t="str">
        <f t="shared" si="646"/>
        <v/>
      </c>
      <c r="Z3557" s="22" t="str">
        <f t="shared" si="647"/>
        <v/>
      </c>
      <c r="AA3557" s="22" t="str">
        <f t="shared" si="648"/>
        <v/>
      </c>
      <c r="AB3557" s="22" t="str">
        <f>VLOOKUP(U3557,'Currency Sheet'!A:C,3,)</f>
        <v>DOLLAR</v>
      </c>
      <c r="AC3557" s="43" t="str">
        <f>VLOOKUP(P3557,'Customer List'!B:D,3,)</f>
        <v>Local</v>
      </c>
    </row>
    <row r="3558" spans="1:29" x14ac:dyDescent="0.25">
      <c r="A3558" s="22">
        <f t="shared" si="650"/>
        <v>3555</v>
      </c>
      <c r="B3558" s="22" t="s">
        <v>5222</v>
      </c>
      <c r="C3558" s="31">
        <v>45941</v>
      </c>
      <c r="D3558" s="31">
        <v>45948</v>
      </c>
      <c r="E3558" s="48">
        <v>107.8</v>
      </c>
      <c r="F3558" s="48">
        <f t="shared" si="649"/>
        <v>9486.4</v>
      </c>
      <c r="G3558" s="49">
        <f t="shared" si="645"/>
        <v>47432</v>
      </c>
      <c r="H3558" s="22">
        <v>310910</v>
      </c>
      <c r="I3558" s="22" t="s">
        <v>4789</v>
      </c>
      <c r="J3558" s="22">
        <v>5</v>
      </c>
      <c r="K3558" s="22">
        <v>5</v>
      </c>
      <c r="L3558" s="22">
        <f t="shared" si="651"/>
        <v>0</v>
      </c>
      <c r="M3558" s="22"/>
      <c r="N3558" s="31">
        <v>45952</v>
      </c>
      <c r="O3558" s="49"/>
      <c r="P3558" s="22" t="s">
        <v>2171</v>
      </c>
      <c r="Q3558" s="22">
        <v>58157302814</v>
      </c>
      <c r="R3558" s="22"/>
      <c r="S3558" s="3">
        <v>4</v>
      </c>
      <c r="T3558" s="38"/>
      <c r="U3558" s="22" t="s">
        <v>18</v>
      </c>
      <c r="V3558" s="22" t="str">
        <f>VLOOKUP(P3558,'Customer List'!B:C,2,)</f>
        <v>Gujrat</v>
      </c>
      <c r="W3558" s="39" t="s">
        <v>5228</v>
      </c>
      <c r="X3558" s="31" t="str">
        <f t="shared" si="652"/>
        <v/>
      </c>
      <c r="Y3558" s="22" t="str">
        <f t="shared" si="646"/>
        <v/>
      </c>
      <c r="Z3558" s="22" t="str">
        <f t="shared" si="647"/>
        <v>Wednesday</v>
      </c>
      <c r="AA3558" s="22" t="str">
        <f t="shared" si="648"/>
        <v/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50"/>
        <v>3556</v>
      </c>
      <c r="B3559" s="22" t="s">
        <v>5222</v>
      </c>
      <c r="C3559" s="31">
        <v>45941</v>
      </c>
      <c r="D3559" s="31">
        <v>45948</v>
      </c>
      <c r="E3559" s="48">
        <v>207.9</v>
      </c>
      <c r="F3559" s="48">
        <f t="shared" si="649"/>
        <v>18295.2</v>
      </c>
      <c r="G3559" s="49">
        <f t="shared" si="645"/>
        <v>18295.2</v>
      </c>
      <c r="H3559" s="22">
        <v>312206</v>
      </c>
      <c r="I3559" s="22" t="s">
        <v>5196</v>
      </c>
      <c r="J3559" s="22">
        <v>1</v>
      </c>
      <c r="K3559" s="22">
        <v>1</v>
      </c>
      <c r="L3559" s="22">
        <f t="shared" si="651"/>
        <v>0</v>
      </c>
      <c r="M3559" s="22"/>
      <c r="N3559" s="31">
        <v>45952</v>
      </c>
      <c r="O3559" s="49"/>
      <c r="P3559" s="22" t="s">
        <v>242</v>
      </c>
      <c r="Q3559" s="22">
        <v>58157301300</v>
      </c>
      <c r="R3559" s="22"/>
      <c r="S3559" s="3">
        <v>4</v>
      </c>
      <c r="T3559" s="38"/>
      <c r="U3559" s="22" t="s">
        <v>18</v>
      </c>
      <c r="V3559" s="22" t="str">
        <f>VLOOKUP(P3559,'Customer List'!B:C,2,)</f>
        <v>Mumbai</v>
      </c>
      <c r="W3559" s="39" t="s">
        <v>5228</v>
      </c>
      <c r="X3559" s="31" t="str">
        <f t="shared" si="652"/>
        <v/>
      </c>
      <c r="Y3559" s="22" t="str">
        <f t="shared" si="646"/>
        <v/>
      </c>
      <c r="Z3559" s="22" t="str">
        <f t="shared" si="647"/>
        <v>Wednesday</v>
      </c>
      <c r="AA3559" s="22" t="str">
        <f t="shared" si="648"/>
        <v/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50"/>
        <v>3557</v>
      </c>
      <c r="B3560" s="22" t="s">
        <v>5222</v>
      </c>
      <c r="C3560" s="31">
        <v>45941</v>
      </c>
      <c r="D3560" s="31">
        <v>45948</v>
      </c>
      <c r="E3560" s="48">
        <v>38.5</v>
      </c>
      <c r="F3560" s="48">
        <f t="shared" si="649"/>
        <v>3388</v>
      </c>
      <c r="G3560" s="49">
        <f t="shared" si="645"/>
        <v>3388</v>
      </c>
      <c r="H3560" s="22">
        <v>317302</v>
      </c>
      <c r="I3560" s="22" t="s">
        <v>4779</v>
      </c>
      <c r="J3560" s="22">
        <v>1</v>
      </c>
      <c r="K3560" s="22"/>
      <c r="L3560" s="22">
        <f t="shared" si="651"/>
        <v>1</v>
      </c>
      <c r="M3560" s="22"/>
      <c r="N3560" s="31">
        <v>45955</v>
      </c>
      <c r="O3560" s="49">
        <v>6820</v>
      </c>
      <c r="P3560" s="22" t="s">
        <v>5220</v>
      </c>
      <c r="Q3560" s="22"/>
      <c r="R3560" s="22"/>
      <c r="S3560" s="3">
        <v>4</v>
      </c>
      <c r="T3560" s="38"/>
      <c r="U3560" s="22" t="s">
        <v>18</v>
      </c>
      <c r="V3560" s="22" t="str">
        <f>VLOOKUP(P3560,'Customer List'!B:C,2,)</f>
        <v>patna</v>
      </c>
      <c r="W3560" s="39" t="s">
        <v>5229</v>
      </c>
      <c r="X3560" s="31" t="str">
        <f t="shared" si="652"/>
        <v/>
      </c>
      <c r="Y3560" s="22" t="str">
        <f t="shared" si="646"/>
        <v/>
      </c>
      <c r="Z3560" s="22" t="str">
        <f t="shared" si="647"/>
        <v>Saturday</v>
      </c>
      <c r="AA3560" s="22" t="str">
        <f t="shared" si="648"/>
        <v/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50"/>
        <v>3558</v>
      </c>
      <c r="B3561" s="22" t="s">
        <v>5222</v>
      </c>
      <c r="C3561" s="31">
        <v>45941</v>
      </c>
      <c r="D3561" s="31">
        <v>45948</v>
      </c>
      <c r="E3561" s="48">
        <v>53.9</v>
      </c>
      <c r="F3561" s="48">
        <f t="shared" si="649"/>
        <v>4743.2</v>
      </c>
      <c r="G3561" s="49">
        <f t="shared" si="645"/>
        <v>4743.2</v>
      </c>
      <c r="H3561" s="22">
        <v>317318</v>
      </c>
      <c r="I3561" s="22" t="s">
        <v>4779</v>
      </c>
      <c r="J3561" s="22">
        <v>1</v>
      </c>
      <c r="K3561" s="22"/>
      <c r="L3561" s="22">
        <f t="shared" si="651"/>
        <v>1</v>
      </c>
      <c r="M3561" s="22"/>
      <c r="N3561" s="31">
        <v>45955</v>
      </c>
      <c r="O3561" s="49">
        <v>9548</v>
      </c>
      <c r="P3561" s="22" t="s">
        <v>5220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patna</v>
      </c>
      <c r="W3561" s="39" t="s">
        <v>5229</v>
      </c>
      <c r="X3561" s="31" t="str">
        <f t="shared" si="652"/>
        <v/>
      </c>
      <c r="Y3561" s="22" t="str">
        <f t="shared" si="646"/>
        <v/>
      </c>
      <c r="Z3561" s="22" t="str">
        <f t="shared" si="647"/>
        <v>Saturday</v>
      </c>
      <c r="AA3561" s="22" t="str">
        <f t="shared" si="648"/>
        <v/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x14ac:dyDescent="0.25">
      <c r="A3562" s="22">
        <f t="shared" si="650"/>
        <v>3559</v>
      </c>
      <c r="B3562" s="22" t="s">
        <v>5222</v>
      </c>
      <c r="C3562" s="31">
        <v>45941</v>
      </c>
      <c r="D3562" s="31">
        <v>45948</v>
      </c>
      <c r="E3562" s="48">
        <v>35</v>
      </c>
      <c r="F3562" s="48">
        <f t="shared" si="649"/>
        <v>3080</v>
      </c>
      <c r="G3562" s="49">
        <f t="shared" si="645"/>
        <v>3080</v>
      </c>
      <c r="H3562" s="22">
        <v>317408</v>
      </c>
      <c r="I3562" s="22" t="s">
        <v>4790</v>
      </c>
      <c r="J3562" s="22">
        <v>1</v>
      </c>
      <c r="K3562" s="22"/>
      <c r="L3562" s="22">
        <f t="shared" si="651"/>
        <v>1</v>
      </c>
      <c r="M3562" s="22"/>
      <c r="N3562" s="31">
        <v>45955</v>
      </c>
      <c r="O3562" s="49">
        <v>6200</v>
      </c>
      <c r="P3562" s="22" t="s">
        <v>5220</v>
      </c>
      <c r="Q3562" s="22"/>
      <c r="R3562" s="22"/>
      <c r="S3562" s="3">
        <v>4</v>
      </c>
      <c r="T3562" s="38"/>
      <c r="U3562" s="22" t="s">
        <v>18</v>
      </c>
      <c r="V3562" s="22" t="str">
        <f>VLOOKUP(P3562,'Customer List'!B:C,2,)</f>
        <v>patna</v>
      </c>
      <c r="W3562" s="39" t="s">
        <v>5229</v>
      </c>
      <c r="X3562" s="31" t="str">
        <f t="shared" si="652"/>
        <v/>
      </c>
      <c r="Y3562" s="22" t="str">
        <f t="shared" si="646"/>
        <v/>
      </c>
      <c r="Z3562" s="22" t="str">
        <f t="shared" si="647"/>
        <v>Saturday</v>
      </c>
      <c r="AA3562" s="22" t="str">
        <f t="shared" si="648"/>
        <v/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50"/>
        <v>3560</v>
      </c>
      <c r="B3563" s="22" t="s">
        <v>5222</v>
      </c>
      <c r="C3563" s="31">
        <v>45941</v>
      </c>
      <c r="D3563" s="31">
        <v>45948</v>
      </c>
      <c r="E3563" s="48">
        <v>277.5</v>
      </c>
      <c r="F3563" s="48">
        <f t="shared" si="649"/>
        <v>24420</v>
      </c>
      <c r="G3563" s="49">
        <f t="shared" si="645"/>
        <v>24420</v>
      </c>
      <c r="H3563" s="22">
        <v>317434</v>
      </c>
      <c r="I3563" s="22" t="s">
        <v>4790</v>
      </c>
      <c r="J3563" s="22">
        <v>1</v>
      </c>
      <c r="K3563" s="22">
        <v>1</v>
      </c>
      <c r="L3563" s="22">
        <f t="shared" si="651"/>
        <v>0</v>
      </c>
      <c r="M3563" s="22"/>
      <c r="N3563" s="31">
        <v>45952</v>
      </c>
      <c r="O3563" s="49"/>
      <c r="P3563" s="22" t="s">
        <v>2171</v>
      </c>
      <c r="Q3563" s="22">
        <v>58157302814</v>
      </c>
      <c r="R3563" s="22"/>
      <c r="S3563" s="3">
        <v>4</v>
      </c>
      <c r="T3563" s="38"/>
      <c r="U3563" s="22" t="s">
        <v>18</v>
      </c>
      <c r="V3563" s="22" t="str">
        <f>VLOOKUP(P3563,'Customer List'!B:C,2,)</f>
        <v>Gujrat</v>
      </c>
      <c r="W3563" s="39" t="s">
        <v>5228</v>
      </c>
      <c r="X3563" s="31" t="str">
        <f t="shared" si="652"/>
        <v/>
      </c>
      <c r="Y3563" s="22" t="str">
        <f t="shared" si="646"/>
        <v/>
      </c>
      <c r="Z3563" s="22" t="str">
        <f t="shared" si="647"/>
        <v>Wednesday</v>
      </c>
      <c r="AA3563" s="22" t="str">
        <f t="shared" si="648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50"/>
        <v>3561</v>
      </c>
      <c r="B3564" s="22" t="s">
        <v>5222</v>
      </c>
      <c r="C3564" s="31">
        <v>45941</v>
      </c>
      <c r="D3564" s="31">
        <v>45948</v>
      </c>
      <c r="E3564" s="48">
        <v>305.25</v>
      </c>
      <c r="F3564" s="48">
        <f t="shared" si="649"/>
        <v>26862</v>
      </c>
      <c r="G3564" s="49">
        <f t="shared" si="645"/>
        <v>53724</v>
      </c>
      <c r="H3564" s="22">
        <v>318340</v>
      </c>
      <c r="I3564" s="22" t="s">
        <v>4791</v>
      </c>
      <c r="J3564" s="22">
        <v>2</v>
      </c>
      <c r="K3564" s="22">
        <v>2</v>
      </c>
      <c r="L3564" s="22">
        <f t="shared" si="651"/>
        <v>0</v>
      </c>
      <c r="M3564" s="22"/>
      <c r="N3564" s="31">
        <v>45952</v>
      </c>
      <c r="O3564" s="49"/>
      <c r="P3564" s="22" t="s">
        <v>2046</v>
      </c>
      <c r="Q3564" s="22">
        <v>58157302394</v>
      </c>
      <c r="R3564" s="22" t="s">
        <v>40</v>
      </c>
      <c r="S3564" s="3">
        <v>4</v>
      </c>
      <c r="T3564" s="38"/>
      <c r="U3564" s="22" t="s">
        <v>18</v>
      </c>
      <c r="V3564" s="22" t="str">
        <f>VLOOKUP(P3564,'Customer List'!B:C,2,)</f>
        <v>Banglore</v>
      </c>
      <c r="W3564" s="39"/>
      <c r="X3564" s="31">
        <v>45953</v>
      </c>
      <c r="Y3564" s="22">
        <f t="shared" si="646"/>
        <v>1</v>
      </c>
      <c r="Z3564" s="22" t="str">
        <f t="shared" si="647"/>
        <v>Wednesday</v>
      </c>
      <c r="AA3564" s="22" t="str">
        <f t="shared" si="648"/>
        <v>Thursday</v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50"/>
        <v>3562</v>
      </c>
      <c r="B3565" s="22" t="s">
        <v>5222</v>
      </c>
      <c r="C3565" s="31">
        <v>45941</v>
      </c>
      <c r="D3565" s="31">
        <v>45948</v>
      </c>
      <c r="E3565" s="48">
        <v>224</v>
      </c>
      <c r="F3565" s="48">
        <f t="shared" si="649"/>
        <v>19712</v>
      </c>
      <c r="G3565" s="49">
        <f t="shared" si="645"/>
        <v>591360</v>
      </c>
      <c r="H3565" s="22">
        <v>333810</v>
      </c>
      <c r="I3565" s="22" t="s">
        <v>5197</v>
      </c>
      <c r="J3565" s="22">
        <v>30</v>
      </c>
      <c r="K3565" s="22">
        <v>30</v>
      </c>
      <c r="L3565" s="22">
        <f t="shared" si="651"/>
        <v>0</v>
      </c>
      <c r="M3565" s="22"/>
      <c r="N3565" s="31">
        <v>45952</v>
      </c>
      <c r="O3565" s="49"/>
      <c r="P3565" s="22" t="s">
        <v>621</v>
      </c>
      <c r="Q3565" s="22">
        <v>58157301145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Hyderabad</v>
      </c>
      <c r="W3565" s="39"/>
      <c r="X3565" s="31">
        <v>45953</v>
      </c>
      <c r="Y3565" s="22">
        <f t="shared" si="646"/>
        <v>1</v>
      </c>
      <c r="Z3565" s="22" t="str">
        <f t="shared" si="647"/>
        <v>Wednesday</v>
      </c>
      <c r="AA3565" s="22" t="str">
        <f t="shared" si="648"/>
        <v>Thursday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50"/>
        <v>3563</v>
      </c>
      <c r="B3566" s="22" t="s">
        <v>5222</v>
      </c>
      <c r="C3566" s="31">
        <v>45941</v>
      </c>
      <c r="D3566" s="31">
        <v>45948</v>
      </c>
      <c r="E3566" s="48">
        <v>144.19999999999999</v>
      </c>
      <c r="F3566" s="48">
        <f t="shared" si="649"/>
        <v>12689.599999999999</v>
      </c>
      <c r="G3566" s="49">
        <f t="shared" si="645"/>
        <v>12689.599999999999</v>
      </c>
      <c r="H3566" s="22">
        <v>333904</v>
      </c>
      <c r="I3566" s="22" t="s">
        <v>5198</v>
      </c>
      <c r="J3566" s="22">
        <v>1</v>
      </c>
      <c r="K3566" s="22">
        <v>1</v>
      </c>
      <c r="L3566" s="22">
        <f t="shared" si="651"/>
        <v>0</v>
      </c>
      <c r="M3566" s="22"/>
      <c r="N3566" s="31">
        <v>45952</v>
      </c>
      <c r="O3566" s="49"/>
      <c r="P3566" s="22" t="s">
        <v>242</v>
      </c>
      <c r="Q3566" s="22">
        <v>58157301300</v>
      </c>
      <c r="R3566" s="22"/>
      <c r="S3566" s="3">
        <v>4</v>
      </c>
      <c r="T3566" s="38"/>
      <c r="U3566" s="22" t="s">
        <v>18</v>
      </c>
      <c r="V3566" s="22" t="str">
        <f>VLOOKUP(P3566,'Customer List'!B:C,2,)</f>
        <v>Mumbai</v>
      </c>
      <c r="W3566" s="39" t="s">
        <v>5228</v>
      </c>
      <c r="X3566" s="31" t="str">
        <f t="shared" si="652"/>
        <v/>
      </c>
      <c r="Y3566" s="22" t="str">
        <f t="shared" si="646"/>
        <v/>
      </c>
      <c r="Z3566" s="22" t="str">
        <f t="shared" si="647"/>
        <v>Wednesday</v>
      </c>
      <c r="AA3566" s="22" t="str">
        <f t="shared" si="648"/>
        <v/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50"/>
        <v>3564</v>
      </c>
      <c r="B3567" s="22" t="s">
        <v>5222</v>
      </c>
      <c r="C3567" s="31">
        <v>45941</v>
      </c>
      <c r="D3567" s="31">
        <v>45948</v>
      </c>
      <c r="E3567" s="48">
        <v>267.39999999999998</v>
      </c>
      <c r="F3567" s="48">
        <f t="shared" si="649"/>
        <v>23531.199999999997</v>
      </c>
      <c r="G3567" s="49">
        <f t="shared" si="645"/>
        <v>23531.199999999997</v>
      </c>
      <c r="H3567" s="22">
        <v>337416</v>
      </c>
      <c r="I3567" s="22" t="s">
        <v>5199</v>
      </c>
      <c r="J3567" s="22">
        <v>1</v>
      </c>
      <c r="K3567" s="22">
        <v>1</v>
      </c>
      <c r="L3567" s="22">
        <f t="shared" si="651"/>
        <v>0</v>
      </c>
      <c r="M3567" s="22"/>
      <c r="N3567" s="31">
        <v>45952</v>
      </c>
      <c r="O3567" s="49"/>
      <c r="P3567" s="22" t="s">
        <v>621</v>
      </c>
      <c r="Q3567" s="22">
        <v>58157301145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Hyderabad</v>
      </c>
      <c r="W3567" s="39"/>
      <c r="X3567" s="31">
        <v>45953</v>
      </c>
      <c r="Y3567" s="22">
        <f t="shared" si="646"/>
        <v>1</v>
      </c>
      <c r="Z3567" s="22" t="str">
        <f t="shared" si="647"/>
        <v>Wednesday</v>
      </c>
      <c r="AA3567" s="22" t="str">
        <f t="shared" si="648"/>
        <v>Thursday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50"/>
        <v>3565</v>
      </c>
      <c r="B3568" s="22" t="s">
        <v>5222</v>
      </c>
      <c r="C3568" s="31">
        <v>45941</v>
      </c>
      <c r="D3568" s="31">
        <v>45948</v>
      </c>
      <c r="E3568" s="48">
        <v>267.39999999999998</v>
      </c>
      <c r="F3568" s="48">
        <f t="shared" si="649"/>
        <v>23531.199999999997</v>
      </c>
      <c r="G3568" s="49">
        <f t="shared" si="645"/>
        <v>23531.199999999997</v>
      </c>
      <c r="H3568" s="22">
        <v>337614</v>
      </c>
      <c r="I3568" s="22" t="s">
        <v>5200</v>
      </c>
      <c r="J3568" s="22">
        <v>1</v>
      </c>
      <c r="K3568" s="22">
        <v>1</v>
      </c>
      <c r="L3568" s="22">
        <f t="shared" si="651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46"/>
        <v>1</v>
      </c>
      <c r="Z3568" s="22" t="str">
        <f t="shared" si="647"/>
        <v>Wednesday</v>
      </c>
      <c r="AA3568" s="22" t="str">
        <f t="shared" si="648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50"/>
        <v>3566</v>
      </c>
      <c r="B3569" s="22" t="s">
        <v>5222</v>
      </c>
      <c r="C3569" s="31">
        <v>45941</v>
      </c>
      <c r="D3569" s="31">
        <v>45948</v>
      </c>
      <c r="E3569" s="48">
        <v>205.1</v>
      </c>
      <c r="F3569" s="48">
        <f t="shared" si="649"/>
        <v>18048.8</v>
      </c>
      <c r="G3569" s="49">
        <f t="shared" si="645"/>
        <v>18048.8</v>
      </c>
      <c r="H3569" s="22">
        <v>343512</v>
      </c>
      <c r="I3569" s="22" t="s">
        <v>4798</v>
      </c>
      <c r="J3569" s="22">
        <v>1</v>
      </c>
      <c r="K3569" s="22">
        <v>1</v>
      </c>
      <c r="L3569" s="22">
        <f t="shared" si="651"/>
        <v>0</v>
      </c>
      <c r="M3569" s="22"/>
      <c r="N3569" s="31">
        <v>45952</v>
      </c>
      <c r="O3569" s="49"/>
      <c r="P3569" s="22" t="s">
        <v>2171</v>
      </c>
      <c r="Q3569" s="22">
        <v>58157302814</v>
      </c>
      <c r="R3569" s="22"/>
      <c r="S3569" s="3">
        <v>4</v>
      </c>
      <c r="T3569" s="38"/>
      <c r="U3569" s="22" t="s">
        <v>18</v>
      </c>
      <c r="V3569" s="22" t="str">
        <f>VLOOKUP(P3569,'Customer List'!B:C,2,)</f>
        <v>Gujrat</v>
      </c>
      <c r="W3569" s="39" t="s">
        <v>5228</v>
      </c>
      <c r="X3569" s="31" t="str">
        <f t="shared" si="652"/>
        <v/>
      </c>
      <c r="Y3569" s="22" t="str">
        <f t="shared" si="646"/>
        <v/>
      </c>
      <c r="Z3569" s="22" t="str">
        <f t="shared" si="647"/>
        <v>Wednesday</v>
      </c>
      <c r="AA3569" s="22" t="str">
        <f t="shared" si="648"/>
        <v/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50"/>
        <v>3567</v>
      </c>
      <c r="B3570" s="22" t="s">
        <v>5222</v>
      </c>
      <c r="C3570" s="31">
        <v>45941</v>
      </c>
      <c r="D3570" s="31">
        <v>45948</v>
      </c>
      <c r="E3570" s="48">
        <v>267.39999999999998</v>
      </c>
      <c r="F3570" s="48">
        <f t="shared" si="649"/>
        <v>23531.199999999997</v>
      </c>
      <c r="G3570" s="49">
        <f t="shared" si="645"/>
        <v>23531.199999999997</v>
      </c>
      <c r="H3570" s="22">
        <v>343614</v>
      </c>
      <c r="I3570" s="22" t="s">
        <v>4798</v>
      </c>
      <c r="J3570" s="22">
        <v>1</v>
      </c>
      <c r="K3570" s="22">
        <v>1</v>
      </c>
      <c r="L3570" s="22">
        <f t="shared" si="651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/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 t="s">
        <v>5228</v>
      </c>
      <c r="X3570" s="31" t="str">
        <f t="shared" si="652"/>
        <v/>
      </c>
      <c r="Y3570" s="22" t="str">
        <f t="shared" si="646"/>
        <v/>
      </c>
      <c r="Z3570" s="22" t="str">
        <f t="shared" si="647"/>
        <v>Wednesday</v>
      </c>
      <c r="AA3570" s="22" t="str">
        <f t="shared" si="648"/>
        <v/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50"/>
        <v>3568</v>
      </c>
      <c r="B3571" s="22" t="s">
        <v>5222</v>
      </c>
      <c r="C3571" s="31">
        <v>45941</v>
      </c>
      <c r="D3571" s="31">
        <v>45948</v>
      </c>
      <c r="E3571" s="48">
        <v>58.1</v>
      </c>
      <c r="F3571" s="48">
        <f t="shared" si="649"/>
        <v>5112.8</v>
      </c>
      <c r="G3571" s="49">
        <f t="shared" si="645"/>
        <v>51128</v>
      </c>
      <c r="H3571" s="22">
        <v>344606</v>
      </c>
      <c r="I3571" s="22" t="s">
        <v>4790</v>
      </c>
      <c r="J3571" s="22">
        <v>10</v>
      </c>
      <c r="K3571" s="22"/>
      <c r="L3571" s="22">
        <f t="shared" si="651"/>
        <v>10</v>
      </c>
      <c r="M3571" s="22"/>
      <c r="N3571" s="31">
        <v>45955</v>
      </c>
      <c r="O3571" s="49">
        <v>90055</v>
      </c>
      <c r="P3571" s="22" t="s">
        <v>37</v>
      </c>
      <c r="Q3571" s="22"/>
      <c r="R3571" s="22"/>
      <c r="S3571" s="3">
        <v>4</v>
      </c>
      <c r="T3571" s="38"/>
      <c r="U3571" s="22" t="s">
        <v>18</v>
      </c>
      <c r="V3571" s="22" t="str">
        <f>VLOOKUP(P3571,'Customer List'!B:C,2,)</f>
        <v>Banglore</v>
      </c>
      <c r="W3571" s="39" t="s">
        <v>5229</v>
      </c>
      <c r="X3571" s="31" t="str">
        <f t="shared" si="652"/>
        <v/>
      </c>
      <c r="Y3571" s="22" t="str">
        <f t="shared" si="646"/>
        <v/>
      </c>
      <c r="Z3571" s="22" t="str">
        <f t="shared" si="647"/>
        <v>Saturday</v>
      </c>
      <c r="AA3571" s="22" t="str">
        <f t="shared" si="648"/>
        <v/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50"/>
        <v>3569</v>
      </c>
      <c r="B3572" s="22" t="s">
        <v>5222</v>
      </c>
      <c r="C3572" s="31">
        <v>45941</v>
      </c>
      <c r="D3572" s="31">
        <v>45948</v>
      </c>
      <c r="E3572" s="48">
        <v>227.5</v>
      </c>
      <c r="F3572" s="48">
        <f t="shared" si="649"/>
        <v>20020</v>
      </c>
      <c r="G3572" s="49">
        <f t="shared" si="645"/>
        <v>200200</v>
      </c>
      <c r="H3572" s="22">
        <v>344712</v>
      </c>
      <c r="I3572" s="22" t="s">
        <v>4799</v>
      </c>
      <c r="J3572" s="22">
        <v>10</v>
      </c>
      <c r="K3572" s="22"/>
      <c r="L3572" s="22">
        <f t="shared" si="651"/>
        <v>10</v>
      </c>
      <c r="M3572" s="22"/>
      <c r="N3572" s="31">
        <v>45955</v>
      </c>
      <c r="O3572" s="49">
        <v>377812.5</v>
      </c>
      <c r="P3572" s="22" t="s">
        <v>37</v>
      </c>
      <c r="Q3572" s="22"/>
      <c r="R3572" s="22"/>
      <c r="S3572" s="3">
        <v>4</v>
      </c>
      <c r="T3572" s="38"/>
      <c r="U3572" s="22" t="s">
        <v>18</v>
      </c>
      <c r="V3572" s="22" t="str">
        <f>VLOOKUP(P3572,'Customer List'!B:C,2,)</f>
        <v>Banglore</v>
      </c>
      <c r="W3572" s="39" t="s">
        <v>5229</v>
      </c>
      <c r="X3572" s="31" t="str">
        <f t="shared" si="652"/>
        <v/>
      </c>
      <c r="Y3572" s="22" t="str">
        <f t="shared" si="646"/>
        <v/>
      </c>
      <c r="Z3572" s="22" t="str">
        <f t="shared" si="647"/>
        <v>Saturday</v>
      </c>
      <c r="AA3572" s="22" t="str">
        <f t="shared" si="648"/>
        <v/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50"/>
        <v>3570</v>
      </c>
      <c r="B3573" s="22" t="s">
        <v>5222</v>
      </c>
      <c r="C3573" s="31">
        <v>45941</v>
      </c>
      <c r="D3573" s="31">
        <v>45948</v>
      </c>
      <c r="E3573" s="48">
        <v>334.5</v>
      </c>
      <c r="F3573" s="48">
        <f t="shared" si="649"/>
        <v>29436</v>
      </c>
      <c r="G3573" s="49">
        <f t="shared" si="645"/>
        <v>29436</v>
      </c>
      <c r="H3573" s="22">
        <v>348232</v>
      </c>
      <c r="I3573" s="22" t="s">
        <v>4801</v>
      </c>
      <c r="J3573" s="22">
        <v>1</v>
      </c>
      <c r="K3573" s="22">
        <v>1</v>
      </c>
      <c r="L3573" s="22">
        <f t="shared" si="651"/>
        <v>0</v>
      </c>
      <c r="M3573" s="22"/>
      <c r="N3573" s="31">
        <v>45952</v>
      </c>
      <c r="O3573" s="49"/>
      <c r="P3573" s="22" t="s">
        <v>242</v>
      </c>
      <c r="Q3573" s="22">
        <v>58157301300</v>
      </c>
      <c r="R3573" s="22"/>
      <c r="S3573" s="3">
        <v>4</v>
      </c>
      <c r="T3573" s="38"/>
      <c r="U3573" s="22" t="s">
        <v>18</v>
      </c>
      <c r="V3573" s="22" t="str">
        <f>VLOOKUP(P3573,'Customer List'!B:C,2,)</f>
        <v>Mumbai</v>
      </c>
      <c r="W3573" s="39" t="s">
        <v>5228</v>
      </c>
      <c r="X3573" s="31" t="str">
        <f t="shared" si="652"/>
        <v/>
      </c>
      <c r="Y3573" s="22" t="str">
        <f t="shared" si="646"/>
        <v/>
      </c>
      <c r="Z3573" s="22" t="str">
        <f t="shared" si="647"/>
        <v>Wednesday</v>
      </c>
      <c r="AA3573" s="22" t="str">
        <f t="shared" si="648"/>
        <v/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50"/>
        <v>3571</v>
      </c>
      <c r="B3574" s="22" t="s">
        <v>5222</v>
      </c>
      <c r="C3574" s="31">
        <v>45941</v>
      </c>
      <c r="D3574" s="31">
        <v>45948</v>
      </c>
      <c r="E3574" s="48">
        <v>313.5</v>
      </c>
      <c r="F3574" s="48">
        <f t="shared" si="649"/>
        <v>27588</v>
      </c>
      <c r="G3574" s="49">
        <f t="shared" si="645"/>
        <v>27588</v>
      </c>
      <c r="H3574" s="22">
        <v>350214</v>
      </c>
      <c r="I3574" s="22" t="s">
        <v>5201</v>
      </c>
      <c r="J3574" s="22">
        <v>1</v>
      </c>
      <c r="K3574" s="22"/>
      <c r="L3574" s="22">
        <f t="shared" si="651"/>
        <v>1</v>
      </c>
      <c r="M3574" s="22"/>
      <c r="N3574" s="31">
        <v>45955</v>
      </c>
      <c r="O3574" s="49">
        <v>44057.2</v>
      </c>
      <c r="P3574" s="22" t="s">
        <v>5221</v>
      </c>
      <c r="Q3574" s="22"/>
      <c r="R3574" s="22"/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 t="s">
        <v>5229</v>
      </c>
      <c r="X3574" s="31" t="str">
        <f t="shared" si="652"/>
        <v/>
      </c>
      <c r="Y3574" s="22" t="str">
        <f t="shared" si="646"/>
        <v/>
      </c>
      <c r="Z3574" s="22" t="str">
        <f t="shared" si="647"/>
        <v>Saturday</v>
      </c>
      <c r="AA3574" s="22" t="str">
        <f t="shared" si="648"/>
        <v/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50"/>
        <v>3572</v>
      </c>
      <c r="B3575" s="22" t="s">
        <v>5222</v>
      </c>
      <c r="C3575" s="31">
        <v>45941</v>
      </c>
      <c r="D3575" s="31">
        <v>45948</v>
      </c>
      <c r="E3575" s="48">
        <v>259</v>
      </c>
      <c r="F3575" s="48">
        <f t="shared" si="649"/>
        <v>22792</v>
      </c>
      <c r="G3575" s="49">
        <f t="shared" si="645"/>
        <v>22792</v>
      </c>
      <c r="H3575" s="22">
        <v>354108</v>
      </c>
      <c r="I3575" s="22" t="s">
        <v>5202</v>
      </c>
      <c r="J3575" s="22">
        <v>1</v>
      </c>
      <c r="K3575" s="22">
        <v>1</v>
      </c>
      <c r="L3575" s="22">
        <f t="shared" si="651"/>
        <v>0</v>
      </c>
      <c r="M3575" s="22"/>
      <c r="N3575" s="31">
        <v>45952</v>
      </c>
      <c r="O3575" s="49"/>
      <c r="P3575" s="22" t="s">
        <v>242</v>
      </c>
      <c r="Q3575" s="22">
        <v>58157301300</v>
      </c>
      <c r="R3575" s="22"/>
      <c r="S3575" s="3">
        <v>4</v>
      </c>
      <c r="T3575" s="38"/>
      <c r="U3575" s="22" t="s">
        <v>18</v>
      </c>
      <c r="V3575" s="22" t="str">
        <f>VLOOKUP(P3575,'Customer List'!B:C,2,)</f>
        <v>Mumbai</v>
      </c>
      <c r="W3575" s="39" t="s">
        <v>5228</v>
      </c>
      <c r="X3575" s="31" t="str">
        <f t="shared" si="652"/>
        <v/>
      </c>
      <c r="Y3575" s="22" t="str">
        <f t="shared" si="646"/>
        <v/>
      </c>
      <c r="Z3575" s="22" t="str">
        <f t="shared" si="647"/>
        <v>Wednesday</v>
      </c>
      <c r="AA3575" s="22" t="str">
        <f t="shared" si="648"/>
        <v/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50"/>
        <v>3573</v>
      </c>
      <c r="B3576" s="22" t="s">
        <v>5222</v>
      </c>
      <c r="C3576" s="31">
        <v>45941</v>
      </c>
      <c r="D3576" s="31">
        <v>45948</v>
      </c>
      <c r="E3576" s="48">
        <v>259</v>
      </c>
      <c r="F3576" s="48">
        <f t="shared" ref="F3576:F3627" si="653">IF(AB3576="DOLLAR",E3576*88,E3576)</f>
        <v>22792</v>
      </c>
      <c r="G3576" s="49">
        <f t="shared" ref="G3576:G3627" si="654">F3576*J3576</f>
        <v>22792</v>
      </c>
      <c r="H3576" s="22">
        <v>358510</v>
      </c>
      <c r="I3576" s="22" t="s">
        <v>5203</v>
      </c>
      <c r="J3576" s="22">
        <v>1</v>
      </c>
      <c r="K3576" s="22">
        <v>1</v>
      </c>
      <c r="L3576" s="22">
        <f t="shared" si="651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/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 t="s">
        <v>5228</v>
      </c>
      <c r="X3576" s="31" t="str">
        <f t="shared" si="652"/>
        <v/>
      </c>
      <c r="Y3576" s="22" t="str">
        <f t="shared" ref="Y3576:Y3627" si="655">IF(X3576="", "", X3576-N3576)</f>
        <v/>
      </c>
      <c r="Z3576" s="22" t="str">
        <f t="shared" ref="Z3576:Z3627" si="656">IF(N3576="", "", TEXT(N3576, "dddd"))</f>
        <v>Wednesday</v>
      </c>
      <c r="AA3576" s="22" t="str">
        <f t="shared" ref="AA3576:AA3627" si="657">IF(X3576="", "", TEXT(X3576, "dddd"))</f>
        <v/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50"/>
        <v>3574</v>
      </c>
      <c r="B3577" s="22" t="s">
        <v>5222</v>
      </c>
      <c r="C3577" s="31">
        <v>45941</v>
      </c>
      <c r="D3577" s="31">
        <v>45948</v>
      </c>
      <c r="E3577" s="48">
        <v>180.6</v>
      </c>
      <c r="F3577" s="48">
        <f t="shared" si="653"/>
        <v>15892.8</v>
      </c>
      <c r="G3577" s="49">
        <f t="shared" si="654"/>
        <v>15892.8</v>
      </c>
      <c r="H3577" s="22">
        <v>362526</v>
      </c>
      <c r="I3577" s="22" t="s">
        <v>4791</v>
      </c>
      <c r="J3577" s="22">
        <v>1</v>
      </c>
      <c r="K3577" s="22">
        <v>1</v>
      </c>
      <c r="L3577" s="22">
        <f t="shared" si="651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/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 t="s">
        <v>5228</v>
      </c>
      <c r="X3577" s="31" t="str">
        <f t="shared" si="652"/>
        <v/>
      </c>
      <c r="Y3577" s="22" t="str">
        <f t="shared" si="655"/>
        <v/>
      </c>
      <c r="Z3577" s="22" t="str">
        <f t="shared" si="656"/>
        <v>Wednesday</v>
      </c>
      <c r="AA3577" s="22" t="str">
        <f t="shared" si="657"/>
        <v/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50"/>
        <v>3575</v>
      </c>
      <c r="B3578" s="22" t="s">
        <v>5222</v>
      </c>
      <c r="C3578" s="31">
        <v>45941</v>
      </c>
      <c r="D3578" s="31">
        <v>45948</v>
      </c>
      <c r="E3578" s="48">
        <v>301.5</v>
      </c>
      <c r="F3578" s="48">
        <f t="shared" si="653"/>
        <v>26532</v>
      </c>
      <c r="G3578" s="49">
        <f t="shared" si="654"/>
        <v>1061280</v>
      </c>
      <c r="H3578" s="22">
        <v>367144</v>
      </c>
      <c r="I3578" s="22" t="s">
        <v>5192</v>
      </c>
      <c r="J3578" s="22">
        <v>40</v>
      </c>
      <c r="K3578" s="22">
        <v>40</v>
      </c>
      <c r="L3578" s="22">
        <f t="shared" si="651"/>
        <v>0</v>
      </c>
      <c r="M3578" s="22"/>
      <c r="N3578" s="31">
        <v>45952</v>
      </c>
      <c r="O3578" s="49"/>
      <c r="P3578" s="22" t="s">
        <v>621</v>
      </c>
      <c r="Q3578" s="22">
        <v>58157301145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Hyderabad</v>
      </c>
      <c r="W3578" s="39"/>
      <c r="X3578" s="31">
        <v>45953</v>
      </c>
      <c r="Y3578" s="22">
        <f t="shared" si="655"/>
        <v>1</v>
      </c>
      <c r="Z3578" s="22" t="str">
        <f t="shared" si="656"/>
        <v>Wednesday</v>
      </c>
      <c r="AA3578" s="22" t="str">
        <f t="shared" si="657"/>
        <v>Thursday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50"/>
        <v>3576</v>
      </c>
      <c r="B3579" s="22" t="s">
        <v>5222</v>
      </c>
      <c r="C3579" s="31">
        <v>45941</v>
      </c>
      <c r="D3579" s="31">
        <v>45948</v>
      </c>
      <c r="E3579" s="48">
        <v>285</v>
      </c>
      <c r="F3579" s="48">
        <f t="shared" si="653"/>
        <v>25080</v>
      </c>
      <c r="G3579" s="49">
        <f t="shared" si="654"/>
        <v>25080</v>
      </c>
      <c r="H3579" s="22">
        <v>367164</v>
      </c>
      <c r="I3579" s="22" t="s">
        <v>5192</v>
      </c>
      <c r="J3579" s="22">
        <v>1</v>
      </c>
      <c r="K3579" s="22">
        <v>1</v>
      </c>
      <c r="L3579" s="22">
        <f t="shared" si="651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/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 t="s">
        <v>5228</v>
      </c>
      <c r="X3579" s="31" t="str">
        <f t="shared" si="652"/>
        <v/>
      </c>
      <c r="Y3579" s="22" t="str">
        <f t="shared" si="655"/>
        <v/>
      </c>
      <c r="Z3579" s="22" t="str">
        <f t="shared" si="656"/>
        <v>Wednesday</v>
      </c>
      <c r="AA3579" s="22" t="str">
        <f t="shared" si="657"/>
        <v/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50"/>
        <v>3577</v>
      </c>
      <c r="B3580" s="22" t="s">
        <v>5222</v>
      </c>
      <c r="C3580" s="31">
        <v>45941</v>
      </c>
      <c r="D3580" s="31">
        <v>45948</v>
      </c>
      <c r="E3580" s="48">
        <v>287.7</v>
      </c>
      <c r="F3580" s="48">
        <f t="shared" si="653"/>
        <v>25317.599999999999</v>
      </c>
      <c r="G3580" s="49">
        <f t="shared" si="654"/>
        <v>25317.599999999999</v>
      </c>
      <c r="H3580" s="22">
        <v>369332</v>
      </c>
      <c r="I3580" s="22" t="s">
        <v>5089</v>
      </c>
      <c r="J3580" s="22">
        <v>1</v>
      </c>
      <c r="K3580" s="22">
        <v>1</v>
      </c>
      <c r="L3580" s="22">
        <f t="shared" si="651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/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 t="s">
        <v>5228</v>
      </c>
      <c r="X3580" s="31" t="str">
        <f t="shared" si="652"/>
        <v/>
      </c>
      <c r="Y3580" s="22" t="str">
        <f t="shared" si="655"/>
        <v/>
      </c>
      <c r="Z3580" s="22" t="str">
        <f t="shared" si="656"/>
        <v>Wednesday</v>
      </c>
      <c r="AA3580" s="22" t="str">
        <f t="shared" si="657"/>
        <v/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50"/>
        <v>3578</v>
      </c>
      <c r="B3581" s="22" t="s">
        <v>5222</v>
      </c>
      <c r="C3581" s="31">
        <v>45941</v>
      </c>
      <c r="D3581" s="31">
        <v>45948</v>
      </c>
      <c r="E3581" s="48">
        <v>107.1</v>
      </c>
      <c r="F3581" s="48">
        <f t="shared" si="653"/>
        <v>9424.7999999999993</v>
      </c>
      <c r="G3581" s="49">
        <f t="shared" si="654"/>
        <v>9424.7999999999993</v>
      </c>
      <c r="H3581" s="22">
        <v>369703</v>
      </c>
      <c r="I3581" s="22" t="s">
        <v>5204</v>
      </c>
      <c r="J3581" s="22">
        <v>1</v>
      </c>
      <c r="K3581" s="22"/>
      <c r="L3581" s="22">
        <f t="shared" si="651"/>
        <v>1</v>
      </c>
      <c r="M3581" s="22"/>
      <c r="N3581" s="31"/>
      <c r="O3581" s="49"/>
      <c r="P3581" s="22" t="s">
        <v>5219</v>
      </c>
      <c r="Q3581" s="22"/>
      <c r="R3581" s="22"/>
      <c r="S3581" s="3">
        <v>4</v>
      </c>
      <c r="T3581" s="38"/>
      <c r="U3581" s="22" t="s">
        <v>18</v>
      </c>
      <c r="V3581" s="22" t="str">
        <f>VLOOKUP(P3581,'Customer List'!B:C,2,)</f>
        <v>Sonipat</v>
      </c>
      <c r="W3581" s="39" t="s">
        <v>5322</v>
      </c>
      <c r="X3581" s="31" t="str">
        <f t="shared" si="652"/>
        <v/>
      </c>
      <c r="Y3581" s="22" t="str">
        <f t="shared" si="655"/>
        <v/>
      </c>
      <c r="Z3581" s="22" t="str">
        <f t="shared" si="656"/>
        <v/>
      </c>
      <c r="AA3581" s="22" t="str">
        <f t="shared" si="657"/>
        <v/>
      </c>
      <c r="AB3581" s="22" t="str">
        <f>VLOOKUP(U3581,'Currency Sheet'!A:C,3,)</f>
        <v>DOLLAR</v>
      </c>
      <c r="AC3581" s="43" t="str">
        <f>VLOOKUP(P3581,'Customer List'!B:D,3,)</f>
        <v>Local</v>
      </c>
    </row>
    <row r="3582" spans="1:29" x14ac:dyDescent="0.25">
      <c r="A3582" s="22">
        <f t="shared" si="650"/>
        <v>3579</v>
      </c>
      <c r="B3582" s="22" t="s">
        <v>5222</v>
      </c>
      <c r="C3582" s="31">
        <v>45941</v>
      </c>
      <c r="D3582" s="31">
        <v>45948</v>
      </c>
      <c r="E3582" s="48">
        <v>321.75</v>
      </c>
      <c r="F3582" s="48">
        <f t="shared" si="653"/>
        <v>28314</v>
      </c>
      <c r="G3582" s="49">
        <f t="shared" si="654"/>
        <v>28314</v>
      </c>
      <c r="H3582" s="22">
        <v>396414</v>
      </c>
      <c r="I3582" s="22" t="s">
        <v>5091</v>
      </c>
      <c r="J3582" s="22">
        <v>1</v>
      </c>
      <c r="K3582" s="22">
        <v>1</v>
      </c>
      <c r="L3582" s="22">
        <f t="shared" si="651"/>
        <v>0</v>
      </c>
      <c r="M3582" s="22"/>
      <c r="N3582" s="31">
        <v>45952</v>
      </c>
      <c r="O3582" s="49"/>
      <c r="P3582" s="22" t="s">
        <v>620</v>
      </c>
      <c r="Q3582" s="22">
        <v>58157302151</v>
      </c>
      <c r="R3582" s="22"/>
      <c r="S3582" s="3">
        <v>4</v>
      </c>
      <c r="T3582" s="38"/>
      <c r="U3582" s="22" t="s">
        <v>18</v>
      </c>
      <c r="V3582" s="22" t="str">
        <f>VLOOKUP(P3582,'Customer List'!B:C,2,)</f>
        <v>Mumbai</v>
      </c>
      <c r="W3582" s="39" t="s">
        <v>5228</v>
      </c>
      <c r="X3582" s="31" t="str">
        <f t="shared" si="652"/>
        <v/>
      </c>
      <c r="Y3582" s="22" t="str">
        <f t="shared" si="655"/>
        <v/>
      </c>
      <c r="Z3582" s="22" t="str">
        <f t="shared" si="656"/>
        <v>Wednesday</v>
      </c>
      <c r="AA3582" s="22" t="str">
        <f t="shared" si="657"/>
        <v/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50"/>
        <v>3580</v>
      </c>
      <c r="B3583" s="22" t="s">
        <v>5222</v>
      </c>
      <c r="C3583" s="31">
        <v>45941</v>
      </c>
      <c r="D3583" s="31">
        <v>45948</v>
      </c>
      <c r="E3583" s="48">
        <v>146.30000000000001</v>
      </c>
      <c r="F3583" s="48">
        <f t="shared" si="653"/>
        <v>12874.400000000001</v>
      </c>
      <c r="G3583" s="49">
        <f t="shared" si="654"/>
        <v>12874.400000000001</v>
      </c>
      <c r="H3583" s="22">
        <v>400129</v>
      </c>
      <c r="I3583" s="22" t="s">
        <v>5205</v>
      </c>
      <c r="J3583" s="22">
        <v>1</v>
      </c>
      <c r="K3583" s="22">
        <v>1</v>
      </c>
      <c r="L3583" s="22">
        <f t="shared" si="651"/>
        <v>0</v>
      </c>
      <c r="M3583" s="22"/>
      <c r="N3583" s="31">
        <v>45952</v>
      </c>
      <c r="O3583" s="49"/>
      <c r="P3583" s="22" t="s">
        <v>213</v>
      </c>
      <c r="Q3583" s="22" t="s">
        <v>1127</v>
      </c>
      <c r="R3583" s="22" t="s">
        <v>2037</v>
      </c>
      <c r="S3583" s="3">
        <v>4</v>
      </c>
      <c r="T3583" s="38"/>
      <c r="U3583" s="22" t="s">
        <v>18</v>
      </c>
      <c r="V3583" s="22" t="str">
        <f>VLOOKUP(P3583,'Customer List'!B:C,2,)</f>
        <v>Delhi</v>
      </c>
      <c r="W3583" s="39" t="s">
        <v>5307</v>
      </c>
      <c r="X3583" s="31">
        <f t="shared" si="652"/>
        <v>45952</v>
      </c>
      <c r="Y3583" s="22">
        <f t="shared" si="655"/>
        <v>0</v>
      </c>
      <c r="Z3583" s="22" t="str">
        <f t="shared" si="656"/>
        <v>Wednesday</v>
      </c>
      <c r="AA3583" s="22" t="str">
        <f t="shared" si="657"/>
        <v>Wednesday</v>
      </c>
      <c r="AB3583" s="22" t="str">
        <f>VLOOKUP(U3583,'Currency Sheet'!A:C,3,)</f>
        <v>DOLLAR</v>
      </c>
      <c r="AC3583" s="43" t="str">
        <f>VLOOKUP(P3583,'Customer List'!B:D,3,)</f>
        <v>Local</v>
      </c>
    </row>
    <row r="3584" spans="1:29" x14ac:dyDescent="0.25">
      <c r="A3584" s="22">
        <f t="shared" si="650"/>
        <v>3581</v>
      </c>
      <c r="B3584" s="22" t="s">
        <v>5222</v>
      </c>
      <c r="C3584" s="31">
        <v>45941</v>
      </c>
      <c r="D3584" s="31">
        <v>45948</v>
      </c>
      <c r="E3584" s="48">
        <v>115.5</v>
      </c>
      <c r="F3584" s="48">
        <f t="shared" si="653"/>
        <v>10164</v>
      </c>
      <c r="G3584" s="49">
        <f t="shared" si="654"/>
        <v>20328</v>
      </c>
      <c r="H3584" s="22">
        <v>400218</v>
      </c>
      <c r="I3584" s="22" t="s">
        <v>4811</v>
      </c>
      <c r="J3584" s="22">
        <v>2</v>
      </c>
      <c r="K3584" s="22"/>
      <c r="L3584" s="22">
        <f t="shared" si="651"/>
        <v>2</v>
      </c>
      <c r="M3584" s="22"/>
      <c r="N3584" s="31">
        <v>45955</v>
      </c>
      <c r="O3584" s="49">
        <v>35805</v>
      </c>
      <c r="P3584" s="22" t="s">
        <v>2171</v>
      </c>
      <c r="Q3584" s="22"/>
      <c r="R3584" s="22"/>
      <c r="S3584" s="3">
        <v>4</v>
      </c>
      <c r="T3584" s="38"/>
      <c r="U3584" s="22" t="s">
        <v>18</v>
      </c>
      <c r="V3584" s="22" t="str">
        <f>VLOOKUP(P3584,'Customer List'!B:C,2,)</f>
        <v>Gujrat</v>
      </c>
      <c r="W3584" s="39" t="s">
        <v>5229</v>
      </c>
      <c r="X3584" s="31" t="str">
        <f t="shared" si="652"/>
        <v/>
      </c>
      <c r="Y3584" s="22" t="str">
        <f t="shared" si="655"/>
        <v/>
      </c>
      <c r="Z3584" s="22" t="str">
        <f t="shared" si="656"/>
        <v>Saturday</v>
      </c>
      <c r="AA3584" s="22" t="str">
        <f t="shared" si="657"/>
        <v/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50"/>
        <v>3582</v>
      </c>
      <c r="B3585" s="22" t="s">
        <v>5222</v>
      </c>
      <c r="C3585" s="31">
        <v>45941</v>
      </c>
      <c r="D3585" s="31">
        <v>45948</v>
      </c>
      <c r="E3585" s="48">
        <v>68.599999999999994</v>
      </c>
      <c r="F3585" s="48">
        <f t="shared" si="653"/>
        <v>6036.7999999999993</v>
      </c>
      <c r="G3585" s="49">
        <f t="shared" si="654"/>
        <v>6036.7999999999993</v>
      </c>
      <c r="H3585" s="22">
        <v>400508</v>
      </c>
      <c r="I3585" s="22" t="s">
        <v>4814</v>
      </c>
      <c r="J3585" s="22">
        <v>1</v>
      </c>
      <c r="K3585" s="22">
        <v>1</v>
      </c>
      <c r="L3585" s="22">
        <f t="shared" si="651"/>
        <v>0</v>
      </c>
      <c r="M3585" s="22"/>
      <c r="N3585" s="31">
        <v>45952</v>
      </c>
      <c r="O3585" s="49"/>
      <c r="P3585" s="22" t="s">
        <v>671</v>
      </c>
      <c r="Q3585" s="22">
        <v>58157301521</v>
      </c>
      <c r="R3585" s="22"/>
      <c r="S3585" s="3">
        <v>4</v>
      </c>
      <c r="T3585" s="38"/>
      <c r="U3585" s="22" t="s">
        <v>18</v>
      </c>
      <c r="V3585" s="22" t="str">
        <f>VLOOKUP(P3585,'Customer List'!B:C,2,)</f>
        <v>Hyderabad</v>
      </c>
      <c r="W3585" s="39" t="s">
        <v>5228</v>
      </c>
      <c r="X3585" s="31" t="str">
        <f t="shared" si="652"/>
        <v/>
      </c>
      <c r="Y3585" s="22" t="str">
        <f t="shared" si="655"/>
        <v/>
      </c>
      <c r="Z3585" s="22" t="str">
        <f t="shared" si="656"/>
        <v>Wednesday</v>
      </c>
      <c r="AA3585" s="22" t="str">
        <f t="shared" si="657"/>
        <v/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x14ac:dyDescent="0.25">
      <c r="A3586" s="22">
        <f t="shared" si="650"/>
        <v>3583</v>
      </c>
      <c r="B3586" s="22" t="s">
        <v>5222</v>
      </c>
      <c r="C3586" s="31">
        <v>45941</v>
      </c>
      <c r="D3586" s="31">
        <v>45948</v>
      </c>
      <c r="E3586" s="48">
        <v>123.2</v>
      </c>
      <c r="F3586" s="48">
        <f t="shared" si="653"/>
        <v>10841.6</v>
      </c>
      <c r="G3586" s="49">
        <f t="shared" si="654"/>
        <v>10841.6</v>
      </c>
      <c r="H3586" s="22">
        <v>400522</v>
      </c>
      <c r="I3586" s="22" t="s">
        <v>4814</v>
      </c>
      <c r="J3586" s="22">
        <v>1</v>
      </c>
      <c r="K3586" s="22">
        <v>1</v>
      </c>
      <c r="L3586" s="22">
        <f t="shared" si="651"/>
        <v>0</v>
      </c>
      <c r="M3586" s="22"/>
      <c r="N3586" s="31">
        <v>45952</v>
      </c>
      <c r="O3586" s="49"/>
      <c r="P3586" s="22" t="s">
        <v>671</v>
      </c>
      <c r="Q3586" s="22">
        <v>58157301521</v>
      </c>
      <c r="R3586" s="22"/>
      <c r="S3586" s="3">
        <v>4</v>
      </c>
      <c r="T3586" s="38"/>
      <c r="U3586" s="22" t="s">
        <v>18</v>
      </c>
      <c r="V3586" s="22" t="str">
        <f>VLOOKUP(P3586,'Customer List'!B:C,2,)</f>
        <v>Hyderabad</v>
      </c>
      <c r="W3586" s="39" t="s">
        <v>5228</v>
      </c>
      <c r="X3586" s="31" t="str">
        <f t="shared" si="652"/>
        <v/>
      </c>
      <c r="Y3586" s="22" t="str">
        <f t="shared" si="655"/>
        <v/>
      </c>
      <c r="Z3586" s="22" t="str">
        <f t="shared" si="656"/>
        <v>Wednesday</v>
      </c>
      <c r="AA3586" s="22" t="str">
        <f t="shared" si="657"/>
        <v/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50"/>
        <v>3584</v>
      </c>
      <c r="B3587" s="22" t="s">
        <v>5222</v>
      </c>
      <c r="C3587" s="31">
        <v>45941</v>
      </c>
      <c r="D3587" s="31">
        <v>45948</v>
      </c>
      <c r="E3587" s="48">
        <v>123.2</v>
      </c>
      <c r="F3587" s="48">
        <f t="shared" si="653"/>
        <v>10841.6</v>
      </c>
      <c r="G3587" s="49">
        <f t="shared" si="654"/>
        <v>10841.6</v>
      </c>
      <c r="H3587" s="22">
        <v>400524</v>
      </c>
      <c r="I3587" s="22" t="s">
        <v>4814</v>
      </c>
      <c r="J3587" s="22">
        <v>1</v>
      </c>
      <c r="K3587" s="22">
        <v>1</v>
      </c>
      <c r="L3587" s="22">
        <f t="shared" si="651"/>
        <v>0</v>
      </c>
      <c r="M3587" s="22"/>
      <c r="N3587" s="31">
        <v>45952</v>
      </c>
      <c r="O3587" s="49"/>
      <c r="P3587" s="22" t="s">
        <v>671</v>
      </c>
      <c r="Q3587" s="22">
        <v>58157301521</v>
      </c>
      <c r="R3587" s="22"/>
      <c r="S3587" s="3">
        <v>4</v>
      </c>
      <c r="T3587" s="38"/>
      <c r="U3587" s="22" t="s">
        <v>18</v>
      </c>
      <c r="V3587" s="22" t="str">
        <f>VLOOKUP(P3587,'Customer List'!B:C,2,)</f>
        <v>Hyderabad</v>
      </c>
      <c r="W3587" s="39" t="s">
        <v>5228</v>
      </c>
      <c r="X3587" s="31" t="str">
        <f t="shared" si="652"/>
        <v/>
      </c>
      <c r="Y3587" s="22" t="str">
        <f t="shared" si="655"/>
        <v/>
      </c>
      <c r="Z3587" s="22" t="str">
        <f t="shared" si="656"/>
        <v>Wednesday</v>
      </c>
      <c r="AA3587" s="22" t="str">
        <f t="shared" si="657"/>
        <v/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x14ac:dyDescent="0.25">
      <c r="A3588" s="22">
        <f t="shared" si="650"/>
        <v>3585</v>
      </c>
      <c r="B3588" s="22" t="s">
        <v>5222</v>
      </c>
      <c r="C3588" s="31">
        <v>45941</v>
      </c>
      <c r="D3588" s="31">
        <v>45948</v>
      </c>
      <c r="E3588" s="48">
        <v>202.5</v>
      </c>
      <c r="F3588" s="48">
        <f t="shared" si="653"/>
        <v>17820</v>
      </c>
      <c r="G3588" s="49">
        <f t="shared" si="654"/>
        <v>17820</v>
      </c>
      <c r="H3588" s="22">
        <v>400551</v>
      </c>
      <c r="I3588" s="22" t="s">
        <v>4814</v>
      </c>
      <c r="J3588" s="22">
        <v>1</v>
      </c>
      <c r="K3588" s="22">
        <v>1</v>
      </c>
      <c r="L3588" s="22">
        <f t="shared" si="651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/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 t="s">
        <v>5228</v>
      </c>
      <c r="X3588" s="31" t="str">
        <f t="shared" si="652"/>
        <v/>
      </c>
      <c r="Y3588" s="22" t="str">
        <f t="shared" si="655"/>
        <v/>
      </c>
      <c r="Z3588" s="22" t="str">
        <f t="shared" si="656"/>
        <v>Wednesday</v>
      </c>
      <c r="AA3588" s="22" t="str">
        <f t="shared" si="657"/>
        <v/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50"/>
        <v>3586</v>
      </c>
      <c r="B3589" s="22" t="s">
        <v>5222</v>
      </c>
      <c r="C3589" s="31">
        <v>45941</v>
      </c>
      <c r="D3589" s="31">
        <v>45948</v>
      </c>
      <c r="E3589" s="48">
        <v>168.7</v>
      </c>
      <c r="F3589" s="48">
        <f t="shared" si="653"/>
        <v>14845.599999999999</v>
      </c>
      <c r="G3589" s="49">
        <f t="shared" si="654"/>
        <v>14845.599999999999</v>
      </c>
      <c r="H3589" s="22">
        <v>400932</v>
      </c>
      <c r="I3589" s="22" t="s">
        <v>5206</v>
      </c>
      <c r="J3589" s="22">
        <v>1</v>
      </c>
      <c r="K3589" s="22">
        <v>1</v>
      </c>
      <c r="L3589" s="22">
        <f t="shared" si="651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/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 t="s">
        <v>5228</v>
      </c>
      <c r="X3589" s="31" t="str">
        <f t="shared" si="652"/>
        <v/>
      </c>
      <c r="Y3589" s="22" t="str">
        <f t="shared" si="655"/>
        <v/>
      </c>
      <c r="Z3589" s="22" t="str">
        <f t="shared" si="656"/>
        <v>Wednesday</v>
      </c>
      <c r="AA3589" s="22" t="str">
        <f t="shared" si="657"/>
        <v/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50"/>
        <v>3587</v>
      </c>
      <c r="B3590" s="22" t="s">
        <v>5222</v>
      </c>
      <c r="C3590" s="31">
        <v>45941</v>
      </c>
      <c r="D3590" s="31">
        <v>45948</v>
      </c>
      <c r="E3590" s="48">
        <v>127.4</v>
      </c>
      <c r="F3590" s="48">
        <f t="shared" si="653"/>
        <v>11211.2</v>
      </c>
      <c r="G3590" s="49">
        <f t="shared" si="654"/>
        <v>11211.2</v>
      </c>
      <c r="H3590" s="22">
        <v>405301</v>
      </c>
      <c r="I3590" s="22" t="s">
        <v>4817</v>
      </c>
      <c r="J3590" s="22">
        <v>1</v>
      </c>
      <c r="K3590" s="22">
        <v>1</v>
      </c>
      <c r="L3590" s="22">
        <f t="shared" si="651"/>
        <v>0</v>
      </c>
      <c r="M3590" s="22"/>
      <c r="N3590" s="31">
        <v>45952</v>
      </c>
      <c r="O3590" s="49"/>
      <c r="P3590" s="22" t="s">
        <v>2365</v>
      </c>
      <c r="Q3590" s="22">
        <v>58157309626</v>
      </c>
      <c r="R3590" s="22"/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 t="s">
        <v>5228</v>
      </c>
      <c r="X3590" s="31" t="str">
        <f t="shared" si="652"/>
        <v/>
      </c>
      <c r="Y3590" s="22" t="str">
        <f t="shared" si="655"/>
        <v/>
      </c>
      <c r="Z3590" s="22" t="str">
        <f t="shared" si="656"/>
        <v>Wednesday</v>
      </c>
      <c r="AA3590" s="22" t="str">
        <f t="shared" si="657"/>
        <v/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50"/>
        <v>3588</v>
      </c>
      <c r="B3591" s="22" t="s">
        <v>5222</v>
      </c>
      <c r="C3591" s="31">
        <v>45941</v>
      </c>
      <c r="D3591" s="31">
        <v>45948</v>
      </c>
      <c r="E3591" s="48">
        <v>204.4</v>
      </c>
      <c r="F3591" s="48">
        <f t="shared" si="653"/>
        <v>17987.2</v>
      </c>
      <c r="G3591" s="49">
        <f t="shared" si="654"/>
        <v>17987.2</v>
      </c>
      <c r="H3591" s="22">
        <v>405706</v>
      </c>
      <c r="I3591" s="22" t="s">
        <v>5207</v>
      </c>
      <c r="J3591" s="22">
        <v>1</v>
      </c>
      <c r="K3591" s="22">
        <v>1</v>
      </c>
      <c r="L3591" s="22">
        <f t="shared" si="651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/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 t="s">
        <v>5228</v>
      </c>
      <c r="X3591" s="31" t="str">
        <f t="shared" si="652"/>
        <v/>
      </c>
      <c r="Y3591" s="22" t="str">
        <f t="shared" si="655"/>
        <v/>
      </c>
      <c r="Z3591" s="22" t="str">
        <f t="shared" si="656"/>
        <v>Wednesday</v>
      </c>
      <c r="AA3591" s="22" t="str">
        <f t="shared" si="657"/>
        <v/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50"/>
        <v>3589</v>
      </c>
      <c r="B3592" s="22" t="s">
        <v>5222</v>
      </c>
      <c r="C3592" s="31">
        <v>45941</v>
      </c>
      <c r="D3592" s="31">
        <v>45948</v>
      </c>
      <c r="E3592" s="48">
        <v>81.2</v>
      </c>
      <c r="F3592" s="48">
        <f t="shared" si="653"/>
        <v>7145.6</v>
      </c>
      <c r="G3592" s="49">
        <f t="shared" si="654"/>
        <v>7145.6</v>
      </c>
      <c r="H3592" s="22">
        <v>406001</v>
      </c>
      <c r="I3592" s="22" t="s">
        <v>5208</v>
      </c>
      <c r="J3592" s="22">
        <v>1</v>
      </c>
      <c r="K3592" s="22"/>
      <c r="L3592" s="22">
        <f t="shared" si="651"/>
        <v>1</v>
      </c>
      <c r="M3592" s="22"/>
      <c r="N3592" s="31"/>
      <c r="O3592" s="49"/>
      <c r="P3592" s="22" t="s">
        <v>254</v>
      </c>
      <c r="Q3592" s="22"/>
      <c r="R3592" s="22"/>
      <c r="S3592" s="3">
        <v>4</v>
      </c>
      <c r="T3592" s="38"/>
      <c r="U3592" s="22" t="s">
        <v>18</v>
      </c>
      <c r="V3592" s="22" t="str">
        <f>VLOOKUP(P3592,'Customer List'!B:C,2,)</f>
        <v>Delhi</v>
      </c>
      <c r="W3592" s="39" t="s">
        <v>5314</v>
      </c>
      <c r="X3592" s="31" t="str">
        <f t="shared" si="652"/>
        <v/>
      </c>
      <c r="Y3592" s="22" t="str">
        <f t="shared" si="655"/>
        <v/>
      </c>
      <c r="Z3592" s="22" t="str">
        <f t="shared" si="656"/>
        <v/>
      </c>
      <c r="AA3592" s="22" t="str">
        <f t="shared" si="657"/>
        <v/>
      </c>
      <c r="AB3592" s="22" t="str">
        <f>VLOOKUP(U3592,'Currency Sheet'!A:C,3,)</f>
        <v>DOLLAR</v>
      </c>
      <c r="AC3592" s="43" t="str">
        <f>VLOOKUP(P3592,'Customer List'!B:D,3,)</f>
        <v>Local</v>
      </c>
    </row>
    <row r="3593" spans="1:29" x14ac:dyDescent="0.25">
      <c r="A3593" s="22">
        <f t="shared" si="650"/>
        <v>3590</v>
      </c>
      <c r="B3593" s="22" t="s">
        <v>5222</v>
      </c>
      <c r="C3593" s="31">
        <v>45941</v>
      </c>
      <c r="D3593" s="31">
        <v>45948</v>
      </c>
      <c r="E3593" s="48">
        <v>98.7</v>
      </c>
      <c r="F3593" s="48">
        <f t="shared" si="653"/>
        <v>8685.6</v>
      </c>
      <c r="G3593" s="49">
        <f t="shared" si="654"/>
        <v>8685.6</v>
      </c>
      <c r="H3593" s="22">
        <v>406416</v>
      </c>
      <c r="I3593" s="22" t="s">
        <v>4818</v>
      </c>
      <c r="J3593" s="22">
        <v>1</v>
      </c>
      <c r="K3593" s="22"/>
      <c r="L3593" s="22">
        <f t="shared" si="651"/>
        <v>1</v>
      </c>
      <c r="M3593" s="22"/>
      <c r="N3593" s="31"/>
      <c r="O3593" s="49"/>
      <c r="P3593" s="22" t="s">
        <v>254</v>
      </c>
      <c r="Q3593" s="22"/>
      <c r="R3593" s="22"/>
      <c r="S3593" s="3">
        <v>4</v>
      </c>
      <c r="T3593" s="38"/>
      <c r="U3593" s="22" t="s">
        <v>18</v>
      </c>
      <c r="V3593" s="22" t="str">
        <f>VLOOKUP(P3593,'Customer List'!B:C,2,)</f>
        <v>Delhi</v>
      </c>
      <c r="W3593" s="39" t="s">
        <v>5314</v>
      </c>
      <c r="X3593" s="31" t="str">
        <f t="shared" si="652"/>
        <v/>
      </c>
      <c r="Y3593" s="22" t="str">
        <f t="shared" si="655"/>
        <v/>
      </c>
      <c r="Z3593" s="22" t="str">
        <f t="shared" si="656"/>
        <v/>
      </c>
      <c r="AA3593" s="22" t="str">
        <f t="shared" si="657"/>
        <v/>
      </c>
      <c r="AB3593" s="22" t="str">
        <f>VLOOKUP(U3593,'Currency Sheet'!A:C,3,)</f>
        <v>DOLLAR</v>
      </c>
      <c r="AC3593" s="43" t="str">
        <f>VLOOKUP(P3593,'Customer List'!B:D,3,)</f>
        <v>Local</v>
      </c>
    </row>
    <row r="3594" spans="1:29" x14ac:dyDescent="0.25">
      <c r="A3594" s="22">
        <f t="shared" si="650"/>
        <v>3591</v>
      </c>
      <c r="B3594" s="22" t="s">
        <v>5222</v>
      </c>
      <c r="C3594" s="31">
        <v>45941</v>
      </c>
      <c r="D3594" s="31">
        <v>45948</v>
      </c>
      <c r="E3594" s="48">
        <v>185.5</v>
      </c>
      <c r="F3594" s="48">
        <f t="shared" si="653"/>
        <v>16324</v>
      </c>
      <c r="G3594" s="49">
        <f t="shared" si="654"/>
        <v>16324</v>
      </c>
      <c r="H3594" s="22">
        <v>406516</v>
      </c>
      <c r="I3594" s="22" t="s">
        <v>4819</v>
      </c>
      <c r="J3594" s="22">
        <v>1</v>
      </c>
      <c r="K3594" s="22">
        <v>1</v>
      </c>
      <c r="L3594" s="22">
        <f t="shared" si="651"/>
        <v>0</v>
      </c>
      <c r="M3594" s="22"/>
      <c r="N3594" s="31">
        <v>45952</v>
      </c>
      <c r="O3594" s="49"/>
      <c r="P3594" s="22" t="s">
        <v>671</v>
      </c>
      <c r="Q3594" s="22">
        <v>58157301521</v>
      </c>
      <c r="R3594" s="22"/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 t="s">
        <v>5228</v>
      </c>
      <c r="X3594" s="31" t="str">
        <f t="shared" si="652"/>
        <v/>
      </c>
      <c r="Y3594" s="22" t="str">
        <f t="shared" si="655"/>
        <v/>
      </c>
      <c r="Z3594" s="22" t="str">
        <f t="shared" si="656"/>
        <v>Wednesday</v>
      </c>
      <c r="AA3594" s="22" t="str">
        <f t="shared" si="657"/>
        <v/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50"/>
        <v>3592</v>
      </c>
      <c r="B3595" s="22" t="s">
        <v>5222</v>
      </c>
      <c r="C3595" s="31">
        <v>45941</v>
      </c>
      <c r="D3595" s="31">
        <v>45948</v>
      </c>
      <c r="E3595" s="48">
        <v>144.19999999999999</v>
      </c>
      <c r="F3595" s="48">
        <f t="shared" si="653"/>
        <v>12689.599999999999</v>
      </c>
      <c r="G3595" s="49">
        <f t="shared" si="654"/>
        <v>12689.599999999999</v>
      </c>
      <c r="H3595" s="22">
        <v>406606</v>
      </c>
      <c r="I3595" s="22" t="s">
        <v>4820</v>
      </c>
      <c r="J3595" s="22">
        <v>1</v>
      </c>
      <c r="K3595" s="22">
        <v>1</v>
      </c>
      <c r="L3595" s="22">
        <f t="shared" si="651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/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 t="s">
        <v>5228</v>
      </c>
      <c r="X3595" s="31" t="str">
        <f t="shared" si="652"/>
        <v/>
      </c>
      <c r="Y3595" s="22" t="str">
        <f t="shared" si="655"/>
        <v/>
      </c>
      <c r="Z3595" s="22" t="str">
        <f t="shared" si="656"/>
        <v>Wednesday</v>
      </c>
      <c r="AA3595" s="22" t="str">
        <f t="shared" si="657"/>
        <v/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50"/>
        <v>3593</v>
      </c>
      <c r="B3596" s="22" t="s">
        <v>5222</v>
      </c>
      <c r="C3596" s="31">
        <v>45941</v>
      </c>
      <c r="D3596" s="31">
        <v>45948</v>
      </c>
      <c r="E3596" s="48">
        <v>70.7</v>
      </c>
      <c r="F3596" s="48">
        <f t="shared" si="653"/>
        <v>6221.6</v>
      </c>
      <c r="G3596" s="49">
        <f t="shared" si="654"/>
        <v>31108</v>
      </c>
      <c r="H3596" s="22">
        <v>410604</v>
      </c>
      <c r="I3596" s="22" t="s">
        <v>5209</v>
      </c>
      <c r="J3596" s="22">
        <v>5</v>
      </c>
      <c r="K3596" s="22"/>
      <c r="L3596" s="22">
        <f t="shared" si="651"/>
        <v>5</v>
      </c>
      <c r="M3596" s="22"/>
      <c r="N3596" s="31"/>
      <c r="O3596" s="49"/>
      <c r="P3596" s="22" t="s">
        <v>42</v>
      </c>
      <c r="Q3596" s="22"/>
      <c r="R3596" s="22"/>
      <c r="S3596" s="3">
        <v>-20</v>
      </c>
      <c r="T3596" s="38"/>
      <c r="U3596" s="22" t="s">
        <v>18</v>
      </c>
      <c r="V3596" s="22" t="str">
        <f>VLOOKUP(P3596,'Customer List'!B:C,2,)</f>
        <v>Faridabad</v>
      </c>
      <c r="W3596" s="39" t="s">
        <v>605</v>
      </c>
      <c r="X3596" s="31" t="str">
        <f t="shared" si="652"/>
        <v/>
      </c>
      <c r="Y3596" s="22" t="str">
        <f t="shared" si="655"/>
        <v/>
      </c>
      <c r="Z3596" s="22" t="str">
        <f t="shared" si="656"/>
        <v/>
      </c>
      <c r="AA3596" s="22" t="str">
        <f t="shared" si="657"/>
        <v/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50"/>
        <v>3594</v>
      </c>
      <c r="B3597" s="22" t="s">
        <v>5222</v>
      </c>
      <c r="C3597" s="31">
        <v>45941</v>
      </c>
      <c r="D3597" s="31">
        <v>45948</v>
      </c>
      <c r="E3597" s="48">
        <v>62.3</v>
      </c>
      <c r="F3597" s="48">
        <f t="shared" si="653"/>
        <v>5482.4</v>
      </c>
      <c r="G3597" s="49">
        <f t="shared" si="654"/>
        <v>5482.4</v>
      </c>
      <c r="H3597" s="22">
        <v>420201</v>
      </c>
      <c r="I3597" s="22" t="s">
        <v>1605</v>
      </c>
      <c r="J3597" s="22">
        <v>1</v>
      </c>
      <c r="K3597" s="22"/>
      <c r="L3597" s="22">
        <f t="shared" si="651"/>
        <v>1</v>
      </c>
      <c r="M3597" s="22"/>
      <c r="N3597" s="31">
        <v>45955</v>
      </c>
      <c r="O3597" s="49">
        <v>9932.4</v>
      </c>
      <c r="P3597" s="22" t="s">
        <v>4757</v>
      </c>
      <c r="Q3597" s="22"/>
      <c r="R3597" s="22"/>
      <c r="S3597" s="3">
        <v>4</v>
      </c>
      <c r="T3597" s="38"/>
      <c r="U3597" s="22" t="s">
        <v>18</v>
      </c>
      <c r="V3597" s="22" t="str">
        <f>VLOOKUP(P3597,'Customer List'!B:C,2,)</f>
        <v>Pune</v>
      </c>
      <c r="W3597" s="39" t="s">
        <v>5229</v>
      </c>
      <c r="X3597" s="31" t="str">
        <f t="shared" si="652"/>
        <v/>
      </c>
      <c r="Y3597" s="22" t="str">
        <f t="shared" si="655"/>
        <v/>
      </c>
      <c r="Z3597" s="22" t="str">
        <f t="shared" si="656"/>
        <v>Saturday</v>
      </c>
      <c r="AA3597" s="22" t="str">
        <f t="shared" si="657"/>
        <v/>
      </c>
      <c r="AB3597" s="22" t="str">
        <f>VLOOKUP(U3597,'Currency Sheet'!A:C,3,)</f>
        <v>DOLLAR</v>
      </c>
      <c r="AC3597" s="43" t="str">
        <f>VLOOKUP(P3597,'Customer List'!B:D,3,)</f>
        <v>OutStation</v>
      </c>
    </row>
    <row r="3598" spans="1:29" x14ac:dyDescent="0.25">
      <c r="A3598" s="22">
        <f t="shared" si="650"/>
        <v>3595</v>
      </c>
      <c r="B3598" s="22" t="s">
        <v>5222</v>
      </c>
      <c r="C3598" s="31">
        <v>45941</v>
      </c>
      <c r="D3598" s="31">
        <v>45948</v>
      </c>
      <c r="E3598" s="48">
        <v>45.5</v>
      </c>
      <c r="F3598" s="48">
        <f t="shared" si="653"/>
        <v>4004</v>
      </c>
      <c r="G3598" s="49">
        <f t="shared" si="654"/>
        <v>4004</v>
      </c>
      <c r="H3598" s="22">
        <v>420301</v>
      </c>
      <c r="I3598" s="22" t="s">
        <v>2891</v>
      </c>
      <c r="J3598" s="22">
        <v>1</v>
      </c>
      <c r="K3598" s="22"/>
      <c r="L3598" s="22">
        <f t="shared" si="651"/>
        <v>1</v>
      </c>
      <c r="M3598" s="22"/>
      <c r="N3598" s="31">
        <v>45955</v>
      </c>
      <c r="O3598" s="49">
        <v>7254</v>
      </c>
      <c r="P3598" s="22" t="s">
        <v>4757</v>
      </c>
      <c r="Q3598" s="22"/>
      <c r="R3598" s="22"/>
      <c r="S3598" s="3">
        <v>4</v>
      </c>
      <c r="T3598" s="38"/>
      <c r="U3598" s="22" t="s">
        <v>18</v>
      </c>
      <c r="V3598" s="22" t="str">
        <f>VLOOKUP(P3598,'Customer List'!B:C,2,)</f>
        <v>Pune</v>
      </c>
      <c r="W3598" s="39" t="s">
        <v>5229</v>
      </c>
      <c r="X3598" s="31" t="str">
        <f t="shared" si="652"/>
        <v/>
      </c>
      <c r="Y3598" s="22" t="str">
        <f t="shared" si="655"/>
        <v/>
      </c>
      <c r="Z3598" s="22" t="str">
        <f t="shared" si="656"/>
        <v>Saturday</v>
      </c>
      <c r="AA3598" s="22" t="str">
        <f t="shared" si="657"/>
        <v/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50"/>
        <v>3596</v>
      </c>
      <c r="B3599" s="22" t="s">
        <v>5222</v>
      </c>
      <c r="C3599" s="31">
        <v>45941</v>
      </c>
      <c r="D3599" s="31">
        <v>45948</v>
      </c>
      <c r="E3599" s="48">
        <v>21</v>
      </c>
      <c r="F3599" s="48">
        <f t="shared" si="653"/>
        <v>1848</v>
      </c>
      <c r="G3599" s="49">
        <f t="shared" si="654"/>
        <v>1848</v>
      </c>
      <c r="H3599" s="22">
        <v>420403</v>
      </c>
      <c r="I3599" s="22" t="s">
        <v>14</v>
      </c>
      <c r="J3599" s="22">
        <v>1</v>
      </c>
      <c r="K3599" s="22">
        <v>1</v>
      </c>
      <c r="L3599" s="22">
        <f t="shared" si="651"/>
        <v>0</v>
      </c>
      <c r="M3599" s="22"/>
      <c r="N3599" s="31">
        <v>45952</v>
      </c>
      <c r="O3599" s="49"/>
      <c r="P3599" s="22" t="s">
        <v>2171</v>
      </c>
      <c r="Q3599" s="22">
        <v>58157302814</v>
      </c>
      <c r="R3599" s="22"/>
      <c r="S3599" s="3">
        <v>4</v>
      </c>
      <c r="T3599" s="38"/>
      <c r="U3599" s="22" t="s">
        <v>18</v>
      </c>
      <c r="V3599" s="22" t="str">
        <f>VLOOKUP(P3599,'Customer List'!B:C,2,)</f>
        <v>Gujrat</v>
      </c>
      <c r="W3599" s="39" t="s">
        <v>5228</v>
      </c>
      <c r="X3599" s="31" t="str">
        <f t="shared" si="652"/>
        <v/>
      </c>
      <c r="Y3599" s="22" t="str">
        <f t="shared" si="655"/>
        <v/>
      </c>
      <c r="Z3599" s="22" t="str">
        <f t="shared" si="656"/>
        <v>Wednesday</v>
      </c>
      <c r="AA3599" s="22" t="str">
        <f t="shared" si="657"/>
        <v/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ref="A3600:A3627" si="658">A3599+1</f>
        <v>3597</v>
      </c>
      <c r="B3600" s="22" t="s">
        <v>5222</v>
      </c>
      <c r="C3600" s="31">
        <v>45941</v>
      </c>
      <c r="D3600" s="31">
        <v>45948</v>
      </c>
      <c r="E3600" s="48">
        <v>21</v>
      </c>
      <c r="F3600" s="48">
        <f t="shared" si="653"/>
        <v>1848</v>
      </c>
      <c r="G3600" s="49">
        <f t="shared" si="654"/>
        <v>9240</v>
      </c>
      <c r="H3600" s="22">
        <v>420403</v>
      </c>
      <c r="I3600" s="22" t="s">
        <v>14</v>
      </c>
      <c r="J3600" s="22">
        <v>5</v>
      </c>
      <c r="K3600" s="22"/>
      <c r="L3600" s="22">
        <f t="shared" si="651"/>
        <v>5</v>
      </c>
      <c r="M3600" s="22"/>
      <c r="N3600" s="31">
        <v>45955</v>
      </c>
      <c r="O3600" s="49">
        <v>17437.5</v>
      </c>
      <c r="P3600" s="22" t="s">
        <v>37</v>
      </c>
      <c r="Q3600" s="22"/>
      <c r="R3600" s="22"/>
      <c r="S3600" s="3">
        <v>4</v>
      </c>
      <c r="T3600" s="38"/>
      <c r="U3600" s="22" t="s">
        <v>18</v>
      </c>
      <c r="V3600" s="22" t="str">
        <f>VLOOKUP(P3600,'Customer List'!B:C,2,)</f>
        <v>Banglore</v>
      </c>
      <c r="W3600" s="39" t="s">
        <v>5229</v>
      </c>
      <c r="X3600" s="31" t="str">
        <f t="shared" si="652"/>
        <v/>
      </c>
      <c r="Y3600" s="22" t="str">
        <f t="shared" si="655"/>
        <v/>
      </c>
      <c r="Z3600" s="22" t="str">
        <f t="shared" si="656"/>
        <v>Saturday</v>
      </c>
      <c r="AA3600" s="22" t="str">
        <f t="shared" si="657"/>
        <v/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x14ac:dyDescent="0.25">
      <c r="A3601" s="22">
        <f t="shared" si="658"/>
        <v>3598</v>
      </c>
      <c r="B3601" s="22" t="s">
        <v>5222</v>
      </c>
      <c r="C3601" s="31">
        <v>45941</v>
      </c>
      <c r="D3601" s="31">
        <v>45948</v>
      </c>
      <c r="E3601" s="48">
        <v>45.5</v>
      </c>
      <c r="F3601" s="48">
        <f t="shared" si="653"/>
        <v>4004</v>
      </c>
      <c r="G3601" s="49">
        <f t="shared" si="654"/>
        <v>4004</v>
      </c>
      <c r="H3601" s="22">
        <v>420601</v>
      </c>
      <c r="I3601" s="22" t="s">
        <v>5210</v>
      </c>
      <c r="J3601" s="22">
        <v>1</v>
      </c>
      <c r="K3601" s="22"/>
      <c r="L3601" s="22">
        <f t="shared" si="651"/>
        <v>1</v>
      </c>
      <c r="M3601" s="22"/>
      <c r="N3601" s="31">
        <v>45955</v>
      </c>
      <c r="O3601" s="49">
        <v>7254</v>
      </c>
      <c r="P3601" s="22" t="s">
        <v>4757</v>
      </c>
      <c r="Q3601" s="22"/>
      <c r="R3601" s="22"/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 t="s">
        <v>5229</v>
      </c>
      <c r="X3601" s="31" t="str">
        <f t="shared" si="652"/>
        <v/>
      </c>
      <c r="Y3601" s="22" t="str">
        <f t="shared" si="655"/>
        <v/>
      </c>
      <c r="Z3601" s="22" t="str">
        <f t="shared" si="656"/>
        <v>Saturday</v>
      </c>
      <c r="AA3601" s="22" t="str">
        <f t="shared" si="657"/>
        <v/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58"/>
        <v>3599</v>
      </c>
      <c r="B3602" s="22" t="s">
        <v>5222</v>
      </c>
      <c r="C3602" s="31">
        <v>45941</v>
      </c>
      <c r="D3602" s="31">
        <v>45948</v>
      </c>
      <c r="E3602" s="48">
        <v>45.5</v>
      </c>
      <c r="F3602" s="48">
        <f t="shared" si="653"/>
        <v>4004</v>
      </c>
      <c r="G3602" s="49">
        <f t="shared" si="654"/>
        <v>4004</v>
      </c>
      <c r="H3602" s="22">
        <v>420601</v>
      </c>
      <c r="I3602" s="22" t="s">
        <v>5210</v>
      </c>
      <c r="J3602" s="22">
        <v>1</v>
      </c>
      <c r="K3602" s="22"/>
      <c r="L3602" s="22">
        <f t="shared" si="651"/>
        <v>1</v>
      </c>
      <c r="M3602" s="22"/>
      <c r="N3602" s="31">
        <v>45955</v>
      </c>
      <c r="O3602" s="49">
        <v>5801.25</v>
      </c>
      <c r="P3602" s="22" t="s">
        <v>1133</v>
      </c>
      <c r="Q3602" s="22"/>
      <c r="R3602" s="22"/>
      <c r="S3602" s="3">
        <v>4</v>
      </c>
      <c r="T3602" s="38"/>
      <c r="U3602" s="22" t="s">
        <v>18</v>
      </c>
      <c r="V3602" s="22" t="str">
        <f>VLOOKUP(P3602,'Customer List'!B:C,2,)</f>
        <v>Kerala</v>
      </c>
      <c r="W3602" s="39" t="s">
        <v>5229</v>
      </c>
      <c r="X3602" s="31" t="str">
        <f t="shared" si="652"/>
        <v/>
      </c>
      <c r="Y3602" s="22" t="str">
        <f t="shared" si="655"/>
        <v/>
      </c>
      <c r="Z3602" s="22" t="str">
        <f t="shared" si="656"/>
        <v>Saturday</v>
      </c>
      <c r="AA3602" s="22" t="str">
        <f t="shared" si="657"/>
        <v/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58"/>
        <v>3600</v>
      </c>
      <c r="B3603" s="22" t="s">
        <v>5222</v>
      </c>
      <c r="C3603" s="31">
        <v>45941</v>
      </c>
      <c r="D3603" s="31">
        <v>45948</v>
      </c>
      <c r="E3603" s="48">
        <v>37.799999999999997</v>
      </c>
      <c r="F3603" s="48">
        <f t="shared" si="653"/>
        <v>3326.3999999999996</v>
      </c>
      <c r="G3603" s="49">
        <f t="shared" si="654"/>
        <v>3326.3999999999996</v>
      </c>
      <c r="H3603" s="22">
        <v>420701</v>
      </c>
      <c r="I3603" s="22" t="s">
        <v>5211</v>
      </c>
      <c r="J3603" s="22">
        <v>1</v>
      </c>
      <c r="K3603" s="22"/>
      <c r="L3603" s="22">
        <f t="shared" si="651"/>
        <v>1</v>
      </c>
      <c r="M3603" s="22"/>
      <c r="N3603" s="31"/>
      <c r="O3603" s="49"/>
      <c r="P3603" s="22" t="s">
        <v>228</v>
      </c>
      <c r="Q3603" s="22"/>
      <c r="R3603" s="22"/>
      <c r="S3603" s="3">
        <v>4</v>
      </c>
      <c r="T3603" s="38"/>
      <c r="U3603" s="22" t="s">
        <v>18</v>
      </c>
      <c r="V3603" s="22" t="str">
        <f>VLOOKUP(P3603,'Customer List'!B:C,2,)</f>
        <v>Kolkata</v>
      </c>
      <c r="W3603" s="39" t="s">
        <v>5320</v>
      </c>
      <c r="X3603" s="31" t="str">
        <f t="shared" si="652"/>
        <v/>
      </c>
      <c r="Y3603" s="22" t="str">
        <f t="shared" si="655"/>
        <v/>
      </c>
      <c r="Z3603" s="22" t="str">
        <f t="shared" si="656"/>
        <v/>
      </c>
      <c r="AA3603" s="22" t="str">
        <f t="shared" si="657"/>
        <v/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si="658"/>
        <v>3601</v>
      </c>
      <c r="B3604" s="22" t="s">
        <v>5222</v>
      </c>
      <c r="C3604" s="31">
        <v>45941</v>
      </c>
      <c r="D3604" s="31">
        <v>45948</v>
      </c>
      <c r="E3604" s="48">
        <v>37.799999999999997</v>
      </c>
      <c r="F3604" s="48">
        <f t="shared" si="653"/>
        <v>3326.3999999999996</v>
      </c>
      <c r="G3604" s="49">
        <f t="shared" si="654"/>
        <v>13305.599999999999</v>
      </c>
      <c r="H3604" s="22">
        <v>420701</v>
      </c>
      <c r="I3604" s="22" t="s">
        <v>5211</v>
      </c>
      <c r="J3604" s="22">
        <v>4</v>
      </c>
      <c r="K3604" s="22"/>
      <c r="L3604" s="22">
        <f t="shared" si="651"/>
        <v>4</v>
      </c>
      <c r="M3604" s="22"/>
      <c r="N3604" s="31"/>
      <c r="O3604" s="49"/>
      <c r="P3604" s="22" t="s">
        <v>254</v>
      </c>
      <c r="Q3604" s="22"/>
      <c r="R3604" s="22"/>
      <c r="S3604" s="3">
        <v>4</v>
      </c>
      <c r="T3604" s="38"/>
      <c r="U3604" s="22" t="s">
        <v>18</v>
      </c>
      <c r="V3604" s="22" t="str">
        <f>VLOOKUP(P3604,'Customer List'!B:C,2,)</f>
        <v>Delhi</v>
      </c>
      <c r="W3604" s="39" t="s">
        <v>5314</v>
      </c>
      <c r="X3604" s="31" t="str">
        <f t="shared" si="652"/>
        <v/>
      </c>
      <c r="Y3604" s="22" t="str">
        <f t="shared" si="655"/>
        <v/>
      </c>
      <c r="Z3604" s="22" t="str">
        <f t="shared" si="656"/>
        <v/>
      </c>
      <c r="AA3604" s="22" t="str">
        <f t="shared" si="657"/>
        <v/>
      </c>
      <c r="AB3604" s="22" t="str">
        <f>VLOOKUP(U3604,'Currency Sheet'!A:C,3,)</f>
        <v>DOLLAR</v>
      </c>
      <c r="AC3604" s="43" t="str">
        <f>VLOOKUP(P3604,'Customer List'!B:D,3,)</f>
        <v>Local</v>
      </c>
    </row>
    <row r="3605" spans="1:29" x14ac:dyDescent="0.25">
      <c r="A3605" s="22">
        <f t="shared" si="658"/>
        <v>3602</v>
      </c>
      <c r="B3605" s="22" t="s">
        <v>5222</v>
      </c>
      <c r="C3605" s="31">
        <v>45941</v>
      </c>
      <c r="D3605" s="31">
        <v>45948</v>
      </c>
      <c r="E3605" s="48">
        <v>160.30000000000001</v>
      </c>
      <c r="F3605" s="48">
        <f t="shared" si="653"/>
        <v>14106.400000000001</v>
      </c>
      <c r="G3605" s="49">
        <f t="shared" si="654"/>
        <v>211596.00000000003</v>
      </c>
      <c r="H3605" s="22">
        <v>422302</v>
      </c>
      <c r="I3605" s="22" t="s">
        <v>1503</v>
      </c>
      <c r="J3605" s="22">
        <v>15</v>
      </c>
      <c r="K3605" s="22">
        <v>15</v>
      </c>
      <c r="L3605" s="22">
        <f t="shared" ref="L3605:L3627" si="659">J3605-K3605</f>
        <v>0</v>
      </c>
      <c r="M3605" s="22"/>
      <c r="N3605" s="31">
        <v>45952</v>
      </c>
      <c r="O3605" s="49"/>
      <c r="P3605" s="22" t="s">
        <v>621</v>
      </c>
      <c r="Q3605" s="22">
        <v>58157301145</v>
      </c>
      <c r="R3605" s="22" t="s">
        <v>40</v>
      </c>
      <c r="S3605" s="3">
        <v>4</v>
      </c>
      <c r="T3605" s="38"/>
      <c r="U3605" s="22" t="s">
        <v>18</v>
      </c>
      <c r="V3605" s="22" t="str">
        <f>VLOOKUP(P3605,'Customer List'!B:C,2,)</f>
        <v>Hyderabad</v>
      </c>
      <c r="W3605" s="39"/>
      <c r="X3605" s="31">
        <v>45953</v>
      </c>
      <c r="Y3605" s="22">
        <f t="shared" si="655"/>
        <v>1</v>
      </c>
      <c r="Z3605" s="22" t="str">
        <f t="shared" si="656"/>
        <v>Wednesday</v>
      </c>
      <c r="AA3605" s="22" t="str">
        <f t="shared" si="657"/>
        <v>Thursday</v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58"/>
        <v>3603</v>
      </c>
      <c r="B3606" s="22" t="s">
        <v>5222</v>
      </c>
      <c r="C3606" s="31">
        <v>45941</v>
      </c>
      <c r="D3606" s="31">
        <v>45948</v>
      </c>
      <c r="E3606" s="48">
        <v>160.30000000000001</v>
      </c>
      <c r="F3606" s="48">
        <f t="shared" si="653"/>
        <v>14106.400000000001</v>
      </c>
      <c r="G3606" s="49">
        <f t="shared" si="654"/>
        <v>42319.200000000004</v>
      </c>
      <c r="H3606" s="22">
        <v>422302</v>
      </c>
      <c r="I3606" s="22" t="s">
        <v>1503</v>
      </c>
      <c r="J3606" s="22">
        <v>3</v>
      </c>
      <c r="K3606" s="22">
        <v>3</v>
      </c>
      <c r="L3606" s="22">
        <f t="shared" si="659"/>
        <v>0</v>
      </c>
      <c r="M3606" s="22"/>
      <c r="N3606" s="31">
        <v>45952</v>
      </c>
      <c r="O3606" s="49"/>
      <c r="P3606" s="22" t="s">
        <v>2171</v>
      </c>
      <c r="Q3606" s="22">
        <v>58157302814</v>
      </c>
      <c r="R3606" s="22"/>
      <c r="S3606" s="3">
        <v>4</v>
      </c>
      <c r="T3606" s="38"/>
      <c r="U3606" s="22" t="s">
        <v>18</v>
      </c>
      <c r="V3606" s="22" t="str">
        <f>VLOOKUP(P3606,'Customer List'!B:C,2,)</f>
        <v>Gujrat</v>
      </c>
      <c r="W3606" s="39" t="s">
        <v>5228</v>
      </c>
      <c r="X3606" s="31" t="str">
        <f t="shared" si="652"/>
        <v/>
      </c>
      <c r="Y3606" s="22" t="str">
        <f t="shared" si="655"/>
        <v/>
      </c>
      <c r="Z3606" s="22" t="str">
        <f t="shared" si="656"/>
        <v>Wednesday</v>
      </c>
      <c r="AA3606" s="22" t="str">
        <f t="shared" si="657"/>
        <v/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58"/>
        <v>3604</v>
      </c>
      <c r="B3607" s="22" t="s">
        <v>5222</v>
      </c>
      <c r="C3607" s="31">
        <v>45941</v>
      </c>
      <c r="D3607" s="31">
        <v>45948</v>
      </c>
      <c r="E3607" s="48">
        <v>160.30000000000001</v>
      </c>
      <c r="F3607" s="48">
        <f t="shared" si="653"/>
        <v>14106.400000000001</v>
      </c>
      <c r="G3607" s="49">
        <f t="shared" si="654"/>
        <v>28212.800000000003</v>
      </c>
      <c r="H3607" s="22">
        <v>422302</v>
      </c>
      <c r="I3607" s="22" t="s">
        <v>1503</v>
      </c>
      <c r="J3607" s="22">
        <v>2</v>
      </c>
      <c r="K3607" s="22">
        <v>2</v>
      </c>
      <c r="L3607" s="22">
        <f t="shared" si="659"/>
        <v>0</v>
      </c>
      <c r="M3607" s="22"/>
      <c r="N3607" s="31">
        <v>45952</v>
      </c>
      <c r="O3607" s="49"/>
      <c r="P3607" s="22" t="s">
        <v>2046</v>
      </c>
      <c r="Q3607" s="22">
        <v>58157302394</v>
      </c>
      <c r="R3607" s="22" t="s">
        <v>40</v>
      </c>
      <c r="S3607" s="3">
        <v>4</v>
      </c>
      <c r="T3607" s="38"/>
      <c r="U3607" s="22" t="s">
        <v>18</v>
      </c>
      <c r="V3607" s="22" t="str">
        <f>VLOOKUP(P3607,'Customer List'!B:C,2,)</f>
        <v>Banglore</v>
      </c>
      <c r="W3607" s="39"/>
      <c r="X3607" s="31">
        <v>45953</v>
      </c>
      <c r="Y3607" s="22">
        <f t="shared" si="655"/>
        <v>1</v>
      </c>
      <c r="Z3607" s="22" t="str">
        <f t="shared" si="656"/>
        <v>Wednesday</v>
      </c>
      <c r="AA3607" s="22" t="str">
        <f t="shared" si="657"/>
        <v>Thursday</v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58"/>
        <v>3605</v>
      </c>
      <c r="B3608" s="22" t="s">
        <v>5222</v>
      </c>
      <c r="C3608" s="31">
        <v>45941</v>
      </c>
      <c r="D3608" s="31">
        <v>45948</v>
      </c>
      <c r="E3608" s="48">
        <v>53.9</v>
      </c>
      <c r="F3608" s="48">
        <f t="shared" si="653"/>
        <v>4743.2</v>
      </c>
      <c r="G3608" s="49">
        <f t="shared" si="654"/>
        <v>4743.2</v>
      </c>
      <c r="H3608" s="22">
        <v>422501</v>
      </c>
      <c r="I3608" s="22" t="s">
        <v>4829</v>
      </c>
      <c r="J3608" s="22">
        <v>1</v>
      </c>
      <c r="K3608" s="22"/>
      <c r="L3608" s="22">
        <f t="shared" si="659"/>
        <v>1</v>
      </c>
      <c r="M3608" s="22"/>
      <c r="N3608" s="31">
        <v>45955</v>
      </c>
      <c r="O3608" s="49">
        <v>8593.2000000000007</v>
      </c>
      <c r="P3608" s="22" t="s">
        <v>4757</v>
      </c>
      <c r="Q3608" s="22"/>
      <c r="R3608" s="22"/>
      <c r="S3608" s="3">
        <v>4</v>
      </c>
      <c r="T3608" s="38"/>
      <c r="U3608" s="22" t="s">
        <v>18</v>
      </c>
      <c r="V3608" s="22" t="str">
        <f>VLOOKUP(P3608,'Customer List'!B:C,2,)</f>
        <v>Pune</v>
      </c>
      <c r="W3608" s="39" t="s">
        <v>5229</v>
      </c>
      <c r="X3608" s="31" t="str">
        <f t="shared" ref="X3608:X3624" si="660">IF(OR(R3608 = "PRIYANKA MADAM", R3608 = "DEEPAK", R3608 = "PORTER"),N3608,"")</f>
        <v/>
      </c>
      <c r="Y3608" s="22" t="str">
        <f t="shared" si="655"/>
        <v/>
      </c>
      <c r="Z3608" s="22" t="str">
        <f t="shared" si="656"/>
        <v>Saturday</v>
      </c>
      <c r="AA3608" s="22" t="str">
        <f t="shared" si="657"/>
        <v/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x14ac:dyDescent="0.25">
      <c r="A3609" s="22">
        <f t="shared" si="658"/>
        <v>3606</v>
      </c>
      <c r="B3609" s="22" t="s">
        <v>5222</v>
      </c>
      <c r="C3609" s="31">
        <v>45941</v>
      </c>
      <c r="D3609" s="31">
        <v>45948</v>
      </c>
      <c r="E3609" s="48">
        <v>62.3</v>
      </c>
      <c r="F3609" s="48">
        <f t="shared" si="653"/>
        <v>5482.4</v>
      </c>
      <c r="G3609" s="49">
        <f t="shared" si="654"/>
        <v>27412</v>
      </c>
      <c r="H3609" s="22">
        <v>423101</v>
      </c>
      <c r="I3609" s="22" t="s">
        <v>1265</v>
      </c>
      <c r="J3609" s="22">
        <v>5</v>
      </c>
      <c r="K3609" s="22"/>
      <c r="L3609" s="22">
        <f t="shared" si="659"/>
        <v>5</v>
      </c>
      <c r="M3609" s="22"/>
      <c r="N3609" s="31">
        <v>45955</v>
      </c>
      <c r="O3609" s="49">
        <v>48282.5</v>
      </c>
      <c r="P3609" s="22" t="s">
        <v>2171</v>
      </c>
      <c r="Q3609" s="22"/>
      <c r="R3609" s="22"/>
      <c r="S3609" s="3">
        <v>-20</v>
      </c>
      <c r="T3609" s="38"/>
      <c r="U3609" s="22" t="s">
        <v>18</v>
      </c>
      <c r="V3609" s="22" t="str">
        <f>VLOOKUP(P3609,'Customer List'!B:C,2,)</f>
        <v>Gujrat</v>
      </c>
      <c r="W3609" s="39" t="s">
        <v>5229</v>
      </c>
      <c r="X3609" s="31" t="str">
        <f t="shared" si="660"/>
        <v/>
      </c>
      <c r="Y3609" s="22" t="str">
        <f t="shared" si="655"/>
        <v/>
      </c>
      <c r="Z3609" s="22" t="str">
        <f t="shared" si="656"/>
        <v>Saturday</v>
      </c>
      <c r="AA3609" s="22" t="str">
        <f t="shared" si="657"/>
        <v/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58"/>
        <v>3607</v>
      </c>
      <c r="B3610" s="22" t="s">
        <v>5222</v>
      </c>
      <c r="C3610" s="31">
        <v>45941</v>
      </c>
      <c r="D3610" s="31">
        <v>45948</v>
      </c>
      <c r="E3610" s="48">
        <v>234.5</v>
      </c>
      <c r="F3610" s="48">
        <f t="shared" si="653"/>
        <v>20636</v>
      </c>
      <c r="G3610" s="49">
        <f t="shared" si="654"/>
        <v>61908</v>
      </c>
      <c r="H3610" s="22">
        <v>423102</v>
      </c>
      <c r="I3610" s="22" t="s">
        <v>1265</v>
      </c>
      <c r="J3610" s="22">
        <v>3</v>
      </c>
      <c r="K3610" s="22"/>
      <c r="L3610" s="22">
        <f t="shared" si="659"/>
        <v>3</v>
      </c>
      <c r="M3610" s="22"/>
      <c r="N3610" s="31"/>
      <c r="O3610" s="49"/>
      <c r="P3610" s="22" t="s">
        <v>254</v>
      </c>
      <c r="Q3610" s="22"/>
      <c r="R3610" s="22"/>
      <c r="S3610" s="3">
        <v>-20</v>
      </c>
      <c r="T3610" s="38"/>
      <c r="U3610" s="22" t="s">
        <v>18</v>
      </c>
      <c r="V3610" s="22" t="str">
        <f>VLOOKUP(P3610,'Customer List'!B:C,2,)</f>
        <v>Delhi</v>
      </c>
      <c r="W3610" s="39" t="s">
        <v>5314</v>
      </c>
      <c r="X3610" s="31" t="str">
        <f t="shared" si="660"/>
        <v/>
      </c>
      <c r="Y3610" s="22" t="str">
        <f t="shared" si="655"/>
        <v/>
      </c>
      <c r="Z3610" s="22" t="str">
        <f t="shared" si="656"/>
        <v/>
      </c>
      <c r="AA3610" s="22" t="str">
        <f t="shared" si="657"/>
        <v/>
      </c>
      <c r="AB3610" s="22" t="str">
        <f>VLOOKUP(U3610,'Currency Sheet'!A:C,3,)</f>
        <v>DOLLAR</v>
      </c>
      <c r="AC3610" s="43" t="str">
        <f>VLOOKUP(P3610,'Customer List'!B:D,3,)</f>
        <v>Local</v>
      </c>
    </row>
    <row r="3611" spans="1:29" x14ac:dyDescent="0.25">
      <c r="A3611" s="22">
        <f t="shared" si="658"/>
        <v>3608</v>
      </c>
      <c r="B3611" s="22" t="s">
        <v>5222</v>
      </c>
      <c r="C3611" s="31">
        <v>45941</v>
      </c>
      <c r="D3611" s="31">
        <v>45948</v>
      </c>
      <c r="E3611" s="48">
        <v>62.3</v>
      </c>
      <c r="F3611" s="48">
        <f t="shared" si="653"/>
        <v>5482.4</v>
      </c>
      <c r="G3611" s="49">
        <f t="shared" si="654"/>
        <v>10964.8</v>
      </c>
      <c r="H3611" s="22">
        <v>423105</v>
      </c>
      <c r="I3611" s="22" t="s">
        <v>19</v>
      </c>
      <c r="J3611" s="22">
        <v>2</v>
      </c>
      <c r="K3611" s="22">
        <v>2</v>
      </c>
      <c r="L3611" s="22">
        <f t="shared" si="659"/>
        <v>0</v>
      </c>
      <c r="M3611" s="22"/>
      <c r="N3611" s="31">
        <v>45952</v>
      </c>
      <c r="O3611" s="49"/>
      <c r="P3611" s="22" t="s">
        <v>2171</v>
      </c>
      <c r="Q3611" s="22">
        <v>58157302814</v>
      </c>
      <c r="R3611" s="22"/>
      <c r="S3611" s="3">
        <v>-20</v>
      </c>
      <c r="T3611" s="38"/>
      <c r="U3611" s="22" t="s">
        <v>18</v>
      </c>
      <c r="V3611" s="22" t="str">
        <f>VLOOKUP(P3611,'Customer List'!B:C,2,)</f>
        <v>Gujrat</v>
      </c>
      <c r="W3611" s="39" t="s">
        <v>5228</v>
      </c>
      <c r="X3611" s="31" t="str">
        <f t="shared" si="660"/>
        <v/>
      </c>
      <c r="Y3611" s="22" t="str">
        <f t="shared" si="655"/>
        <v/>
      </c>
      <c r="Z3611" s="22" t="str">
        <f t="shared" si="656"/>
        <v>Wednesday</v>
      </c>
      <c r="AA3611" s="22" t="str">
        <f t="shared" si="657"/>
        <v/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58"/>
        <v>3609</v>
      </c>
      <c r="B3612" s="22" t="s">
        <v>5222</v>
      </c>
      <c r="C3612" s="31">
        <v>45941</v>
      </c>
      <c r="D3612" s="31">
        <v>45948</v>
      </c>
      <c r="E3612" s="48">
        <v>115.5</v>
      </c>
      <c r="F3612" s="48">
        <f t="shared" si="653"/>
        <v>10164</v>
      </c>
      <c r="G3612" s="49">
        <f t="shared" si="654"/>
        <v>10164</v>
      </c>
      <c r="H3612" s="22">
        <v>424401</v>
      </c>
      <c r="I3612" s="22" t="s">
        <v>1342</v>
      </c>
      <c r="J3612" s="22">
        <v>1</v>
      </c>
      <c r="K3612" s="22">
        <v>1</v>
      </c>
      <c r="L3612" s="22">
        <f t="shared" si="659"/>
        <v>0</v>
      </c>
      <c r="M3612" s="22"/>
      <c r="N3612" s="31">
        <v>45952</v>
      </c>
      <c r="O3612" s="49"/>
      <c r="P3612" s="22" t="s">
        <v>2365</v>
      </c>
      <c r="Q3612" s="22">
        <v>58157309626</v>
      </c>
      <c r="R3612" s="22"/>
      <c r="S3612" s="3">
        <v>4</v>
      </c>
      <c r="T3612" s="38"/>
      <c r="U3612" s="22" t="s">
        <v>18</v>
      </c>
      <c r="V3612" s="22" t="str">
        <f>VLOOKUP(P3612,'Customer List'!B:C,2,)</f>
        <v>Hyderabad</v>
      </c>
      <c r="W3612" s="39" t="s">
        <v>5228</v>
      </c>
      <c r="X3612" s="31" t="str">
        <f t="shared" si="660"/>
        <v/>
      </c>
      <c r="Y3612" s="22" t="str">
        <f t="shared" si="655"/>
        <v/>
      </c>
      <c r="Z3612" s="22" t="str">
        <f t="shared" si="656"/>
        <v>Wednesday</v>
      </c>
      <c r="AA3612" s="22" t="str">
        <f t="shared" si="657"/>
        <v/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58"/>
        <v>3610</v>
      </c>
      <c r="B3613" s="22" t="s">
        <v>5222</v>
      </c>
      <c r="C3613" s="31">
        <v>45941</v>
      </c>
      <c r="D3613" s="31">
        <v>45948</v>
      </c>
      <c r="E3613" s="48">
        <v>16.8</v>
      </c>
      <c r="F3613" s="48">
        <f t="shared" si="653"/>
        <v>1478.4</v>
      </c>
      <c r="G3613" s="49">
        <f t="shared" si="654"/>
        <v>1478.4</v>
      </c>
      <c r="H3613" s="22">
        <v>425501</v>
      </c>
      <c r="I3613" s="22" t="s">
        <v>5212</v>
      </c>
      <c r="J3613" s="22">
        <v>1</v>
      </c>
      <c r="K3613" s="22"/>
      <c r="L3613" s="22">
        <f t="shared" si="659"/>
        <v>1</v>
      </c>
      <c r="M3613" s="22"/>
      <c r="N3613" s="31">
        <v>45955</v>
      </c>
      <c r="O3613" s="49">
        <v>2678.4</v>
      </c>
      <c r="P3613" s="22" t="s">
        <v>4757</v>
      </c>
      <c r="Q3613" s="22"/>
      <c r="R3613" s="22"/>
      <c r="S3613" s="3">
        <v>4</v>
      </c>
      <c r="T3613" s="38"/>
      <c r="U3613" s="22" t="s">
        <v>18</v>
      </c>
      <c r="V3613" s="22" t="str">
        <f>VLOOKUP(P3613,'Customer List'!B:C,2,)</f>
        <v>Pune</v>
      </c>
      <c r="W3613" s="39" t="s">
        <v>5229</v>
      </c>
      <c r="X3613" s="31" t="str">
        <f t="shared" si="660"/>
        <v/>
      </c>
      <c r="Y3613" s="22" t="str">
        <f t="shared" si="655"/>
        <v/>
      </c>
      <c r="Z3613" s="22" t="str">
        <f t="shared" si="656"/>
        <v>Saturday</v>
      </c>
      <c r="AA3613" s="22" t="str">
        <f t="shared" si="657"/>
        <v/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58"/>
        <v>3611</v>
      </c>
      <c r="B3614" s="22" t="s">
        <v>5222</v>
      </c>
      <c r="C3614" s="31">
        <v>45941</v>
      </c>
      <c r="D3614" s="31">
        <v>45948</v>
      </c>
      <c r="E3614" s="48">
        <v>98.7</v>
      </c>
      <c r="F3614" s="48">
        <f t="shared" si="653"/>
        <v>8685.6</v>
      </c>
      <c r="G3614" s="49">
        <f t="shared" si="654"/>
        <v>8685.6</v>
      </c>
      <c r="H3614" s="22">
        <v>426102</v>
      </c>
      <c r="I3614" s="22" t="s">
        <v>1876</v>
      </c>
      <c r="J3614" s="22">
        <v>1</v>
      </c>
      <c r="K3614" s="22">
        <v>1</v>
      </c>
      <c r="L3614" s="22">
        <f t="shared" si="659"/>
        <v>0</v>
      </c>
      <c r="M3614" s="22"/>
      <c r="N3614" s="31">
        <v>45952</v>
      </c>
      <c r="O3614" s="49"/>
      <c r="P3614" s="22" t="s">
        <v>2171</v>
      </c>
      <c r="Q3614" s="22">
        <v>58157302814</v>
      </c>
      <c r="R3614" s="22"/>
      <c r="S3614" s="3">
        <v>4</v>
      </c>
      <c r="T3614" s="38"/>
      <c r="U3614" s="22" t="s">
        <v>18</v>
      </c>
      <c r="V3614" s="22" t="str">
        <f>VLOOKUP(P3614,'Customer List'!B:C,2,)</f>
        <v>Gujrat</v>
      </c>
      <c r="W3614" s="39" t="s">
        <v>5228</v>
      </c>
      <c r="X3614" s="31" t="str">
        <f t="shared" si="660"/>
        <v/>
      </c>
      <c r="Y3614" s="22" t="str">
        <f t="shared" si="655"/>
        <v/>
      </c>
      <c r="Z3614" s="22" t="str">
        <f t="shared" si="656"/>
        <v>Wednesday</v>
      </c>
      <c r="AA3614" s="22" t="str">
        <f t="shared" si="657"/>
        <v/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x14ac:dyDescent="0.25">
      <c r="A3615" s="22">
        <f t="shared" si="658"/>
        <v>3612</v>
      </c>
      <c r="B3615" s="22" t="s">
        <v>5222</v>
      </c>
      <c r="C3615" s="31">
        <v>45941</v>
      </c>
      <c r="D3615" s="31">
        <v>45948</v>
      </c>
      <c r="E3615" s="48">
        <v>87.5</v>
      </c>
      <c r="F3615" s="48">
        <f t="shared" si="653"/>
        <v>7700</v>
      </c>
      <c r="G3615" s="49">
        <f t="shared" si="654"/>
        <v>7700</v>
      </c>
      <c r="H3615" s="22">
        <v>426105</v>
      </c>
      <c r="I3615" s="22" t="s">
        <v>1759</v>
      </c>
      <c r="J3615" s="22">
        <v>1</v>
      </c>
      <c r="K3615" s="22">
        <v>1</v>
      </c>
      <c r="L3615" s="22">
        <f t="shared" si="659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/>
      <c r="S3615" s="3">
        <v>4</v>
      </c>
      <c r="T3615" s="38"/>
      <c r="U3615" s="22" t="s">
        <v>18</v>
      </c>
      <c r="V3615" s="22" t="str">
        <f>VLOOKUP(P3615,'Customer List'!B:C,2,)</f>
        <v>Gujrat</v>
      </c>
      <c r="W3615" s="39" t="s">
        <v>5228</v>
      </c>
      <c r="X3615" s="31" t="str">
        <f t="shared" si="660"/>
        <v/>
      </c>
      <c r="Y3615" s="22" t="str">
        <f t="shared" si="655"/>
        <v/>
      </c>
      <c r="Z3615" s="22" t="str">
        <f t="shared" si="656"/>
        <v>Wednesday</v>
      </c>
      <c r="AA3615" s="22" t="str">
        <f t="shared" si="657"/>
        <v/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58"/>
        <v>3613</v>
      </c>
      <c r="B3616" s="22" t="s">
        <v>5222</v>
      </c>
      <c r="C3616" s="31">
        <v>45941</v>
      </c>
      <c r="D3616" s="31">
        <v>45948</v>
      </c>
      <c r="E3616" s="48">
        <v>193.2</v>
      </c>
      <c r="F3616" s="48">
        <f t="shared" si="653"/>
        <v>17001.599999999999</v>
      </c>
      <c r="G3616" s="49">
        <f t="shared" si="654"/>
        <v>17001.599999999999</v>
      </c>
      <c r="H3616" s="22">
        <v>426803</v>
      </c>
      <c r="I3616" s="22" t="s">
        <v>1610</v>
      </c>
      <c r="J3616" s="22">
        <v>1</v>
      </c>
      <c r="K3616" s="22"/>
      <c r="L3616" s="22">
        <f t="shared" si="659"/>
        <v>1</v>
      </c>
      <c r="M3616" s="22"/>
      <c r="N3616" s="31">
        <v>45955</v>
      </c>
      <c r="O3616" s="49">
        <v>30801.599999999999</v>
      </c>
      <c r="P3616" s="22" t="s">
        <v>4757</v>
      </c>
      <c r="Q3616" s="22"/>
      <c r="R3616" s="22"/>
      <c r="S3616" s="3">
        <v>4</v>
      </c>
      <c r="T3616" s="38"/>
      <c r="U3616" s="22" t="s">
        <v>18</v>
      </c>
      <c r="V3616" s="22" t="str">
        <f>VLOOKUP(P3616,'Customer List'!B:C,2,)</f>
        <v>Pune</v>
      </c>
      <c r="W3616" s="39" t="s">
        <v>5229</v>
      </c>
      <c r="X3616" s="31" t="str">
        <f t="shared" si="660"/>
        <v/>
      </c>
      <c r="Y3616" s="22" t="str">
        <f t="shared" si="655"/>
        <v/>
      </c>
      <c r="Z3616" s="22" t="str">
        <f t="shared" si="656"/>
        <v>Saturday</v>
      </c>
      <c r="AA3616" s="22" t="str">
        <f t="shared" si="657"/>
        <v/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58"/>
        <v>3614</v>
      </c>
      <c r="B3617" s="22" t="s">
        <v>5222</v>
      </c>
      <c r="C3617" s="31">
        <v>45941</v>
      </c>
      <c r="D3617" s="31">
        <v>45948</v>
      </c>
      <c r="E3617" s="48">
        <v>158.19999999999999</v>
      </c>
      <c r="F3617" s="48">
        <f t="shared" si="653"/>
        <v>13921.599999999999</v>
      </c>
      <c r="G3617" s="49">
        <f t="shared" si="654"/>
        <v>13921.599999999999</v>
      </c>
      <c r="H3617" s="22">
        <v>505008</v>
      </c>
      <c r="I3617" s="22" t="s">
        <v>5213</v>
      </c>
      <c r="J3617" s="22">
        <v>1</v>
      </c>
      <c r="K3617" s="22">
        <v>1</v>
      </c>
      <c r="L3617" s="22">
        <f t="shared" si="659"/>
        <v>0</v>
      </c>
      <c r="M3617" s="22"/>
      <c r="N3617" s="31">
        <v>45952</v>
      </c>
      <c r="O3617" s="49"/>
      <c r="P3617" s="22" t="s">
        <v>2365</v>
      </c>
      <c r="Q3617" s="22">
        <v>58157309626</v>
      </c>
      <c r="R3617" s="22"/>
      <c r="S3617" s="3">
        <v>4</v>
      </c>
      <c r="T3617" s="38"/>
      <c r="U3617" s="22" t="s">
        <v>18</v>
      </c>
      <c r="V3617" s="22" t="str">
        <f>VLOOKUP(P3617,'Customer List'!B:C,2,)</f>
        <v>Hyderabad</v>
      </c>
      <c r="W3617" s="39" t="s">
        <v>5228</v>
      </c>
      <c r="X3617" s="31" t="str">
        <f t="shared" si="660"/>
        <v/>
      </c>
      <c r="Y3617" s="22" t="str">
        <f t="shared" si="655"/>
        <v/>
      </c>
      <c r="Z3617" s="22" t="str">
        <f t="shared" si="656"/>
        <v>Wednesday</v>
      </c>
      <c r="AA3617" s="22" t="str">
        <f t="shared" si="657"/>
        <v/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58"/>
        <v>3615</v>
      </c>
      <c r="B3618" s="22" t="s">
        <v>5222</v>
      </c>
      <c r="C3618" s="31">
        <v>45941</v>
      </c>
      <c r="D3618" s="31">
        <v>45948</v>
      </c>
      <c r="E3618" s="48">
        <v>102.9</v>
      </c>
      <c r="F3618" s="48">
        <f t="shared" si="653"/>
        <v>9055.2000000000007</v>
      </c>
      <c r="G3618" s="49">
        <f t="shared" si="654"/>
        <v>9055.2000000000007</v>
      </c>
      <c r="H3618" s="22">
        <v>570204</v>
      </c>
      <c r="I3618" s="22" t="s">
        <v>5214</v>
      </c>
      <c r="J3618" s="22">
        <v>1</v>
      </c>
      <c r="K3618" s="22"/>
      <c r="L3618" s="22">
        <f t="shared" si="659"/>
        <v>1</v>
      </c>
      <c r="M3618" s="22"/>
      <c r="N3618" s="31"/>
      <c r="O3618" s="49"/>
      <c r="P3618" s="22" t="s">
        <v>254</v>
      </c>
      <c r="Q3618" s="22"/>
      <c r="R3618" s="22"/>
      <c r="S3618" s="3">
        <v>-20</v>
      </c>
      <c r="T3618" s="38"/>
      <c r="U3618" s="22" t="s">
        <v>18</v>
      </c>
      <c r="V3618" s="22" t="str">
        <f>VLOOKUP(P3618,'Customer List'!B:C,2,)</f>
        <v>Delhi</v>
      </c>
      <c r="W3618" s="39" t="s">
        <v>5314</v>
      </c>
      <c r="X3618" s="31" t="str">
        <f t="shared" si="660"/>
        <v/>
      </c>
      <c r="Y3618" s="22" t="str">
        <f t="shared" si="655"/>
        <v/>
      </c>
      <c r="Z3618" s="22" t="str">
        <f t="shared" si="656"/>
        <v/>
      </c>
      <c r="AA3618" s="22" t="str">
        <f t="shared" si="657"/>
        <v/>
      </c>
      <c r="AB3618" s="22" t="str">
        <f>VLOOKUP(U3618,'Currency Sheet'!A:C,3,)</f>
        <v>DOLLAR</v>
      </c>
      <c r="AC3618" s="43" t="str">
        <f>VLOOKUP(P3618,'Customer List'!B:D,3,)</f>
        <v>Local</v>
      </c>
    </row>
    <row r="3619" spans="1:29" x14ac:dyDescent="0.25">
      <c r="A3619" s="22">
        <f t="shared" si="658"/>
        <v>3616</v>
      </c>
      <c r="B3619" s="22" t="s">
        <v>5222</v>
      </c>
      <c r="C3619" s="31">
        <v>45941</v>
      </c>
      <c r="D3619" s="31">
        <v>45948</v>
      </c>
      <c r="E3619" s="48">
        <v>160.30000000000001</v>
      </c>
      <c r="F3619" s="48">
        <f t="shared" si="653"/>
        <v>14106.400000000001</v>
      </c>
      <c r="G3619" s="49">
        <f t="shared" si="654"/>
        <v>14106.400000000001</v>
      </c>
      <c r="H3619" s="22">
        <v>575306</v>
      </c>
      <c r="I3619" s="22" t="s">
        <v>5215</v>
      </c>
      <c r="J3619" s="22">
        <v>1</v>
      </c>
      <c r="K3619" s="22"/>
      <c r="L3619" s="22">
        <f t="shared" si="659"/>
        <v>1</v>
      </c>
      <c r="M3619" s="22"/>
      <c r="N3619" s="31"/>
      <c r="O3619" s="49"/>
      <c r="P3619" s="22" t="s">
        <v>254</v>
      </c>
      <c r="Q3619" s="22"/>
      <c r="R3619" s="22"/>
      <c r="S3619" s="3">
        <v>-20</v>
      </c>
      <c r="T3619" s="38"/>
      <c r="U3619" s="22" t="s">
        <v>18</v>
      </c>
      <c r="V3619" s="22" t="str">
        <f>VLOOKUP(P3619,'Customer List'!B:C,2,)</f>
        <v>Delhi</v>
      </c>
      <c r="W3619" s="39" t="s">
        <v>5314</v>
      </c>
      <c r="X3619" s="31" t="str">
        <f t="shared" si="660"/>
        <v/>
      </c>
      <c r="Y3619" s="22" t="str">
        <f t="shared" si="655"/>
        <v/>
      </c>
      <c r="Z3619" s="22" t="str">
        <f t="shared" si="656"/>
        <v/>
      </c>
      <c r="AA3619" s="22" t="str">
        <f t="shared" si="657"/>
        <v/>
      </c>
      <c r="AB3619" s="22" t="str">
        <f>VLOOKUP(U3619,'Currency Sheet'!A:C,3,)</f>
        <v>DOLLAR</v>
      </c>
      <c r="AC3619" s="43" t="str">
        <f>VLOOKUP(P3619,'Customer List'!B:D,3,)</f>
        <v>Local</v>
      </c>
    </row>
    <row r="3620" spans="1:29" x14ac:dyDescent="0.25">
      <c r="A3620" s="22">
        <f t="shared" si="658"/>
        <v>3617</v>
      </c>
      <c r="B3620" s="22" t="s">
        <v>5222</v>
      </c>
      <c r="C3620" s="31">
        <v>45941</v>
      </c>
      <c r="D3620" s="31">
        <v>45948</v>
      </c>
      <c r="E3620" s="48">
        <v>259</v>
      </c>
      <c r="F3620" s="48">
        <f t="shared" si="653"/>
        <v>22792</v>
      </c>
      <c r="G3620" s="49">
        <f t="shared" si="654"/>
        <v>182336</v>
      </c>
      <c r="H3620" s="22">
        <v>626812</v>
      </c>
      <c r="I3620" s="22" t="s">
        <v>5216</v>
      </c>
      <c r="J3620" s="22">
        <v>8</v>
      </c>
      <c r="K3620" s="22"/>
      <c r="L3620" s="22">
        <f t="shared" si="659"/>
        <v>8</v>
      </c>
      <c r="M3620" s="22"/>
      <c r="N3620" s="31">
        <v>45955</v>
      </c>
      <c r="O3620" s="49">
        <f>37277.5*8</f>
        <v>298220</v>
      </c>
      <c r="P3620" s="22" t="s">
        <v>2046</v>
      </c>
      <c r="Q3620" s="22"/>
      <c r="R3620" s="22"/>
      <c r="S3620" s="3">
        <v>4</v>
      </c>
      <c r="T3620" s="38"/>
      <c r="U3620" s="22" t="s">
        <v>18</v>
      </c>
      <c r="V3620" s="22" t="str">
        <f>VLOOKUP(P3620,'Customer List'!B:C,2,)</f>
        <v>Banglore</v>
      </c>
      <c r="W3620" s="39" t="s">
        <v>5229</v>
      </c>
      <c r="X3620" s="31" t="str">
        <f t="shared" si="660"/>
        <v/>
      </c>
      <c r="Y3620" s="22" t="str">
        <f t="shared" si="655"/>
        <v/>
      </c>
      <c r="Z3620" s="22" t="str">
        <f t="shared" si="656"/>
        <v>Saturday</v>
      </c>
      <c r="AA3620" s="22" t="str">
        <f t="shared" si="657"/>
        <v/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58"/>
        <v>3618</v>
      </c>
      <c r="B3621" s="22" t="s">
        <v>5222</v>
      </c>
      <c r="C3621" s="31">
        <v>45941</v>
      </c>
      <c r="D3621" s="31">
        <v>45948</v>
      </c>
      <c r="E3621" s="48">
        <v>111.3</v>
      </c>
      <c r="F3621" s="48">
        <f t="shared" si="653"/>
        <v>9794.4</v>
      </c>
      <c r="G3621" s="49">
        <f t="shared" si="654"/>
        <v>9794.4</v>
      </c>
      <c r="H3621" s="22">
        <v>633603</v>
      </c>
      <c r="I3621" s="22" t="s">
        <v>5217</v>
      </c>
      <c r="J3621" s="22">
        <v>1</v>
      </c>
      <c r="K3621" s="22">
        <v>1</v>
      </c>
      <c r="L3621" s="22">
        <f t="shared" si="659"/>
        <v>0</v>
      </c>
      <c r="M3621" s="22"/>
      <c r="N3621" s="31">
        <v>45952</v>
      </c>
      <c r="O3621" s="49"/>
      <c r="P3621" s="22" t="s">
        <v>213</v>
      </c>
      <c r="Q3621" s="22" t="s">
        <v>1127</v>
      </c>
      <c r="R3621" s="22" t="s">
        <v>2037</v>
      </c>
      <c r="S3621" s="3">
        <v>4</v>
      </c>
      <c r="T3621" s="38"/>
      <c r="U3621" s="22" t="s">
        <v>18</v>
      </c>
      <c r="V3621" s="22" t="str">
        <f>VLOOKUP(P3621,'Customer List'!B:C,2,)</f>
        <v>Delhi</v>
      </c>
      <c r="W3621" s="39" t="s">
        <v>5307</v>
      </c>
      <c r="X3621" s="31">
        <f t="shared" si="660"/>
        <v>45952</v>
      </c>
      <c r="Y3621" s="22">
        <f t="shared" si="655"/>
        <v>0</v>
      </c>
      <c r="Z3621" s="22" t="str">
        <f t="shared" si="656"/>
        <v>Wednesday</v>
      </c>
      <c r="AA3621" s="22" t="str">
        <f t="shared" si="657"/>
        <v>Wednesday</v>
      </c>
      <c r="AB3621" s="22" t="str">
        <f>VLOOKUP(U3621,'Currency Sheet'!A:C,3,)</f>
        <v>DOLLAR</v>
      </c>
      <c r="AC3621" s="43" t="str">
        <f>VLOOKUP(P3621,'Customer List'!B:D,3,)</f>
        <v>Local</v>
      </c>
    </row>
    <row r="3622" spans="1:29" x14ac:dyDescent="0.25">
      <c r="A3622" s="22">
        <f t="shared" si="658"/>
        <v>3619</v>
      </c>
      <c r="B3622" s="22" t="s">
        <v>5222</v>
      </c>
      <c r="C3622" s="31">
        <v>45941</v>
      </c>
      <c r="D3622" s="31">
        <v>45948</v>
      </c>
      <c r="E3622" s="48">
        <v>135.80000000000001</v>
      </c>
      <c r="F3622" s="48">
        <f t="shared" si="653"/>
        <v>11950.400000000001</v>
      </c>
      <c r="G3622" s="49">
        <f t="shared" si="654"/>
        <v>11950.400000000001</v>
      </c>
      <c r="H3622" s="22">
        <v>640906</v>
      </c>
      <c r="I3622" s="22" t="s">
        <v>5218</v>
      </c>
      <c r="J3622" s="22">
        <v>1</v>
      </c>
      <c r="K3622" s="22"/>
      <c r="L3622" s="22">
        <f t="shared" si="659"/>
        <v>1</v>
      </c>
      <c r="M3622" s="22"/>
      <c r="N3622" s="31"/>
      <c r="O3622" s="49"/>
      <c r="P3622" s="22" t="s">
        <v>254</v>
      </c>
      <c r="Q3622" s="22"/>
      <c r="R3622" s="22"/>
      <c r="S3622" s="3">
        <v>4</v>
      </c>
      <c r="T3622" s="38"/>
      <c r="U3622" s="22" t="s">
        <v>18</v>
      </c>
      <c r="V3622" s="22" t="str">
        <f>VLOOKUP(P3622,'Customer List'!B:C,2,)</f>
        <v>Delhi</v>
      </c>
      <c r="W3622" s="39" t="s">
        <v>5314</v>
      </c>
      <c r="X3622" s="31" t="str">
        <f t="shared" si="660"/>
        <v/>
      </c>
      <c r="Y3622" s="22" t="str">
        <f t="shared" si="655"/>
        <v/>
      </c>
      <c r="Z3622" s="22" t="str">
        <f t="shared" si="656"/>
        <v/>
      </c>
      <c r="AA3622" s="22" t="str">
        <f t="shared" si="657"/>
        <v/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58"/>
        <v>3620</v>
      </c>
      <c r="B3623" s="22" t="s">
        <v>5222</v>
      </c>
      <c r="C3623" s="31">
        <v>45941</v>
      </c>
      <c r="D3623" s="31">
        <v>45948</v>
      </c>
      <c r="E3623" s="48">
        <v>177.1</v>
      </c>
      <c r="F3623" s="48">
        <f t="shared" si="653"/>
        <v>15584.8</v>
      </c>
      <c r="G3623" s="49">
        <f t="shared" si="654"/>
        <v>15584.8</v>
      </c>
      <c r="H3623" s="22">
        <v>640914</v>
      </c>
      <c r="I3623" s="22" t="s">
        <v>4843</v>
      </c>
      <c r="J3623" s="22">
        <v>1</v>
      </c>
      <c r="K3623" s="22">
        <v>1</v>
      </c>
      <c r="L3623" s="22">
        <f t="shared" si="659"/>
        <v>0</v>
      </c>
      <c r="M3623" s="22"/>
      <c r="N3623" s="31">
        <v>45952</v>
      </c>
      <c r="O3623" s="49"/>
      <c r="P3623" s="22" t="s">
        <v>213</v>
      </c>
      <c r="Q3623" s="22" t="s">
        <v>1127</v>
      </c>
      <c r="R3623" s="22" t="s">
        <v>2037</v>
      </c>
      <c r="S3623" s="3">
        <v>4</v>
      </c>
      <c r="T3623" s="38"/>
      <c r="U3623" s="22" t="s">
        <v>18</v>
      </c>
      <c r="V3623" s="22" t="str">
        <f>VLOOKUP(P3623,'Customer List'!B:C,2,)</f>
        <v>Delhi</v>
      </c>
      <c r="W3623" s="39" t="s">
        <v>5307</v>
      </c>
      <c r="X3623" s="31">
        <f t="shared" si="660"/>
        <v>45952</v>
      </c>
      <c r="Y3623" s="22">
        <f t="shared" si="655"/>
        <v>0</v>
      </c>
      <c r="Z3623" s="22" t="str">
        <f t="shared" si="656"/>
        <v>Wednesday</v>
      </c>
      <c r="AA3623" s="22" t="str">
        <f t="shared" si="657"/>
        <v>Wednesday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58"/>
        <v>3621</v>
      </c>
      <c r="B3624" s="22" t="s">
        <v>5222</v>
      </c>
      <c r="C3624" s="31">
        <v>45941</v>
      </c>
      <c r="D3624" s="31">
        <v>45948</v>
      </c>
      <c r="E3624" s="48">
        <v>177.1</v>
      </c>
      <c r="F3624" s="48">
        <f t="shared" si="653"/>
        <v>15584.8</v>
      </c>
      <c r="G3624" s="49">
        <f t="shared" si="654"/>
        <v>31169.599999999999</v>
      </c>
      <c r="H3624" s="22">
        <v>640914</v>
      </c>
      <c r="I3624" s="22" t="s">
        <v>4843</v>
      </c>
      <c r="J3624" s="22">
        <v>2</v>
      </c>
      <c r="K3624" s="22">
        <v>2</v>
      </c>
      <c r="L3624" s="22">
        <f t="shared" si="659"/>
        <v>0</v>
      </c>
      <c r="M3624" s="22"/>
      <c r="N3624" s="31">
        <v>45952</v>
      </c>
      <c r="O3624" s="49"/>
      <c r="P3624" s="22" t="s">
        <v>2171</v>
      </c>
      <c r="Q3624" s="22">
        <v>58157302814</v>
      </c>
      <c r="R3624" s="22"/>
      <c r="S3624" s="3">
        <v>4</v>
      </c>
      <c r="T3624" s="38"/>
      <c r="U3624" s="22" t="s">
        <v>18</v>
      </c>
      <c r="V3624" s="22" t="str">
        <f>VLOOKUP(P3624,'Customer List'!B:C,2,)</f>
        <v>Gujrat</v>
      </c>
      <c r="W3624" s="39" t="s">
        <v>5228</v>
      </c>
      <c r="X3624" s="31" t="str">
        <f t="shared" si="660"/>
        <v/>
      </c>
      <c r="Y3624" s="22" t="str">
        <f t="shared" si="655"/>
        <v/>
      </c>
      <c r="Z3624" s="22" t="str">
        <f t="shared" si="656"/>
        <v>Wednesday</v>
      </c>
      <c r="AA3624" s="22" t="str">
        <f t="shared" si="657"/>
        <v/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58"/>
        <v>3622</v>
      </c>
      <c r="B3625" s="22" t="s">
        <v>5222</v>
      </c>
      <c r="C3625" s="31">
        <v>45941</v>
      </c>
      <c r="D3625" s="31">
        <v>45948</v>
      </c>
      <c r="E3625" s="48">
        <v>1232.7</v>
      </c>
      <c r="F3625" s="48">
        <f t="shared" si="653"/>
        <v>108477.6</v>
      </c>
      <c r="G3625" s="49">
        <f t="shared" si="654"/>
        <v>108477.6</v>
      </c>
      <c r="H3625" s="22">
        <v>740809</v>
      </c>
      <c r="I3625" s="22" t="s">
        <v>4845</v>
      </c>
      <c r="J3625" s="22">
        <v>1</v>
      </c>
      <c r="K3625" s="22">
        <v>1</v>
      </c>
      <c r="L3625" s="22">
        <f t="shared" si="659"/>
        <v>0</v>
      </c>
      <c r="M3625" s="22"/>
      <c r="N3625" s="31">
        <v>45952</v>
      </c>
      <c r="O3625" s="49"/>
      <c r="P3625" s="22" t="s">
        <v>630</v>
      </c>
      <c r="Q3625" s="22">
        <v>58157309954</v>
      </c>
      <c r="R3625" s="22" t="s">
        <v>40</v>
      </c>
      <c r="S3625" s="3">
        <v>4</v>
      </c>
      <c r="T3625" s="38"/>
      <c r="U3625" s="22" t="s">
        <v>18</v>
      </c>
      <c r="V3625" s="22" t="str">
        <f>VLOOKUP(P3625,'Customer List'!B:C,2,)</f>
        <v>Telangana</v>
      </c>
      <c r="W3625" s="39"/>
      <c r="X3625" s="31">
        <v>45953</v>
      </c>
      <c r="Y3625" s="22">
        <f t="shared" si="655"/>
        <v>1</v>
      </c>
      <c r="Z3625" s="22" t="str">
        <f t="shared" si="656"/>
        <v>Wednesday</v>
      </c>
      <c r="AA3625" s="22" t="str">
        <f t="shared" si="657"/>
        <v>Thursday</v>
      </c>
      <c r="AB3625" s="22" t="str">
        <f>VLOOKUP(U3625,'Currency Sheet'!A:C,3,)</f>
        <v>DOLLAR</v>
      </c>
      <c r="AC3625" s="43" t="str">
        <f>VLOOKUP(P3625,'Customer List'!B:D,3,)</f>
        <v>OutStation</v>
      </c>
    </row>
    <row r="3626" spans="1:29" x14ac:dyDescent="0.25">
      <c r="A3626" s="22">
        <f t="shared" si="658"/>
        <v>3623</v>
      </c>
      <c r="B3626" s="22"/>
      <c r="C3626" s="31"/>
      <c r="D3626" s="31">
        <v>45948</v>
      </c>
      <c r="E3626" s="48">
        <v>370</v>
      </c>
      <c r="F3626" s="48">
        <f t="shared" si="653"/>
        <v>32560</v>
      </c>
      <c r="G3626" s="49">
        <f t="shared" si="654"/>
        <v>65120</v>
      </c>
      <c r="H3626" s="22" t="s">
        <v>2347</v>
      </c>
      <c r="I3626" s="22"/>
      <c r="J3626" s="22">
        <v>2</v>
      </c>
      <c r="K3626" s="22"/>
      <c r="L3626" s="22">
        <f t="shared" si="659"/>
        <v>2</v>
      </c>
      <c r="M3626" s="22"/>
      <c r="N3626" s="31"/>
      <c r="O3626" s="49"/>
      <c r="P3626" s="22" t="s">
        <v>944</v>
      </c>
      <c r="Q3626" s="22"/>
      <c r="R3626" s="22"/>
      <c r="S3626" s="3">
        <v>-20</v>
      </c>
      <c r="T3626" s="38"/>
      <c r="U3626" s="22" t="s">
        <v>2374</v>
      </c>
      <c r="V3626" s="22" t="str">
        <f>VLOOKUP(P3626,'Customer List'!B:C,2,)</f>
        <v>Banglore</v>
      </c>
      <c r="W3626" s="39" t="s">
        <v>5311</v>
      </c>
      <c r="X3626" s="31"/>
      <c r="Y3626" s="22" t="str">
        <f t="shared" si="655"/>
        <v/>
      </c>
      <c r="Z3626" s="22" t="str">
        <f t="shared" si="656"/>
        <v/>
      </c>
      <c r="AA3626" s="22" t="str">
        <f t="shared" si="657"/>
        <v/>
      </c>
      <c r="AB3626" s="22" t="str">
        <f>VLOOKUP(U3626,'Currency Sheet'!A:C,3,)</f>
        <v>DOLLAR</v>
      </c>
      <c r="AC3626" s="43" t="str">
        <f>VLOOKUP(P3626,'Customer List'!B:D,3,)</f>
        <v>OutStation</v>
      </c>
    </row>
    <row r="3627" spans="1:29" x14ac:dyDescent="0.25">
      <c r="A3627" s="22">
        <f t="shared" si="658"/>
        <v>3624</v>
      </c>
      <c r="B3627" s="22"/>
      <c r="C3627" s="31"/>
      <c r="D3627" s="31">
        <v>45948</v>
      </c>
      <c r="E3627" s="48">
        <v>470</v>
      </c>
      <c r="F3627" s="48">
        <f t="shared" si="653"/>
        <v>41360</v>
      </c>
      <c r="G3627" s="49">
        <f t="shared" si="654"/>
        <v>41360</v>
      </c>
      <c r="H3627" s="22" t="s">
        <v>5306</v>
      </c>
      <c r="I3627" s="22"/>
      <c r="J3627" s="22">
        <v>1</v>
      </c>
      <c r="K3627" s="22"/>
      <c r="L3627" s="22">
        <f t="shared" si="659"/>
        <v>1</v>
      </c>
      <c r="M3627" s="22"/>
      <c r="N3627" s="31">
        <v>45955</v>
      </c>
      <c r="O3627" s="49"/>
      <c r="P3627" s="22" t="s">
        <v>4757</v>
      </c>
      <c r="Q3627" s="22"/>
      <c r="R3627" s="22"/>
      <c r="S3627" s="3">
        <v>-20</v>
      </c>
      <c r="T3627" s="38"/>
      <c r="U3627" s="22" t="s">
        <v>2374</v>
      </c>
      <c r="V3627" s="22" t="str">
        <f>VLOOKUP(P3627,'Customer List'!B:C,2,)</f>
        <v>Pune</v>
      </c>
      <c r="W3627" s="39" t="s">
        <v>5229</v>
      </c>
      <c r="X3627" s="31"/>
      <c r="Y3627" s="22" t="str">
        <f t="shared" si="655"/>
        <v/>
      </c>
      <c r="Z3627" s="22" t="str">
        <f t="shared" si="656"/>
        <v>Saturday</v>
      </c>
      <c r="AA3627" s="22" t="str">
        <f t="shared" si="657"/>
        <v/>
      </c>
      <c r="AB3627" s="22" t="str">
        <f>VLOOKUP(U3627,'Currency Sheet'!A:C,3,)</f>
        <v>DOLLAR</v>
      </c>
      <c r="AC3627" s="43" t="str">
        <f>VLOOKUP(P3627,'Customer List'!B:D,3,)</f>
        <v>OutStation</v>
      </c>
    </row>
  </sheetData>
  <conditionalFormatting sqref="P1045">
    <cfRule type="duplicateValues" dxfId="11" priority="56"/>
  </conditionalFormatting>
  <conditionalFormatting sqref="P1101">
    <cfRule type="duplicateValues" dxfId="10" priority="57"/>
  </conditionalFormatting>
  <conditionalFormatting sqref="P1339">
    <cfRule type="duplicateValues" dxfId="9" priority="50"/>
    <cfRule type="duplicateValues" dxfId="8" priority="51"/>
    <cfRule type="duplicateValues" dxfId="7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509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2</v>
      </c>
      <c r="H13" s="27">
        <f t="shared" si="1"/>
        <v>10753.6</v>
      </c>
      <c r="I13" s="29">
        <f>SUMIFS(MasterSheet!L:L, MasterSheet!B:B, A13, MasterSheet!D:D, B13, MasterSheet!H:H, C13)</f>
        <v>3</v>
      </c>
      <c r="J13" s="29">
        <f t="shared" si="2"/>
        <v>16130.400000000001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3</v>
      </c>
      <c r="H21" s="27">
        <f t="shared" si="1"/>
        <v>17740.800000000003</v>
      </c>
      <c r="I21" s="29">
        <f>SUMIFS(MasterSheet!L:L, MasterSheet!B:B, A21, MasterSheet!D:D, B21, MasterSheet!H:H, C21)</f>
        <v>2</v>
      </c>
      <c r="J21" s="29">
        <f t="shared" si="2"/>
        <v>11827.2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27</v>
      </c>
      <c r="H2074" s="27">
        <f t="shared" si="97"/>
        <v>63450</v>
      </c>
      <c r="I2074" s="29">
        <f>SUMIFS(MasterSheet!L:L, MasterSheet!B:B, A2074, MasterSheet!D:D, B2074, MasterSheet!H:H, C2074)</f>
        <v>36</v>
      </c>
      <c r="J2074" s="29">
        <f t="shared" si="98"/>
        <v>84600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0</v>
      </c>
      <c r="H2289" s="27">
        <f t="shared" si="106"/>
        <v>0</v>
      </c>
      <c r="I2289" s="29">
        <f>SUMIFS(MasterSheet!L:L, MasterSheet!B:B, A2289, MasterSheet!D:D, B2289, MasterSheet!H:H, C2289)</f>
        <v>5</v>
      </c>
      <c r="J2289" s="29">
        <f t="shared" si="107"/>
        <v>97680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1</v>
      </c>
      <c r="H2613" s="27">
        <f t="shared" si="121"/>
        <v>3374.8</v>
      </c>
      <c r="I2613" s="29">
        <f>SUMIFS(MasterSheet!L:L, MasterSheet!B:B, A2613, MasterSheet!D:D, B2613, MasterSheet!H:H, C2613)</f>
        <v>1</v>
      </c>
      <c r="J2613" s="29">
        <f t="shared" si="122"/>
        <v>3374.8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0</v>
      </c>
      <c r="H2962" s="27">
        <f t="shared" si="139"/>
        <v>0</v>
      </c>
      <c r="I2962" s="29">
        <f>SUMIFS(MasterSheet!L:L, MasterSheet!B:B, A2962, MasterSheet!D:D, B2962, MasterSheet!H:H, C2962)</f>
        <v>1</v>
      </c>
      <c r="J2962" s="29">
        <f t="shared" si="140"/>
        <v>15972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0</v>
      </c>
      <c r="H2990" s="27">
        <f t="shared" si="139"/>
        <v>0</v>
      </c>
      <c r="I2990" s="29">
        <f>SUMIFS(MasterSheet!L:L, MasterSheet!B:B, A2990, MasterSheet!D:D, B2990, MasterSheet!H:H, C2990)</f>
        <v>1</v>
      </c>
      <c r="J2990" s="29">
        <f t="shared" si="140"/>
        <v>16324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0</v>
      </c>
      <c r="H3116" s="27">
        <f t="shared" si="145"/>
        <v>0</v>
      </c>
      <c r="I3116" s="29">
        <f>SUMIFS(MasterSheet!L:L, MasterSheet!B:B, A3116, MasterSheet!D:D, B3116, MasterSheet!H:H, C3116)</f>
        <v>1</v>
      </c>
      <c r="J3116" s="29">
        <f t="shared" si="146"/>
        <v>67500.399999999994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0</v>
      </c>
      <c r="H3117" s="27">
        <f t="shared" si="145"/>
        <v>0</v>
      </c>
      <c r="I3117" s="29">
        <f>SUMIFS(MasterSheet!L:L, MasterSheet!B:B, A3117, MasterSheet!D:D, B3117, MasterSheet!H:H, C3117)</f>
        <v>1</v>
      </c>
      <c r="J3117" s="29">
        <f t="shared" si="146"/>
        <v>67500.399999999994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0</v>
      </c>
      <c r="H3118" s="27">
        <f t="shared" si="145"/>
        <v>0</v>
      </c>
      <c r="I3118" s="29">
        <f>SUMIFS(MasterSheet!L:L, MasterSheet!B:B, A3118, MasterSheet!D:D, B3118, MasterSheet!H:H, C3118)</f>
        <v>1</v>
      </c>
      <c r="J3118" s="29">
        <f t="shared" si="146"/>
        <v>67500.399999999994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0</v>
      </c>
      <c r="H3119" s="27">
        <f t="shared" si="145"/>
        <v>0</v>
      </c>
      <c r="I3119" s="29">
        <f>SUMIFS(MasterSheet!L:L, MasterSheet!B:B, A3119, MasterSheet!D:D, B3119, MasterSheet!H:H, C3119)</f>
        <v>1</v>
      </c>
      <c r="J3119" s="29">
        <f t="shared" si="146"/>
        <v>67500.399999999994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0</v>
      </c>
      <c r="B3507" s="32">
        <v>45948</v>
      </c>
      <c r="C3507" s="24" t="str">
        <v>M00202S232</v>
      </c>
    </row>
    <row r="3508" spans="1:3" x14ac:dyDescent="0.25">
      <c r="A3508" s="24">
        <v>0</v>
      </c>
      <c r="B3508" s="32">
        <v>45948</v>
      </c>
      <c r="C3508" s="24" t="str">
        <v>DZ01398-1</v>
      </c>
    </row>
    <row r="3509" spans="1:3" x14ac:dyDescent="0.25">
      <c r="A3509" s="24">
        <v>0</v>
      </c>
      <c r="B3509" s="32">
        <v>0</v>
      </c>
      <c r="C3509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Affinity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ApexBio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Arista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bethyl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BioLegend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BIOLINK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Biotium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BioXcell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Boster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BPS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Brand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BTL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Cella Solution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CHROMACHEMIE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Cytoskeleton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Dharmacon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Edna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Genei Lab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Genexis Biotech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Hansa Biomed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Hoefer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Intron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Mabtech</v>
      </c>
    </row>
    <row r="26" spans="1:5" x14ac:dyDescent="0.25">
      <c r="A26" s="1" t="s">
        <v>1973</v>
      </c>
      <c r="B26" s="1"/>
      <c r="C26" s="1" t="s">
        <v>1180</v>
      </c>
      <c r="E26" t="str">
        <v>Misc</v>
      </c>
    </row>
    <row r="27" spans="1:5" x14ac:dyDescent="0.25">
      <c r="A27" s="1" t="s">
        <v>2296</v>
      </c>
      <c r="B27" s="1"/>
      <c r="C27" s="1" t="s">
        <v>2461</v>
      </c>
      <c r="E27" t="str">
        <v>Mp Bio</v>
      </c>
    </row>
    <row r="28" spans="1:5" x14ac:dyDescent="0.25">
      <c r="A28" s="1" t="s">
        <v>2077</v>
      </c>
      <c r="B28" s="1"/>
      <c r="C28" s="1" t="s">
        <v>2461</v>
      </c>
      <c r="E28" t="str">
        <v>MyBioSource</v>
      </c>
    </row>
    <row r="29" spans="1:5" x14ac:dyDescent="0.25">
      <c r="A29" s="1" t="s">
        <v>2460</v>
      </c>
      <c r="B29" s="1"/>
      <c r="C29" s="1" t="s">
        <v>1180</v>
      </c>
      <c r="E29" t="str">
        <v>NovaBiosys</v>
      </c>
    </row>
    <row r="30" spans="1:5" x14ac:dyDescent="0.25">
      <c r="A30" s="1" t="s">
        <v>2350</v>
      </c>
      <c r="B30" s="1"/>
      <c r="C30" s="1" t="s">
        <v>1180</v>
      </c>
      <c r="E30" t="str">
        <v>Phytoab</v>
      </c>
    </row>
    <row r="31" spans="1:5" x14ac:dyDescent="0.25">
      <c r="A31" s="1" t="s">
        <v>2197</v>
      </c>
      <c r="B31" s="1"/>
      <c r="C31" s="1" t="s">
        <v>2461</v>
      </c>
      <c r="E31" t="str">
        <v>Prospec</v>
      </c>
    </row>
    <row r="32" spans="1:5" x14ac:dyDescent="0.25">
      <c r="A32" s="1" t="s">
        <v>2373</v>
      </c>
      <c r="B32" s="1"/>
      <c r="C32" s="1" t="s">
        <v>2461</v>
      </c>
      <c r="E32" t="str">
        <v>Revvity</v>
      </c>
    </row>
    <row r="33" spans="1:5" x14ac:dyDescent="0.25">
      <c r="A33" s="1" t="s">
        <v>2517</v>
      </c>
      <c r="B33" s="1"/>
      <c r="C33" s="1" t="s">
        <v>1180</v>
      </c>
      <c r="E33" t="str">
        <v>Sartorius</v>
      </c>
    </row>
    <row r="34" spans="1:5" x14ac:dyDescent="0.25">
      <c r="A34" s="1" t="s">
        <v>2735</v>
      </c>
      <c r="B34" s="1"/>
      <c r="C34" s="1" t="s">
        <v>1180</v>
      </c>
      <c r="E34" t="str">
        <v>SouthernBiotech</v>
      </c>
    </row>
    <row r="35" spans="1:5" x14ac:dyDescent="0.25">
      <c r="A35" s="1" t="s">
        <v>2780</v>
      </c>
      <c r="B35" s="1"/>
      <c r="C35" s="1" t="s">
        <v>2461</v>
      </c>
      <c r="E35" t="str">
        <v>SUPER MO BIO</v>
      </c>
    </row>
    <row r="36" spans="1:5" x14ac:dyDescent="0.25">
      <c r="A36" s="1" t="s">
        <v>2782</v>
      </c>
      <c r="B36" s="1"/>
      <c r="C36" s="1" t="s">
        <v>2461</v>
      </c>
      <c r="E36" t="str">
        <v>TargetMol</v>
      </c>
    </row>
    <row r="37" spans="1:5" x14ac:dyDescent="0.25">
      <c r="A37" s="1" t="s">
        <v>3316</v>
      </c>
      <c r="B37" s="1"/>
      <c r="C37" s="1" t="s">
        <v>1180</v>
      </c>
      <c r="E37" t="str">
        <v>TOPCLASS ENTERPRISES</v>
      </c>
    </row>
    <row r="38" spans="1:5" x14ac:dyDescent="0.25">
      <c r="A38" s="1" t="s">
        <v>3692</v>
      </c>
      <c r="B38" s="1"/>
      <c r="C38" s="1" t="s">
        <v>1180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workbookViewId="0">
      <selection activeCell="A2" sqref="A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5129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29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4857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4991</v>
      </c>
      <c r="C224" s="10" t="s">
        <v>4992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5045</v>
      </c>
      <c r="C225" s="10" t="s">
        <v>5050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5119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5223</v>
      </c>
      <c r="C227" s="10" t="s">
        <v>5224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5225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5226</v>
      </c>
      <c r="C229" s="10" t="s">
        <v>5227</v>
      </c>
      <c r="D229" s="11" t="s">
        <v>1184</v>
      </c>
      <c r="E229" s="1"/>
      <c r="F229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97"/>
  <sheetViews>
    <sheetView topLeftCell="P1" zoomScale="115" zoomScaleNormal="115" workbookViewId="0">
      <selection activeCell="S7" sqref="S7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5" t="s">
        <v>1195</v>
      </c>
      <c r="I1" s="56"/>
      <c r="J1" s="56"/>
      <c r="K1" s="57"/>
      <c r="O1" s="18" t="s">
        <v>5056</v>
      </c>
      <c r="P1" s="18">
        <v>45952</v>
      </c>
      <c r="Q1" s="18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9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8">_xlfn._xlws.SORT(
  _xlfn._xlws.FILTER(A3:D497, (C3:C497=0))
)</f>
        <v>45952</v>
      </c>
      <c r="I3" s="1">
        <v>58157301300</v>
      </c>
      <c r="J3" s="1">
        <v>0</v>
      </c>
      <c r="K3" s="1" t="str">
        <v>ACTREC</v>
      </c>
      <c r="L3" s="21"/>
      <c r="M3" t="str" cm="1">
        <f t="array" ref="M3">_xlfn._xlws.SORT(_xlfn.TEXTJOIN(",", TRUE, _xlfn._xlws.FILTER(I:I, ISNUMBER(--LEFT(I:I,1)))))</f>
        <v>58157301300,58157301521,58157302151,58157302814,58157309626,58157318170</v>
      </c>
      <c r="O3" s="2" cm="1">
        <f t="array" ref="O3:R12">_xlfn._xlws.SORT(_xlfn._xlws.FILTER(A:D, (A:A &gt;= $P$1) * (A:A &lt;= $Q$1)), 1, TRUE)</f>
        <v>45952</v>
      </c>
      <c r="P3" s="1">
        <v>58157301145</v>
      </c>
      <c r="Q3" s="1" t="str">
        <v>Delivered</v>
      </c>
      <c r="R3" s="1" t="str">
        <v>BIO SOLUTION</v>
      </c>
      <c r="S3" s="2">
        <f>IFERROR(IF(ISBLANK(VLOOKUP(P3,MasterSheet!Q:X,8,FALSE)), "", VLOOKUP(P3,MasterSheet!Q:X,8,FALSE))," ")</f>
        <v>45953</v>
      </c>
      <c r="T3" s="34" t="s">
        <v>5323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45952</v>
      </c>
      <c r="I4" s="1">
        <v>58157301521</v>
      </c>
      <c r="J4" s="1">
        <v>0</v>
      </c>
      <c r="K4" s="1" t="str">
        <v>Aurigine Service</v>
      </c>
      <c r="L4" s="21"/>
      <c r="O4" s="2">
        <v>45952</v>
      </c>
      <c r="P4" s="1">
        <v>58157301300</v>
      </c>
      <c r="Q4" s="1">
        <v>0</v>
      </c>
      <c r="R4" s="1" t="str">
        <v>ACTREC</v>
      </c>
      <c r="S4" s="2" t="str">
        <f>IFERROR(IF(ISBLANK(VLOOKUP(P4,MasterSheet!Q:X,8,FALSE)), "", VLOOKUP(P4,MasterSheet!Q:X,8,FALSE))," ")</f>
        <v/>
      </c>
      <c r="T4" s="34" t="s">
        <v>5316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45952</v>
      </c>
      <c r="I5" s="1">
        <v>58157302151</v>
      </c>
      <c r="J5" s="1">
        <v>0</v>
      </c>
      <c r="K5" s="1" t="str">
        <v>NIRRCH</v>
      </c>
      <c r="L5" s="21"/>
      <c r="O5" s="2">
        <v>45952</v>
      </c>
      <c r="P5" s="1">
        <v>58157301462</v>
      </c>
      <c r="Q5" s="1" t="str">
        <v>Delivered</v>
      </c>
      <c r="R5" s="1" t="str">
        <v>ADGYL</v>
      </c>
      <c r="S5" s="2">
        <f>IFERROR(IF(ISBLANK(VLOOKUP(P5,MasterSheet!Q:X,8,FALSE)), "", VLOOKUP(P5,MasterSheet!Q:X,8,FALSE))," ")</f>
        <v>45953</v>
      </c>
      <c r="T5" s="34" t="s">
        <v>5323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45952</v>
      </c>
      <c r="I6" s="1">
        <v>58157302814</v>
      </c>
      <c r="J6" s="1">
        <v>0</v>
      </c>
      <c r="K6" s="1" t="str">
        <v>MICRO VAPI</v>
      </c>
      <c r="L6" s="21"/>
      <c r="O6" s="2">
        <v>45952</v>
      </c>
      <c r="P6" s="1">
        <v>58157301521</v>
      </c>
      <c r="Q6" s="1">
        <v>0</v>
      </c>
      <c r="R6" s="1" t="str">
        <v>Aurigine Service</v>
      </c>
      <c r="S6" s="2" t="str">
        <f>IFERROR(IF(ISBLANK(VLOOKUP(P6,MasterSheet!Q:X,8,FALSE)), "", VLOOKUP(P6,MasterSheet!Q:X,8,FALSE))," ")</f>
        <v/>
      </c>
      <c r="T6" s="34" t="s">
        <v>5317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45952</v>
      </c>
      <c r="I7" s="1">
        <v>58157309626</v>
      </c>
      <c r="J7" s="1">
        <v>0</v>
      </c>
      <c r="K7" s="1" t="str">
        <v>TIFR</v>
      </c>
      <c r="L7" s="21"/>
      <c r="O7" s="2">
        <v>45952</v>
      </c>
      <c r="P7" s="1">
        <v>58157302151</v>
      </c>
      <c r="Q7" s="1">
        <v>0</v>
      </c>
      <c r="R7" s="1" t="str">
        <v>NIRRCH</v>
      </c>
      <c r="S7" s="2" t="str">
        <f>IFERROR(IF(ISBLANK(VLOOKUP(P7,MasterSheet!Q:X,8,FALSE)), "", VLOOKUP(P7,MasterSheet!Q:X,8,FALSE))," ")</f>
        <v/>
      </c>
      <c r="T7" s="34" t="s">
        <v>5318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45952</v>
      </c>
      <c r="I8" s="1">
        <v>58157318170</v>
      </c>
      <c r="J8" s="1">
        <v>0</v>
      </c>
      <c r="K8" s="1" t="str">
        <v>IISER MOHALI</v>
      </c>
      <c r="L8" s="21"/>
      <c r="M8" t="s">
        <v>1194</v>
      </c>
      <c r="O8" s="2">
        <v>45952</v>
      </c>
      <c r="P8" s="1">
        <v>58157302394</v>
      </c>
      <c r="Q8" s="1" t="str">
        <v>Delivered</v>
      </c>
      <c r="R8" s="1" t="str">
        <v>AURIGINE ONCO</v>
      </c>
      <c r="S8" s="2">
        <f>IFERROR(IF(ISBLANK(VLOOKUP(P8,MasterSheet!Q:X,8,FALSE)), "", VLOOKUP(P8,MasterSheet!Q:X,8,FALSE))," ")</f>
        <v>45953</v>
      </c>
      <c r="T8" s="34" t="s">
        <v>5323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1"/>
      <c r="M9" t="str" cm="1">
        <f t="array" ref="M9">IFERROR(_xlfn._xlws.SORT(_xlfn.TEXTJOIN(",", TRUE, _xlfn._xlws.FILTER(I:I, LEFT(I:I,1)="D"))),"")</f>
        <v/>
      </c>
      <c r="O9" s="2">
        <v>45952</v>
      </c>
      <c r="P9" s="1">
        <v>58157302814</v>
      </c>
      <c r="Q9" s="1">
        <v>0</v>
      </c>
      <c r="R9" s="1" t="str">
        <v>MICRO VAPI</v>
      </c>
      <c r="S9" s="2" t="str">
        <f>IFERROR(IF(ISBLANK(VLOOKUP(P9,MasterSheet!Q:X,8,FALSE)), "", VLOOKUP(P9,MasterSheet!Q:X,8,FALSE))," ")</f>
        <v/>
      </c>
      <c r="T9" s="34" t="s">
        <v>5319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1"/>
      <c r="O10" s="2">
        <v>45952</v>
      </c>
      <c r="P10" s="1">
        <v>58157309626</v>
      </c>
      <c r="Q10" s="1">
        <v>0</v>
      </c>
      <c r="R10" s="1" t="str">
        <v>TIFR</v>
      </c>
      <c r="S10" s="2" t="str">
        <f>IFERROR(IF(ISBLANK(VLOOKUP(P10,MasterSheet!Q:X,8,FALSE)), "", VLOOKUP(P10,MasterSheet!Q:X,8,FALSE))," ")</f>
        <v/>
      </c>
      <c r="T10" s="34" t="s">
        <v>5315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45952</v>
      </c>
      <c r="P11" s="1">
        <v>58157309954</v>
      </c>
      <c r="Q11" s="1" t="str">
        <v>Delivered</v>
      </c>
      <c r="R11" s="1" t="str">
        <v>POPVAX</v>
      </c>
      <c r="S11" s="2">
        <f>IFERROR(IF(ISBLANK(VLOOKUP(P11,MasterSheet!Q:X,8,FALSE)), "", VLOOKUP(P11,MasterSheet!Q:X,8,FALSE))," ")</f>
        <v>45953</v>
      </c>
      <c r="T11" s="34" t="s">
        <v>5323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45952</v>
      </c>
      <c r="P12" s="1">
        <v>58157318170</v>
      </c>
      <c r="Q12" s="1">
        <v>0</v>
      </c>
      <c r="R12" s="1" t="str">
        <v>IISER MOHALI</v>
      </c>
      <c r="S12" s="2" t="str">
        <f>IFERROR(IF(ISBLANK(VLOOKUP(P12,MasterSheet!Q:X,8,FALSE)), "", VLOOKUP(P12,MasterSheet!Q:X,8,FALSE))," ")</f>
        <v/>
      </c>
      <c r="T12" s="34" t="s">
        <v>5318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>
        <f>IFERROR(VLOOKUP(B442,MasterSheet!Q:R,2,)," ")</f>
        <v>0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>
        <f>IFERROR(VLOOKUP(B444,MasterSheet!Q:R,2,)," ")</f>
        <v>0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>
        <f>IFERROR(VLOOKUP(B445,MasterSheet!Q:R,2,)," ")</f>
        <v>0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>
        <f>IFERROR(VLOOKUP(B447,MasterSheet!Q:R,2,)," ")</f>
        <v>0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>
        <f>IFERROR(VLOOKUP(B448,MasterSheet!Q:R,2,)," ")</f>
        <v>0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>
        <f>IFERROR(VLOOKUP(B450,MasterSheet!Q:R,2,)," ")</f>
        <v>0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 t="str">
        <f>_xlfn.XLOOKUP(B451,MasterSheet!Q:Q,MasterSheet!N:N," ")</f>
        <v>Dispatch Date</v>
      </c>
      <c r="B451" t="str">
        <v>Awb Number</v>
      </c>
      <c r="C451" s="1" t="str">
        <f>IFERROR(VLOOKUP(B451,MasterSheet!Q:R,2,)," ")</f>
        <v>Docket Status</v>
      </c>
      <c r="D451" s="1" t="str">
        <f>_xlfn.XLOOKUP(B451,MasterSheet!Q:Q,MasterSheet!P:P)</f>
        <v>Customer name</v>
      </c>
      <c r="E451" s="1" t="str">
        <f t="shared" si="74"/>
        <v>Other</v>
      </c>
      <c r="F451" s="1" t="str">
        <f t="shared" si="75"/>
        <v>Dispatch Date</v>
      </c>
    </row>
    <row r="452" spans="1:6" x14ac:dyDescent="0.25">
      <c r="A452" s="2">
        <f>_xlfn.XLOOKUP(B452,MasterSheet!Q:Q,MasterSheet!N:N," ")</f>
        <v>45812</v>
      </c>
      <c r="B452" t="str">
        <v>BY HAND</v>
      </c>
      <c r="C452" s="1" t="str">
        <f>IFERROR(VLOOKUP(B452,MasterSheet!Q:R,2,)," ")</f>
        <v>PRIYANKA MADAM</v>
      </c>
      <c r="D452" s="1" t="str">
        <f>_xlfn.XLOOKUP(B452,MasterSheet!Q:Q,MasterSheet!P:P)</f>
        <v>ICGEB</v>
      </c>
      <c r="E452" s="1" t="str">
        <f t="shared" si="74"/>
        <v>Other</v>
      </c>
      <c r="F452" s="1" t="str">
        <f t="shared" si="75"/>
        <v>Wednesday</v>
      </c>
    </row>
    <row r="453" spans="1:6" x14ac:dyDescent="0.25">
      <c r="A453" s="2">
        <f>_xlfn.XLOOKUP(B453,MasterSheet!Q:Q,MasterSheet!N:N," ")</f>
        <v>45840</v>
      </c>
      <c r="B453" t="str">
        <v>BY PORTER</v>
      </c>
      <c r="C453" s="1" t="str">
        <f>IFERROR(VLOOKUP(B453,MasterSheet!Q:R,2,)," ")</f>
        <v>BY PORTER</v>
      </c>
      <c r="D453" s="1" t="str">
        <f>_xlfn.XLOOKUP(B453,MasterSheet!Q:Q,MasterSheet!P:P)</f>
        <v>NDTL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45894</v>
      </c>
      <c r="B454" t="str">
        <v>D3001955194</v>
      </c>
      <c r="C454" s="1" t="str">
        <f>IFERROR(VLOOKUP(B454,MasterSheet!Q:R,2,)," ")</f>
        <v>Delivered</v>
      </c>
      <c r="D454" s="1" t="str">
        <f>_xlfn.XLOOKUP(B454,MasterSheet!Q:Q,MasterSheet!P:P)</f>
        <v>IISER MOHALI</v>
      </c>
      <c r="E454" s="1" t="str">
        <f t="shared" si="74"/>
        <v>DTDC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45846</v>
      </c>
      <c r="B455" t="str">
        <v>D3001996933</v>
      </c>
      <c r="C455" s="1" t="str">
        <f>IFERROR(VLOOKUP(B455,MasterSheet!Q:R,2,)," ")</f>
        <v>Delivered</v>
      </c>
      <c r="D455" s="1" t="str">
        <f>_xlfn.XLOOKUP(B455,MasterSheet!Q:Q,MasterSheet!P:P)</f>
        <v>VECTOR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45846</v>
      </c>
      <c r="B456" t="str">
        <v>D3001996934</v>
      </c>
      <c r="C456" s="1" t="str">
        <f>IFERROR(VLOOKUP(B456,MasterSheet!Q:R,2,)," ")</f>
        <v>Delivered</v>
      </c>
      <c r="D456" s="1" t="str">
        <f>_xlfn.XLOOKUP(B456,MasterSheet!Q:Q,MasterSheet!P:P)</f>
        <v>BIO SYSTEMS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45846</v>
      </c>
      <c r="B457" t="str">
        <v>D3001996935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45880</v>
      </c>
      <c r="B458" t="str">
        <v>D3001997013</v>
      </c>
      <c r="C458" s="1" t="str">
        <f>IFERROR(VLOOKUP(B458,MasterSheet!Q:R,2,)," ")</f>
        <v>Delivered</v>
      </c>
      <c r="D458" s="1" t="str">
        <f>_xlfn.XLOOKUP(B458,MasterSheet!Q:Q,MasterSheet!P:P)</f>
        <v>RESEARCH WORLD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45880</v>
      </c>
      <c r="B459" t="str">
        <v>D3001997014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45880</v>
      </c>
      <c r="B460" t="str">
        <v>D3001997015</v>
      </c>
      <c r="C460" s="1" t="str">
        <f>IFERROR(VLOOKUP(B460,MasterSheet!Q:R,2,)," ")</f>
        <v>Delivered</v>
      </c>
      <c r="D460" s="1" t="str">
        <f>_xlfn.XLOOKUP(B460,MasterSheet!Q:Q,MasterSheet!P:P)</f>
        <v>IIT-ROORKE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45887</v>
      </c>
      <c r="B461" t="str">
        <v>D3001997017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45887</v>
      </c>
      <c r="B462" t="str">
        <v>D3001997018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45836</v>
      </c>
      <c r="B463" t="str">
        <v>D3002213696</v>
      </c>
      <c r="C463" s="1" t="str">
        <f>IFERROR(VLOOKUP(B463,MasterSheet!Q:R,2,)," ")</f>
        <v>Delivered</v>
      </c>
      <c r="D463" s="1" t="str">
        <f>_xlfn.XLOOKUP(B463,MasterSheet!Q:Q,MasterSheet!P:P)</f>
        <v>SOHST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45846</v>
      </c>
      <c r="B464" t="str">
        <v>D3002213697</v>
      </c>
      <c r="C464" s="1" t="str">
        <f>IFERROR(VLOOKUP(B464,MasterSheet!Q:R,2,)," ")</f>
        <v>Delivered</v>
      </c>
      <c r="D464" s="1" t="str">
        <f>_xlfn.XLOOKUP(B464,MasterSheet!Q:Q,MasterSheet!P:P)</f>
        <v>RESEARCH</v>
      </c>
      <c r="E464" s="1" t="str">
        <f t="shared" si="76"/>
        <v>DTDC</v>
      </c>
      <c r="F464" s="1" t="str">
        <f t="shared" si="77"/>
        <v>Tuesday</v>
      </c>
    </row>
    <row r="465" spans="1:6" x14ac:dyDescent="0.25">
      <c r="A465" s="2">
        <f>_xlfn.XLOOKUP(B465,MasterSheet!Q:Q,MasterSheet!N:N," ")</f>
        <v>45832</v>
      </c>
      <c r="B465" t="str">
        <v>D3002213704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45829</v>
      </c>
      <c r="B466" t="str">
        <v>D3002213705</v>
      </c>
      <c r="C466" s="1" t="str">
        <f>IFERROR(VLOOKUP(B466,MasterSheet!Q:R,2,)," ")</f>
        <v>Delivered</v>
      </c>
      <c r="D466" s="1" t="str">
        <f>_xlfn.XLOOKUP(B466,MasterSheet!Q:Q,MasterSheet!P:P)</f>
        <v>Imtech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45867</v>
      </c>
      <c r="B467" t="str">
        <v>D3002709220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45852</v>
      </c>
      <c r="B468" t="str">
        <v>D3002709675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45852</v>
      </c>
      <c r="B469" t="str">
        <v>D3002709676</v>
      </c>
      <c r="C469" s="1" t="str">
        <f>IFERROR(VLOOKUP(B469,MasterSheet!Q:R,2,)," ")</f>
        <v>Delivered</v>
      </c>
      <c r="D469" s="1" t="str">
        <f>_xlfn.XLOOKUP(B469,MasterSheet!Q:Q,MasterSheet!P:P)</f>
        <v>IMTECH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45860</v>
      </c>
      <c r="B470" t="str">
        <v>D3002709684</v>
      </c>
      <c r="C470" s="1" t="str">
        <f>IFERROR(VLOOKUP(B470,MasterSheet!Q:R,2,)," ")</f>
        <v>Delivered</v>
      </c>
      <c r="D470" s="1" t="str">
        <f>_xlfn.XLOOKUP(B470,MasterSheet!Q:Q,MasterSheet!P:P)</f>
        <v>IMTECH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45860</v>
      </c>
      <c r="B471" t="str">
        <v>D3002709685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45867</v>
      </c>
      <c r="B472" t="str">
        <v>D3002864036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45867</v>
      </c>
      <c r="B473" t="str">
        <v>D3002864037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45873</v>
      </c>
      <c r="B474" t="str">
        <v>D3002864041</v>
      </c>
      <c r="C474" s="1" t="str">
        <f>IFERROR(VLOOKUP(B474,MasterSheet!Q:R,2,)," ")</f>
        <v>Delivered</v>
      </c>
      <c r="D474" s="1" t="str">
        <f>_xlfn.XLOOKUP(B474,MasterSheet!Q:Q,MasterSheet!P:P)</f>
        <v>POOJA TRADERS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45871</v>
      </c>
      <c r="B475" t="str">
        <v>D3002864042</v>
      </c>
      <c r="C475" s="1" t="str">
        <f>IFERROR(VLOOKUP(B475,MasterSheet!Q:R,2,)," ")</f>
        <v>Delivered</v>
      </c>
      <c r="D475" s="1" t="str">
        <f>_xlfn.XLOOKUP(B475,MasterSheet!Q:Q,MasterSheet!P:P)</f>
        <v>Medlife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45875</v>
      </c>
      <c r="B476" t="str">
        <v>D3002864046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45901</v>
      </c>
      <c r="B477" t="str">
        <v>D3002950334</v>
      </c>
      <c r="C477" s="1" t="str">
        <f>IFERROR(VLOOKUP(B477,MasterSheet!Q:R,2,)," ")</f>
        <v>Delivered</v>
      </c>
      <c r="D477" s="1" t="str">
        <f>_xlfn.XLOOKUP(B477,MasterSheet!Q:Q,MasterSheet!P:P)</f>
        <v>IISER MOHALI</v>
      </c>
      <c r="E477" s="1" t="str">
        <f t="shared" si="78"/>
        <v>DTDC</v>
      </c>
      <c r="F477" s="1" t="str">
        <f t="shared" si="79"/>
        <v>Monday</v>
      </c>
    </row>
    <row r="478" spans="1:6" x14ac:dyDescent="0.25">
      <c r="A478" s="2">
        <f>_xlfn.XLOOKUP(B478,MasterSheet!Q:Q,MasterSheet!N:N," ")</f>
        <v>45908</v>
      </c>
      <c r="B478" t="str">
        <v>D3002950414</v>
      </c>
      <c r="C478" s="1" t="str">
        <f>IFERROR(VLOOKUP(B478,MasterSheet!Q:R,2,)," ")</f>
        <v>Delivered</v>
      </c>
      <c r="D478" s="1" t="str">
        <f>_xlfn.XLOOKUP(B478,MasterSheet!Q:Q,MasterSheet!P:P)</f>
        <v>RESEARCH</v>
      </c>
      <c r="E478" s="1" t="str">
        <f t="shared" si="78"/>
        <v>DTDC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45908</v>
      </c>
      <c r="B479" t="str">
        <v>D3002950415</v>
      </c>
      <c r="C479" s="1" t="str">
        <f>IFERROR(VLOOKUP(B479,MasterSheet!Q:R,2,)," ")</f>
        <v>Delivered</v>
      </c>
      <c r="D479" s="1" t="str">
        <f>_xlfn.XLOOKUP(B479,MasterSheet!Q:Q,MasterSheet!P:P)</f>
        <v>IISER MOHALI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Monday</v>
      </c>
    </row>
    <row r="480" spans="1:6" x14ac:dyDescent="0.25">
      <c r="A480" s="2">
        <f>_xlfn.XLOOKUP(B480,MasterSheet!Q:Q,MasterSheet!N:N," ")</f>
        <v>45908</v>
      </c>
      <c r="B480" t="str">
        <v>D3002950416</v>
      </c>
      <c r="C480" s="1" t="str">
        <f>IFERROR(VLOOKUP(B480,MasterSheet!Q:R,2,)," ")</f>
        <v>Delivered</v>
      </c>
      <c r="D480" s="1" t="str">
        <f>_xlfn.XLOOKUP(B480,MasterSheet!Q:Q,MasterSheet!P:P)</f>
        <v>VECTOR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45908</v>
      </c>
      <c r="B481" t="str">
        <v>D3002950417</v>
      </c>
      <c r="C481" s="1" t="str">
        <f>IFERROR(VLOOKUP(B481,MasterSheet!Q:R,2,)," ")</f>
        <v>Delivered</v>
      </c>
      <c r="D481" s="1" t="str">
        <f>_xlfn.XLOOKUP(B481,MasterSheet!Q:Q,MasterSheet!P:P)</f>
        <v>ESSENCE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45913</v>
      </c>
      <c r="B482" t="str">
        <v>D3003568451</v>
      </c>
      <c r="C482" s="1" t="str">
        <f>IFERROR(VLOOKUP(B482,MasterSheet!Q:R,2,)," ")</f>
        <v>Delivered</v>
      </c>
      <c r="D482" s="1" t="str">
        <f>_xlfn.XLOOKUP(B482,MasterSheet!Q:Q,MasterSheet!P:P)</f>
        <v>MEDLIFE</v>
      </c>
      <c r="E482" s="1" t="str">
        <f t="shared" si="82"/>
        <v>DTDC</v>
      </c>
      <c r="F482" s="1" t="str">
        <f t="shared" si="83"/>
        <v>Saturday</v>
      </c>
    </row>
    <row r="483" spans="1:6" x14ac:dyDescent="0.25">
      <c r="A483" s="2">
        <f>_xlfn.XLOOKUP(B483,MasterSheet!Q:Q,MasterSheet!N:N," ")</f>
        <v>45915</v>
      </c>
      <c r="B483" t="str">
        <v>D3003568486</v>
      </c>
      <c r="C483" s="1" t="str">
        <f>IFERROR(VLOOKUP(B483,MasterSheet!Q:R,2,)," ")</f>
        <v>Delivered</v>
      </c>
      <c r="D483" s="1" t="str">
        <f>_xlfn.XLOOKUP(B483,MasterSheet!Q:Q,MasterSheet!P:P)</f>
        <v>IMTECH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45915</v>
      </c>
      <c r="B484" t="str">
        <v>D3003568487</v>
      </c>
      <c r="C484" s="1" t="str">
        <f>IFERROR(VLOOKUP(B484,MasterSheet!Q:R,2,)," ")</f>
        <v>Delivered</v>
      </c>
      <c r="D484" s="1" t="str">
        <f>_xlfn.XLOOKUP(B484,MasterSheet!Q:Q,MasterSheet!P:P)</f>
        <v>RESEARCH</v>
      </c>
      <c r="E484" s="1" t="str">
        <f t="shared" si="84"/>
        <v>DTDC</v>
      </c>
      <c r="F484" s="1" t="str">
        <f t="shared" si="85"/>
        <v>Monday</v>
      </c>
    </row>
    <row r="485" spans="1:6" x14ac:dyDescent="0.25">
      <c r="A485" s="2">
        <f>_xlfn.XLOOKUP(B485,MasterSheet!Q:Q,MasterSheet!N:N," ")</f>
        <v>45915</v>
      </c>
      <c r="B485" t="str">
        <v>D3003568488</v>
      </c>
      <c r="C485" s="1" t="str">
        <f>IFERROR(VLOOKUP(B485,MasterSheet!Q:R,2,)," ")</f>
        <v>Delivered</v>
      </c>
      <c r="D485" s="1" t="str">
        <f>_xlfn.XLOOKUP(B485,MasterSheet!Q:Q,MasterSheet!P:P)</f>
        <v>VECTOR</v>
      </c>
      <c r="E485" s="1" t="str">
        <f t="shared" si="84"/>
        <v>DTDC</v>
      </c>
      <c r="F485" s="1" t="str">
        <f t="shared" si="85"/>
        <v>Monday</v>
      </c>
    </row>
    <row r="486" spans="1:6" x14ac:dyDescent="0.25">
      <c r="A486" s="2">
        <f>_xlfn.XLOOKUP(B486,MasterSheet!Q:Q,MasterSheet!N:N," ")</f>
        <v>45927</v>
      </c>
      <c r="B486" t="str">
        <v>D3003710005</v>
      </c>
      <c r="C486" s="1" t="str">
        <f>IFERROR(VLOOKUP(B486,MasterSheet!Q:R,2,)," ")</f>
        <v>Delivered</v>
      </c>
      <c r="D486" s="1" t="str">
        <f>_xlfn.XLOOKUP(B486,MasterSheet!Q:Q,MasterSheet!P:P)</f>
        <v>INFINITY</v>
      </c>
      <c r="E486" s="1" t="str">
        <f t="shared" si="84"/>
        <v>DTDC</v>
      </c>
      <c r="F486" s="1" t="str">
        <f t="shared" si="85"/>
        <v>Saturday</v>
      </c>
    </row>
    <row r="487" spans="1:6" x14ac:dyDescent="0.25">
      <c r="A487" s="2">
        <f>_xlfn.XLOOKUP(B487,MasterSheet!Q:Q,MasterSheet!N:N," ")</f>
        <v>45927</v>
      </c>
      <c r="B487" t="str">
        <v>D3003710006</v>
      </c>
      <c r="C487" s="1" t="str">
        <f>IFERROR(VLOOKUP(B487,MasterSheet!Q:R,2,)," ")</f>
        <v>Delivered</v>
      </c>
      <c r="D487" s="1" t="str">
        <f>_xlfn.XLOOKUP(B487,MasterSheet!Q:Q,MasterSheet!P:P)</f>
        <v>MEDLIFE</v>
      </c>
      <c r="E487" s="1" t="str">
        <f t="shared" si="84"/>
        <v>DTDC</v>
      </c>
      <c r="F487" s="1" t="str">
        <f t="shared" si="85"/>
        <v>Saturday</v>
      </c>
    </row>
    <row r="488" spans="1:6" x14ac:dyDescent="0.25">
      <c r="A488" s="2">
        <f>_xlfn.XLOOKUP(B488,MasterSheet!Q:Q,MasterSheet!N:N," ")</f>
        <v>45934</v>
      </c>
      <c r="B488" t="str">
        <v>D3003710010</v>
      </c>
      <c r="C488" s="1" t="str">
        <f>IFERROR(VLOOKUP(B488,MasterSheet!Q:R,2,)," ")</f>
        <v>Delivered</v>
      </c>
      <c r="D488" s="1" t="str">
        <f>_xlfn.XLOOKUP(B488,MasterSheet!Q:Q,MasterSheet!P:P)</f>
        <v>Vector</v>
      </c>
      <c r="E488" s="1" t="str">
        <f t="shared" si="84"/>
        <v>DTDC</v>
      </c>
      <c r="F488" s="1" t="str">
        <f t="shared" si="85"/>
        <v>Saturday</v>
      </c>
    </row>
    <row r="489" spans="1:6" x14ac:dyDescent="0.25">
      <c r="A489" s="2">
        <f>_xlfn.XLOOKUP(B489,MasterSheet!Q:Q,MasterSheet!N:N," ")</f>
        <v>45937</v>
      </c>
      <c r="B489" t="str">
        <v>D3003710012</v>
      </c>
      <c r="C489" s="1" t="str">
        <f>IFERROR(VLOOKUP(B489,MasterSheet!Q:R,2,)," ")</f>
        <v>Delivered</v>
      </c>
      <c r="D489" s="1" t="str">
        <f>_xlfn.XLOOKUP(B489,MasterSheet!Q:Q,MasterSheet!P:P)</f>
        <v>PATANJALI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45937</v>
      </c>
      <c r="B490" t="str">
        <v>D3003710013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45936</v>
      </c>
      <c r="B491" t="str">
        <v>D3003710017</v>
      </c>
      <c r="C491" s="1" t="str">
        <f>IFERROR(VLOOKUP(B491,MasterSheet!Q:R,2,)," ")</f>
        <v>Delivered</v>
      </c>
      <c r="D491" s="1" t="str">
        <f>_xlfn.XLOOKUP(B491,MasterSheet!Q:Q,MasterSheet!P:P)</f>
        <v>IISER MOHALI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45933</v>
      </c>
      <c r="B492" t="str">
        <v>D3003710018</v>
      </c>
      <c r="C492" s="1" t="str">
        <f>IFERROR(VLOOKUP(B492,MasterSheet!Q:R,2,)," ")</f>
        <v>Delivered</v>
      </c>
      <c r="D492" s="1" t="str">
        <f>_xlfn.XLOOKUP(B492,MasterSheet!Q:Q,MasterSheet!P:P)</f>
        <v>Aiims Bhatinda</v>
      </c>
      <c r="E492" s="1" t="str">
        <f t="shared" si="84"/>
        <v>DTDC</v>
      </c>
      <c r="F492" s="1" t="str">
        <f t="shared" si="85"/>
        <v>Friday</v>
      </c>
    </row>
    <row r="493" spans="1:6" x14ac:dyDescent="0.25">
      <c r="A493" s="2">
        <f>_xlfn.XLOOKUP(B493,MasterSheet!Q:Q,MasterSheet!N:N," ")</f>
        <v>45868</v>
      </c>
      <c r="B493" t="str">
        <v>Expired</v>
      </c>
      <c r="C493" s="1" t="str">
        <f>IFERROR(VLOOKUP(B493,MasterSheet!Q:R,2,)," ")</f>
        <v>Expired</v>
      </c>
      <c r="D493" s="1" t="str">
        <f>_xlfn.XLOOKUP(B493,MasterSheet!Q:Q,MasterSheet!P:P)</f>
        <v>EXPIRED</v>
      </c>
      <c r="E493" s="1" t="str">
        <f t="shared" si="84"/>
        <v>Other</v>
      </c>
      <c r="F493" s="1" t="str">
        <f t="shared" si="85"/>
        <v>Wednesday</v>
      </c>
    </row>
    <row r="494" spans="1:6" x14ac:dyDescent="0.25">
      <c r="A494" s="2">
        <f>_xlfn.XLOOKUP(B494,MasterSheet!Q:Q,MasterSheet!N:N," ")</f>
        <v>45929</v>
      </c>
      <c r="B494" t="str">
        <v>PORTER</v>
      </c>
      <c r="C494" s="1" t="str">
        <f>IFERROR(VLOOKUP(B494,MasterSheet!Q:R,2,)," ")</f>
        <v>PORTER</v>
      </c>
      <c r="D494" s="1" t="str">
        <f>_xlfn.XLOOKUP(B494,MasterSheet!Q:Q,MasterSheet!P:P)</f>
        <v>Labex</v>
      </c>
      <c r="E494" s="1" t="str">
        <f t="shared" si="84"/>
        <v>Other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45854</v>
      </c>
      <c r="B495" t="str">
        <v>WILL BE BILLED</v>
      </c>
      <c r="C495" s="1" t="str">
        <f>IFERROR(VLOOKUP(B495,MasterSheet!Q:R,2,)," ")</f>
        <v>PRIYANKA MADAM</v>
      </c>
      <c r="D495" s="1" t="str">
        <f>_xlfn.XLOOKUP(B495,MasterSheet!Q:Q,MasterSheet!P:P)</f>
        <v>Aiims</v>
      </c>
      <c r="E495" s="1" t="str">
        <f t="shared" si="84"/>
        <v>Other</v>
      </c>
      <c r="F495" s="1" t="str">
        <f t="shared" si="85"/>
        <v>Wednesday</v>
      </c>
    </row>
    <row r="496" spans="1:6" x14ac:dyDescent="0.25">
      <c r="A496" s="2">
        <f>_xlfn.XLOOKUP(B496,MasterSheet!Q:Q,MasterSheet!N:N," ")</f>
        <v>45859</v>
      </c>
      <c r="B496" t="str">
        <v>with M Bio</v>
      </c>
      <c r="C496" s="1" t="str">
        <f>IFERROR(VLOOKUP(B496,MasterSheet!Q:R,2,)," ")</f>
        <v>With M Biotehc</v>
      </c>
      <c r="D496" s="1" t="str">
        <f>_xlfn.XLOOKUP(B496,MasterSheet!Q:Q,MasterSheet!P:P)</f>
        <v>HKP</v>
      </c>
      <c r="E496" s="1" t="str">
        <f t="shared" si="84"/>
        <v>Other</v>
      </c>
      <c r="F496" s="1" t="str">
        <f t="shared" si="85"/>
        <v>Monday</v>
      </c>
    </row>
    <row r="497" spans="1:6" x14ac:dyDescent="0.25">
      <c r="A497" s="2" t="str">
        <f>_xlfn.XLOOKUP(B497,MasterSheet!Q:Q,MasterSheet!N:N," ")</f>
        <v xml:space="preserve"> </v>
      </c>
      <c r="B497">
        <v>0</v>
      </c>
      <c r="C497" s="1" t="str">
        <f>IFERROR(VLOOKUP(B497,MasterSheet!Q:R,2,)," ")</f>
        <v xml:space="preserve"> </v>
      </c>
      <c r="D497" s="1" t="e">
        <f>_xlfn.XLOOKUP(B497,MasterSheet!Q:Q,MasterSheet!P:P)</f>
        <v>#N/A</v>
      </c>
      <c r="E497" s="1" t="str">
        <f t="shared" si="84"/>
        <v>Bluedart</v>
      </c>
      <c r="F497" s="1" t="str">
        <f t="shared" si="85"/>
        <v xml:space="preserve"> </v>
      </c>
    </row>
  </sheetData>
  <autoFilter ref="O2:U32" xr:uid="{00000000-0001-0000-0400-000000000000}"/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4" t="s">
        <v>603</v>
      </c>
      <c r="L1" s="17" t="str" cm="1">
        <f t="array" ref="L1:R70">_xlfn.UNIQUE(C:I)</f>
        <v>Customer Name</v>
      </c>
      <c r="M1" s="17" t="str">
        <v>Temprature</v>
      </c>
      <c r="N1" s="17" t="str">
        <v>Brand</v>
      </c>
      <c r="O1" s="17" t="str">
        <v>Remarks</v>
      </c>
      <c r="P1" s="17" t="str">
        <v>Location</v>
      </c>
      <c r="Q1" s="17" t="str">
        <v>Remarks</v>
      </c>
      <c r="R1" s="17" t="str">
        <v>Check</v>
      </c>
      <c r="S1" s="1" t="s">
        <v>2335</v>
      </c>
    </row>
    <row r="2" spans="1:19" x14ac:dyDescent="0.25">
      <c r="A2" s="44" cm="1">
        <f t="array" ref="A2:I179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4">
        <v>1</v>
      </c>
      <c r="C2" s="44" t="str">
        <v>ABHI BIO</v>
      </c>
      <c r="D2" s="44">
        <v>4</v>
      </c>
      <c r="E2" s="44" t="str">
        <v>BioLegend</v>
      </c>
      <c r="F2" s="44">
        <v>0</v>
      </c>
      <c r="G2" s="44" t="str">
        <v>Kolkata</v>
      </c>
      <c r="H2" s="44" t="str">
        <v>Wait for othe materail</v>
      </c>
      <c r="I2" s="44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Wait for othe materail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4">
        <v>101320</v>
      </c>
      <c r="B6" s="44">
        <v>1</v>
      </c>
      <c r="C6" s="44" t="str">
        <v>AGHARKAR</v>
      </c>
      <c r="D6" s="44">
        <v>4</v>
      </c>
      <c r="E6" s="44" t="str">
        <v>BioLegend</v>
      </c>
      <c r="F6" s="44">
        <v>0</v>
      </c>
      <c r="G6" s="44" t="str">
        <v>Pune</v>
      </c>
      <c r="H6" s="44" t="str">
        <v>Saturday (25-10-25)</v>
      </c>
      <c r="I6" s="44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Deepak / Priyanka Madam</v>
      </c>
      <c r="R7" s="1" t="str">
        <v>Local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10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 (25-10-25)</v>
      </c>
      <c r="R8" s="1" t="str">
        <v>OutStation</v>
      </c>
      <c r="S8" s="1">
        <f t="shared" si="1"/>
        <v>10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4</v>
      </c>
    </row>
    <row r="10" spans="1:19" x14ac:dyDescent="0.25">
      <c r="A10" s="44">
        <v>422501</v>
      </c>
      <c r="B10" s="44">
        <v>1</v>
      </c>
      <c r="C10" s="44" t="str">
        <v>AGHARKAR</v>
      </c>
      <c r="D10" s="44">
        <v>4</v>
      </c>
      <c r="E10" s="44" t="str">
        <v>BioLegend</v>
      </c>
      <c r="F10" s="44">
        <v>0</v>
      </c>
      <c r="G10" s="44" t="str">
        <v>Pune</v>
      </c>
      <c r="H10" s="44" t="str">
        <v>Saturday (25-10-25)</v>
      </c>
      <c r="I10" s="44" t="str">
        <v>OutStation</v>
      </c>
      <c r="K10" s="1">
        <f t="shared" si="0"/>
        <v>25</v>
      </c>
      <c r="L10" s="1" t="str">
        <v>BIOCON</v>
      </c>
      <c r="M10" s="1">
        <v>4</v>
      </c>
      <c r="N10" s="1" t="str">
        <v>BioLegend</v>
      </c>
      <c r="O10" s="1">
        <v>0</v>
      </c>
      <c r="P10" s="1" t="str">
        <v>Banglore</v>
      </c>
      <c r="Q10" s="1" t="str">
        <v>Saturday (25-10-25)</v>
      </c>
      <c r="R10" s="1" t="str">
        <v>OutStation</v>
      </c>
      <c r="S10" s="1">
        <f t="shared" si="1"/>
        <v>25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2</v>
      </c>
      <c r="L11" s="1" t="str">
        <v xml:space="preserve">Biogenuix </v>
      </c>
      <c r="M11" s="1">
        <v>4</v>
      </c>
      <c r="N11" s="1" t="str">
        <v>BETHYL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1</v>
      </c>
      <c r="L12" s="1" t="str">
        <v>HELIX</v>
      </c>
      <c r="M12" s="1">
        <v>4</v>
      </c>
      <c r="N12" s="1" t="str">
        <v>DHARMACON</v>
      </c>
      <c r="O12" s="1">
        <v>0</v>
      </c>
      <c r="P12" s="1" t="str">
        <v>Kerala</v>
      </c>
      <c r="Q12" s="1" t="str">
        <v>Saturday (25-10-25)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4</v>
      </c>
      <c r="L13" s="1" t="str">
        <v>HELIX</v>
      </c>
      <c r="M13" s="1">
        <v>-20</v>
      </c>
      <c r="N13" s="1" t="str">
        <v>Dharmacon</v>
      </c>
      <c r="O13" s="1">
        <v>0</v>
      </c>
      <c r="P13" s="1" t="str">
        <v>Kerala</v>
      </c>
      <c r="Q13" s="1" t="str">
        <v>Saturday (25-10-25)</v>
      </c>
      <c r="R13" s="1" t="str">
        <v>OutStation</v>
      </c>
      <c r="S13" s="1">
        <f t="shared" si="1"/>
        <v>4</v>
      </c>
    </row>
    <row r="14" spans="1:19" x14ac:dyDescent="0.25">
      <c r="A14" s="44">
        <v>900007707</v>
      </c>
      <c r="B14" s="44">
        <v>1</v>
      </c>
      <c r="C14" s="44" t="str">
        <v>APOLLO CHENNAI</v>
      </c>
      <c r="D14" s="44">
        <v>4</v>
      </c>
      <c r="E14" s="44" t="str">
        <v>BioLegend</v>
      </c>
      <c r="F14" s="44">
        <v>0</v>
      </c>
      <c r="G14" s="44" t="str">
        <v>CHENNAI</v>
      </c>
      <c r="H14" s="44" t="str">
        <v>PO Awaited</v>
      </c>
      <c r="I14" s="44" t="str">
        <v>OutStation</v>
      </c>
      <c r="K14" s="1">
        <f t="shared" si="0"/>
        <v>4</v>
      </c>
      <c r="L14" s="1" t="str">
        <v>ICGEB</v>
      </c>
      <c r="M14" s="1">
        <v>-20</v>
      </c>
      <c r="N14" s="1" t="str">
        <v>TARGETMOL</v>
      </c>
      <c r="O14" s="1" t="str">
        <v>SAMPLE</v>
      </c>
      <c r="P14" s="1" t="str">
        <v>Delhi</v>
      </c>
      <c r="Q14" s="1" t="str">
        <v>Priyanka Madam / Sample</v>
      </c>
      <c r="R14" s="1" t="str">
        <v>Local</v>
      </c>
      <c r="S14" s="1">
        <f t="shared" si="1"/>
        <v>4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Deepak / Priyanka Madam</v>
      </c>
      <c r="I15" s="1" t="str">
        <v>Local</v>
      </c>
      <c r="K15" s="1">
        <f t="shared" si="0"/>
        <v>1</v>
      </c>
      <c r="L15" s="1" t="str">
        <v>IGIB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Deepak / Priyanka Madam</v>
      </c>
      <c r="I16" s="1" t="str">
        <v>Local</v>
      </c>
      <c r="K16" s="1">
        <f t="shared" si="0"/>
        <v>7</v>
      </c>
      <c r="L16" s="1" t="str">
        <v>ILS</v>
      </c>
      <c r="M16" s="1">
        <v>-20</v>
      </c>
      <c r="N16" s="1" t="str">
        <v>DHARMACON</v>
      </c>
      <c r="O16" s="1">
        <v>0</v>
      </c>
      <c r="P16" s="1" t="str">
        <v>Bhuvneshwar</v>
      </c>
      <c r="Q16" s="1" t="str">
        <v>PO Awaited</v>
      </c>
      <c r="R16" s="1" t="str">
        <v>OutStation</v>
      </c>
      <c r="S16" s="1">
        <f t="shared" si="1"/>
        <v>7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Deepak / Priyanka Madam</v>
      </c>
      <c r="I17" s="1" t="str">
        <v>Local</v>
      </c>
      <c r="K17" s="1">
        <f t="shared" si="0"/>
        <v>1</v>
      </c>
      <c r="L17" s="1" t="str">
        <v>IMMUNO ACT</v>
      </c>
      <c r="M17" s="1">
        <v>4</v>
      </c>
      <c r="N17" s="1" t="str">
        <v>BioLegend</v>
      </c>
      <c r="O17" s="1">
        <v>0</v>
      </c>
      <c r="P17" s="1" t="str">
        <v>Mumbai</v>
      </c>
      <c r="Q17" s="1" t="str">
        <v>Saturday (25-10-25)</v>
      </c>
      <c r="R17" s="1" t="str">
        <v>OutStation</v>
      </c>
      <c r="S17" s="1">
        <f t="shared" si="1"/>
        <v>1</v>
      </c>
    </row>
    <row r="18" spans="1:19" x14ac:dyDescent="0.25">
      <c r="A18" s="1">
        <v>626812</v>
      </c>
      <c r="B18" s="1">
        <v>2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(25-10-25)</v>
      </c>
      <c r="I18" s="1" t="str">
        <v>OutStation</v>
      </c>
      <c r="K18" s="1">
        <f t="shared" si="0"/>
        <v>1</v>
      </c>
      <c r="L18" s="1" t="str">
        <v>IMTECH</v>
      </c>
      <c r="M18" s="1">
        <v>4</v>
      </c>
      <c r="N18" s="1" t="str">
        <v>BioLegend</v>
      </c>
      <c r="O18" s="1">
        <v>0</v>
      </c>
      <c r="P18" s="1" t="str">
        <v>Chandigarh</v>
      </c>
      <c r="Q18" s="1" t="str">
        <v>Monday (27-10-25)</v>
      </c>
      <c r="R18" s="1" t="str">
        <v>OutStation</v>
      </c>
      <c r="S18" s="1">
        <f t="shared" si="1"/>
        <v>1</v>
      </c>
    </row>
    <row r="19" spans="1:19" x14ac:dyDescent="0.25">
      <c r="A19" s="1">
        <v>626812</v>
      </c>
      <c r="B19" s="1">
        <v>8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(25-10-25)</v>
      </c>
      <c r="I19" s="1" t="str">
        <v>OutStation</v>
      </c>
      <c r="K19" s="1">
        <f t="shared" si="0"/>
        <v>2</v>
      </c>
      <c r="L19" s="1" t="str">
        <v>MICRO VAPI</v>
      </c>
      <c r="M19" s="1">
        <v>4</v>
      </c>
      <c r="N19" s="1" t="str">
        <v>BioLegend</v>
      </c>
      <c r="O19" s="1">
        <v>0</v>
      </c>
      <c r="P19" s="1" t="str">
        <v>Gujrat</v>
      </c>
      <c r="Q19" s="1" t="str">
        <v>Saturday (25-10-25)</v>
      </c>
      <c r="R19" s="1" t="str">
        <v>OutStation</v>
      </c>
      <c r="S19" s="1">
        <f t="shared" si="1"/>
        <v>2</v>
      </c>
    </row>
    <row r="20" spans="1:19" x14ac:dyDescent="0.25">
      <c r="A20" s="1" t="str">
        <v>CTM-1172738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5</v>
      </c>
      <c r="L20" s="1" t="str">
        <v>MICRO VAPI</v>
      </c>
      <c r="M20" s="1">
        <v>-20</v>
      </c>
      <c r="N20" s="1" t="str">
        <v>BioLegend</v>
      </c>
      <c r="O20" s="1">
        <v>0</v>
      </c>
      <c r="P20" s="1" t="str">
        <v>Gujrat</v>
      </c>
      <c r="Q20" s="1" t="str">
        <v>Saturday (25-10-25)</v>
      </c>
      <c r="R20" s="1" t="str">
        <v>OutStation</v>
      </c>
      <c r="S20" s="1">
        <f t="shared" si="1"/>
        <v>5</v>
      </c>
    </row>
    <row r="21" spans="1:19" x14ac:dyDescent="0.25">
      <c r="A21" s="1" t="str">
        <v>CTM-1172741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NCBS</v>
      </c>
      <c r="M21" s="1">
        <v>-20</v>
      </c>
      <c r="N21" s="1" t="str">
        <v>DHARMACON</v>
      </c>
      <c r="O21" s="1">
        <v>0</v>
      </c>
      <c r="P21" s="1" t="str">
        <v>Banglore</v>
      </c>
      <c r="Q21" s="1" t="str">
        <v>PO Awaited</v>
      </c>
      <c r="R21" s="1" t="str">
        <v>OutStation</v>
      </c>
      <c r="S21" s="1">
        <f t="shared" si="1"/>
        <v>2</v>
      </c>
    </row>
    <row r="22" spans="1:19" x14ac:dyDescent="0.25">
      <c r="A22" s="1" t="str">
        <v>CTM-1172744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NII</v>
      </c>
      <c r="M22" s="1" t="str">
        <v>RT</v>
      </c>
      <c r="N22" s="1" t="str">
        <v>SARTORIUS</v>
      </c>
      <c r="O22" s="1">
        <v>0</v>
      </c>
      <c r="P22" s="1" t="str">
        <v>Delhi</v>
      </c>
      <c r="Q22" s="1" t="str">
        <v>Priyanka Madam (One item Back Order)</v>
      </c>
      <c r="R22" s="1" t="str">
        <v>Local</v>
      </c>
      <c r="S22" s="1">
        <f t="shared" si="1"/>
        <v>2</v>
      </c>
    </row>
    <row r="23" spans="1:19" x14ac:dyDescent="0.25">
      <c r="A23" s="1" t="str">
        <v>CTM-1172745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Nimhans</v>
      </c>
      <c r="M23" s="1">
        <v>4</v>
      </c>
      <c r="N23" s="1" t="str">
        <v>BioLegend</v>
      </c>
      <c r="O23" s="1">
        <v>0</v>
      </c>
      <c r="P23" s="1" t="str">
        <v>Banglore</v>
      </c>
      <c r="Q23" s="1" t="str">
        <v>Wait for Other Materail</v>
      </c>
      <c r="R23" s="1" t="str">
        <v>OutStation</v>
      </c>
      <c r="S23" s="1">
        <f t="shared" si="1"/>
        <v>1</v>
      </c>
    </row>
    <row r="24" spans="1:19" x14ac:dyDescent="0.25">
      <c r="A24" s="44">
        <v>344606</v>
      </c>
      <c r="B24" s="44">
        <v>10</v>
      </c>
      <c r="C24" s="44" t="str">
        <v>BIOCON</v>
      </c>
      <c r="D24" s="44">
        <v>4</v>
      </c>
      <c r="E24" s="44" t="str">
        <v>BioLegend</v>
      </c>
      <c r="F24" s="44">
        <v>0</v>
      </c>
      <c r="G24" s="44" t="str">
        <v>Banglore</v>
      </c>
      <c r="H24" s="44" t="str">
        <v>Saturday (25-10-25)</v>
      </c>
      <c r="I24" s="44" t="str">
        <v>OutStation</v>
      </c>
      <c r="K24" s="1">
        <f t="shared" si="0"/>
        <v>1</v>
      </c>
      <c r="L24" s="1" t="str">
        <v>NNF</v>
      </c>
      <c r="M24" s="1">
        <v>-20</v>
      </c>
      <c r="N24" s="1" t="str">
        <v>Targetmol</v>
      </c>
      <c r="O24" s="1">
        <v>0</v>
      </c>
      <c r="P24" s="1" t="str">
        <v>Banglore</v>
      </c>
      <c r="Q24" s="1" t="str">
        <v>Sample and Back Order</v>
      </c>
      <c r="R24" s="1" t="str">
        <v>OutStation</v>
      </c>
      <c r="S24" s="1">
        <f t="shared" si="1"/>
        <v>1</v>
      </c>
    </row>
    <row r="25" spans="1:19" x14ac:dyDescent="0.25">
      <c r="A25" s="1">
        <v>344712</v>
      </c>
      <c r="B25" s="1">
        <v>10</v>
      </c>
      <c r="C25" s="1" t="str">
        <v>BIOCON</v>
      </c>
      <c r="D25" s="1">
        <v>4</v>
      </c>
      <c r="E25" s="1" t="str">
        <v>BioLegend</v>
      </c>
      <c r="F25" s="1">
        <v>0</v>
      </c>
      <c r="G25" s="1" t="str">
        <v>Banglore</v>
      </c>
      <c r="H25" s="1" t="str">
        <v>Saturday (25-10-25)</v>
      </c>
      <c r="I25" s="1" t="str">
        <v>OutStation</v>
      </c>
      <c r="K25" s="1">
        <f t="shared" si="0"/>
        <v>1</v>
      </c>
      <c r="L25" s="1" t="str">
        <v>Opening Stock</v>
      </c>
      <c r="M25" s="1">
        <v>-20</v>
      </c>
      <c r="N25" s="1" t="str">
        <v>Dharmacon</v>
      </c>
      <c r="O25" s="1" t="str">
        <v>Set of 4 item code (N-187978-01-0020, N-187978-02-0020, N-187978-03-0020, N-187978-04-0020)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>
        <v>420403</v>
      </c>
      <c r="B26" s="1">
        <v>5</v>
      </c>
      <c r="C26" s="1" t="str">
        <v>BIOCON</v>
      </c>
      <c r="D26" s="1">
        <v>4</v>
      </c>
      <c r="E26" s="1" t="str">
        <v>BioLegend</v>
      </c>
      <c r="F26" s="1">
        <v>0</v>
      </c>
      <c r="G26" s="1" t="str">
        <v>Banglore</v>
      </c>
      <c r="H26" s="1" t="str">
        <v>Saturday (25-10-25)</v>
      </c>
      <c r="I26" s="1" t="str">
        <v>OutStation</v>
      </c>
      <c r="K26" s="1">
        <f t="shared" si="0"/>
        <v>8</v>
      </c>
      <c r="L26" s="1" t="str">
        <v>Opening Stock</v>
      </c>
      <c r="M26" s="1">
        <v>-20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8</v>
      </c>
    </row>
    <row r="27" spans="1:19" x14ac:dyDescent="0.25">
      <c r="A27" s="44" t="str">
        <v>A70-106P</v>
      </c>
      <c r="B27" s="44">
        <v>2</v>
      </c>
      <c r="C27" s="44" t="str">
        <v xml:space="preserve">Biogenuix </v>
      </c>
      <c r="D27" s="44">
        <v>4</v>
      </c>
      <c r="E27" s="44" t="str">
        <v>BETHYL</v>
      </c>
      <c r="F27" s="44">
        <v>0</v>
      </c>
      <c r="G27" s="44" t="str">
        <v>Delhi</v>
      </c>
      <c r="H27" s="44" t="str">
        <v>Priyanka Madam</v>
      </c>
      <c r="I27" s="44" t="str">
        <v>Local</v>
      </c>
      <c r="K27" s="1">
        <f t="shared" si="0"/>
        <v>13</v>
      </c>
      <c r="L27" s="1" t="str">
        <v>Opening Stock</v>
      </c>
      <c r="M27" s="1">
        <v>4</v>
      </c>
      <c r="N27" s="1" t="str">
        <v>BioLegend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13</v>
      </c>
    </row>
    <row r="28" spans="1:19" x14ac:dyDescent="0.25">
      <c r="A28" s="1" t="str">
        <v>B-002000-UB-100</v>
      </c>
      <c r="B28" s="1">
        <v>1</v>
      </c>
      <c r="C28" s="1" t="str">
        <v>HELIX</v>
      </c>
      <c r="D28" s="1">
        <v>4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1</v>
      </c>
      <c r="L28" s="1" t="str">
        <v>OPENING STOCK</v>
      </c>
      <c r="M28" s="1">
        <v>4</v>
      </c>
      <c r="N28" s="1" t="str">
        <v>Dharmacon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CTM-1191683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21</v>
      </c>
      <c r="L29" s="1" t="str">
        <v>OPENING STOCK</v>
      </c>
      <c r="M29" s="1" t="str">
        <v>RT</v>
      </c>
      <c r="N29" s="1" t="str">
        <v>Sartorius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21</v>
      </c>
    </row>
    <row r="30" spans="1:19" x14ac:dyDescent="0.25">
      <c r="A30" s="1" t="str">
        <v>CTM-1191684</v>
      </c>
      <c r="B30" s="1">
        <v>1</v>
      </c>
      <c r="C30" s="1" t="str">
        <v>HELIX</v>
      </c>
      <c r="D30" s="1">
        <v>-20</v>
      </c>
      <c r="E30" s="1" t="str">
        <v>Dharmacon</v>
      </c>
      <c r="F30" s="1">
        <v>0</v>
      </c>
      <c r="G30" s="1" t="str">
        <v>Kerala</v>
      </c>
      <c r="H30" s="1" t="str">
        <v>Saturday (25-10-25)</v>
      </c>
      <c r="I30" s="1" t="str">
        <v>OutStation</v>
      </c>
      <c r="K30" s="1">
        <f t="shared" si="0"/>
        <v>1</v>
      </c>
      <c r="L30" s="1" t="str">
        <v>PRIYANKA MADAM</v>
      </c>
      <c r="M30" s="1">
        <v>4</v>
      </c>
      <c r="N30" s="1" t="str">
        <v>BioLegend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1</v>
      </c>
    </row>
    <row r="31" spans="1:19" x14ac:dyDescent="0.25">
      <c r="A31" s="1" t="str">
        <v>CTM-1191685</v>
      </c>
      <c r="B31" s="1">
        <v>1</v>
      </c>
      <c r="C31" s="1" t="str">
        <v>HELIX</v>
      </c>
      <c r="D31" s="1">
        <v>-20</v>
      </c>
      <c r="E31" s="1" t="str">
        <v>Dharmacon</v>
      </c>
      <c r="F31" s="1">
        <v>0</v>
      </c>
      <c r="G31" s="1" t="str">
        <v>Kerala</v>
      </c>
      <c r="H31" s="1" t="str">
        <v>Saturday (25-10-25)</v>
      </c>
      <c r="I31" s="1" t="str">
        <v>OutStation</v>
      </c>
      <c r="K31" s="1">
        <f t="shared" si="0"/>
        <v>4</v>
      </c>
      <c r="L31" s="1" t="str">
        <v>RANJAN</v>
      </c>
      <c r="M31" s="1">
        <v>4</v>
      </c>
      <c r="N31" s="1" t="str">
        <v>BioLegend</v>
      </c>
      <c r="O31" s="1">
        <v>0</v>
      </c>
      <c r="P31" s="1" t="str">
        <v>patna</v>
      </c>
      <c r="Q31" s="1" t="str">
        <v>Saturday (25-10-25)</v>
      </c>
      <c r="R31" s="1" t="str">
        <v>OutStation</v>
      </c>
      <c r="S31" s="1">
        <f t="shared" si="1"/>
        <v>4</v>
      </c>
    </row>
    <row r="32" spans="1:19" x14ac:dyDescent="0.25">
      <c r="A32" s="1" t="str">
        <v>CTM-1198762</v>
      </c>
      <c r="B32" s="1">
        <v>1</v>
      </c>
      <c r="C32" s="1" t="str">
        <v>HELIX</v>
      </c>
      <c r="D32" s="1">
        <v>-20</v>
      </c>
      <c r="E32" s="1" t="str">
        <v>Dharmacon</v>
      </c>
      <c r="F32" s="1">
        <v>0</v>
      </c>
      <c r="G32" s="1" t="str">
        <v>Kerala</v>
      </c>
      <c r="H32" s="1" t="str">
        <v>Saturday (25-10-25)</v>
      </c>
      <c r="I32" s="1" t="str">
        <v>OutStation</v>
      </c>
      <c r="K32" s="1">
        <f t="shared" si="0"/>
        <v>2</v>
      </c>
      <c r="L32" s="1" t="str">
        <v>RCB</v>
      </c>
      <c r="M32" s="1">
        <v>-20</v>
      </c>
      <c r="N32" s="1" t="str">
        <v>TARGETMOL</v>
      </c>
      <c r="O32" s="1" t="str">
        <v>SAMPLE</v>
      </c>
      <c r="P32" s="1" t="str">
        <v>Delhi</v>
      </c>
      <c r="Q32" s="1" t="str">
        <v>Deepak / Priyanka Madam / Sample</v>
      </c>
      <c r="R32" s="1" t="str">
        <v>Local</v>
      </c>
      <c r="S32" s="1">
        <f t="shared" si="1"/>
        <v>2</v>
      </c>
    </row>
    <row r="33" spans="1:19" x14ac:dyDescent="0.25">
      <c r="A33" s="1" t="str">
        <v>T6045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 / Sample</v>
      </c>
      <c r="I33" s="1" t="str">
        <v>Local</v>
      </c>
      <c r="K33" s="1">
        <f t="shared" si="0"/>
        <v>13</v>
      </c>
      <c r="L33" s="1" t="str">
        <v>RCB</v>
      </c>
      <c r="M33" s="1">
        <v>4</v>
      </c>
      <c r="N33" s="1" t="str">
        <v>BioLegend</v>
      </c>
      <c r="O33" s="1">
        <v>0</v>
      </c>
      <c r="P33" s="1" t="str">
        <v>Delhi</v>
      </c>
      <c r="Q33" s="1" t="str">
        <v xml:space="preserve">Deepak / Priyanka Madam </v>
      </c>
      <c r="R33" s="1" t="str">
        <v>Local</v>
      </c>
      <c r="S33" s="1">
        <f t="shared" si="1"/>
        <v>13</v>
      </c>
    </row>
    <row r="34" spans="1:19" x14ac:dyDescent="0.25">
      <c r="A34" s="1" t="str">
        <v>T4535</v>
      </c>
      <c r="B34" s="1">
        <v>1</v>
      </c>
      <c r="C34" s="1" t="str">
        <v>ICGEB</v>
      </c>
      <c r="D34" s="1">
        <v>-20</v>
      </c>
      <c r="E34" s="1" t="str">
        <v>TARGETMOL</v>
      </c>
      <c r="F34" s="1" t="str">
        <v>SAMPLE</v>
      </c>
      <c r="G34" s="1" t="str">
        <v>Delhi</v>
      </c>
      <c r="H34" s="1" t="str">
        <v>Priyanka Madam / Sample</v>
      </c>
      <c r="I34" s="1" t="str">
        <v>Local</v>
      </c>
      <c r="K34" s="1">
        <f t="shared" ref="K34:K65" si="2">SUMIFS(B:B,C:C, L34,D:D, M34,E:E, N34,F:F, O34,G:G, P34,H:H, Q34)</f>
        <v>5</v>
      </c>
      <c r="L34" s="1" t="str">
        <v>RCB</v>
      </c>
      <c r="M34" s="1">
        <v>-20</v>
      </c>
      <c r="N34" s="1" t="str">
        <v>BioLegend</v>
      </c>
      <c r="O34" s="1">
        <v>0</v>
      </c>
      <c r="P34" s="1" t="str">
        <v>Delhi</v>
      </c>
      <c r="Q34" s="1" t="str">
        <v xml:space="preserve">Deepak / Priyanka Madam </v>
      </c>
      <c r="R34" s="1" t="str">
        <v>Local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T1784</v>
      </c>
      <c r="B35" s="1">
        <v>1</v>
      </c>
      <c r="C35" s="1" t="str">
        <v>ICGEB</v>
      </c>
      <c r="D35" s="1">
        <v>-20</v>
      </c>
      <c r="E35" s="1" t="str">
        <v>TARGETMOL</v>
      </c>
      <c r="F35" s="1" t="str">
        <v>SAMPLE</v>
      </c>
      <c r="G35" s="1" t="str">
        <v>Delhi</v>
      </c>
      <c r="H35" s="1" t="str">
        <v>Priyanka Madam / Sample</v>
      </c>
      <c r="I35" s="1" t="str">
        <v>Local</v>
      </c>
      <c r="K35" s="44">
        <f t="shared" si="2"/>
        <v>3</v>
      </c>
      <c r="L35" s="44" t="str">
        <v>RGCB</v>
      </c>
      <c r="M35" s="44">
        <v>4</v>
      </c>
      <c r="N35" s="44" t="str">
        <v>BioLegend</v>
      </c>
      <c r="O35" s="44">
        <v>0</v>
      </c>
      <c r="P35" s="44" t="str">
        <v>Kerala</v>
      </c>
      <c r="Q35" s="44" t="str">
        <v>Saturday (25-10-25)</v>
      </c>
      <c r="R35" s="44" t="str">
        <v>OutStation</v>
      </c>
      <c r="S35" s="44">
        <f t="shared" si="3"/>
        <v>3</v>
      </c>
    </row>
    <row r="36" spans="1:19" x14ac:dyDescent="0.25">
      <c r="A36" s="1" t="str">
        <v>T1537</v>
      </c>
      <c r="B36" s="1">
        <v>1</v>
      </c>
      <c r="C36" s="1" t="str">
        <v>ICGEB</v>
      </c>
      <c r="D36" s="1">
        <v>-20</v>
      </c>
      <c r="E36" s="1" t="str">
        <v>TARGETMOL</v>
      </c>
      <c r="F36" s="1" t="str">
        <v>SAMPLE</v>
      </c>
      <c r="G36" s="1" t="str">
        <v>Delhi</v>
      </c>
      <c r="H36" s="1" t="str">
        <v>Priyanka Madam / Sample</v>
      </c>
      <c r="I36" s="1" t="str">
        <v>Local</v>
      </c>
      <c r="K36" s="1">
        <f t="shared" si="2"/>
        <v>5</v>
      </c>
      <c r="L36" s="1" t="str">
        <v>Sample (PM)</v>
      </c>
      <c r="M36" s="1">
        <v>4</v>
      </c>
      <c r="N36" s="1" t="str">
        <v>Hansa Biomed</v>
      </c>
      <c r="O36" s="1" t="str">
        <v>Priyanka Madam</v>
      </c>
      <c r="P36" s="1" t="str">
        <v>delhi</v>
      </c>
      <c r="Q36" s="1" t="str">
        <v>Priyanka Madam</v>
      </c>
      <c r="R36" s="1" t="str">
        <v>Local</v>
      </c>
      <c r="S36" s="1">
        <f t="shared" si="3"/>
        <v>5</v>
      </c>
    </row>
    <row r="37" spans="1:19" x14ac:dyDescent="0.25">
      <c r="A37" s="1">
        <v>100201</v>
      </c>
      <c r="B37" s="1">
        <v>1</v>
      </c>
      <c r="C37" s="1" t="str">
        <v>IGIB</v>
      </c>
      <c r="D37" s="1">
        <v>4</v>
      </c>
      <c r="E37" s="1" t="str">
        <v>BioLegend</v>
      </c>
      <c r="F37" s="1">
        <v>0</v>
      </c>
      <c r="G37" s="1" t="str">
        <v>Delhi</v>
      </c>
      <c r="H37" s="1" t="str">
        <v>sample</v>
      </c>
      <c r="I37" s="1" t="str">
        <v>Local</v>
      </c>
      <c r="K37" s="1">
        <f t="shared" si="2"/>
        <v>2</v>
      </c>
      <c r="L37" s="1" t="str">
        <v>Shubh Sales</v>
      </c>
      <c r="M37" s="1">
        <v>4</v>
      </c>
      <c r="N37" s="1" t="str">
        <v>MyBiosource</v>
      </c>
      <c r="O37" s="1">
        <v>0</v>
      </c>
      <c r="P37" s="1" t="str">
        <v>JAIPUR</v>
      </c>
      <c r="Q37" s="1" t="str">
        <v>Saturday (25-10-25)</v>
      </c>
      <c r="R37" s="1" t="str">
        <v>OutStation</v>
      </c>
      <c r="S37" s="1">
        <f t="shared" si="3"/>
        <v>2</v>
      </c>
    </row>
    <row r="38" spans="1:19" x14ac:dyDescent="0.25">
      <c r="A38" s="1" t="str">
        <v>L-019598-00-0005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2</v>
      </c>
      <c r="L38" s="1" t="str">
        <v>SOUTH CAMPUS</v>
      </c>
      <c r="M38" s="1" t="str">
        <v>RT</v>
      </c>
      <c r="N38" s="1" t="str">
        <v>HOEFER</v>
      </c>
      <c r="O38" s="1">
        <v>0</v>
      </c>
      <c r="P38" s="1" t="str">
        <v>Delhi</v>
      </c>
      <c r="Q38" s="1" t="str">
        <v>Sample</v>
      </c>
      <c r="R38" s="1" t="str">
        <v>Local</v>
      </c>
      <c r="S38" s="1">
        <f t="shared" si="3"/>
        <v>2</v>
      </c>
    </row>
    <row r="39" spans="1:19" x14ac:dyDescent="0.25">
      <c r="A39" s="1" t="str">
        <v>L-013680-01-0005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Biocon Order Cancelled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L-012078-00-0005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BioLegend</v>
      </c>
      <c r="O40" s="1" t="str">
        <v>FOC Informed By Priya Madam and informed to SM Sir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L-003030-00-0005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1</v>
      </c>
      <c r="L41" s="1" t="str">
        <v>stock</v>
      </c>
      <c r="M41" s="1">
        <v>-20</v>
      </c>
      <c r="N41" s="1" t="str">
        <v>Dharmacon</v>
      </c>
      <c r="O41" s="1" t="str">
        <v>Extra Item Purchased (Informed by Dharmendra Sir)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 t="str">
        <v>L-004920-01-0005</v>
      </c>
      <c r="B42" s="1">
        <v>1</v>
      </c>
      <c r="C42" s="1" t="str">
        <v>ILS</v>
      </c>
      <c r="D42" s="1">
        <v>-20</v>
      </c>
      <c r="E42" s="1" t="str">
        <v>DHARMACON</v>
      </c>
      <c r="F42" s="1">
        <v>0</v>
      </c>
      <c r="G42" s="1" t="str">
        <v>Bhuvneshwar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Revvity</v>
      </c>
      <c r="O42" s="1" t="str">
        <v>MACHINE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L-003805-00-0005</v>
      </c>
      <c r="B43" s="1">
        <v>1</v>
      </c>
      <c r="C43" s="1" t="str">
        <v>ILS</v>
      </c>
      <c r="D43" s="1">
        <v>-20</v>
      </c>
      <c r="E43" s="1" t="str">
        <v>DHARMACON</v>
      </c>
      <c r="F43" s="1">
        <v>0</v>
      </c>
      <c r="G43" s="1" t="str">
        <v>Bhuvneshwar</v>
      </c>
      <c r="H43" s="1" t="str">
        <v>PO Awaited</v>
      </c>
      <c r="I43" s="1" t="str">
        <v>OutStation</v>
      </c>
      <c r="K43" s="1">
        <f t="shared" si="2"/>
        <v>1</v>
      </c>
      <c r="L43" s="1" t="str">
        <v>STOCK</v>
      </c>
      <c r="M43" s="1">
        <v>4</v>
      </c>
      <c r="N43" s="1" t="str">
        <v>BioLegend</v>
      </c>
      <c r="O43" s="1" t="str">
        <v>Return From Bio Health (Extra Purchase infromed by Priynka Madam)</v>
      </c>
      <c r="P43" s="1" t="str">
        <v>STOCK</v>
      </c>
      <c r="Q43" s="1" t="str">
        <v>Priyanka Madam</v>
      </c>
      <c r="R43" s="1" t="str">
        <v>STOCK</v>
      </c>
      <c r="S43" s="1">
        <f t="shared" si="3"/>
        <v>1</v>
      </c>
    </row>
    <row r="44" spans="1:19" x14ac:dyDescent="0.25">
      <c r="A44" s="1" t="str">
        <v>D-001810-10-05</v>
      </c>
      <c r="B44" s="1">
        <v>1</v>
      </c>
      <c r="C44" s="1" t="str">
        <v>ILS</v>
      </c>
      <c r="D44" s="1">
        <v>-20</v>
      </c>
      <c r="E44" s="1" t="str">
        <v>DHARMACON</v>
      </c>
      <c r="F44" s="1">
        <v>0</v>
      </c>
      <c r="G44" s="1" t="str">
        <v>Bhuvneshwar</v>
      </c>
      <c r="H44" s="1" t="str">
        <v>PO Awaited</v>
      </c>
      <c r="I44" s="1" t="str">
        <v>OutStation</v>
      </c>
      <c r="K44" s="1">
        <f t="shared" si="2"/>
        <v>4</v>
      </c>
      <c r="L44" s="1" t="str">
        <v>Stock</v>
      </c>
      <c r="M44" s="1">
        <v>4</v>
      </c>
      <c r="N44" s="1" t="str">
        <v>BioLegend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4</v>
      </c>
    </row>
    <row r="45" spans="1:19" x14ac:dyDescent="0.25">
      <c r="A45" s="1">
        <v>350214</v>
      </c>
      <c r="B45" s="1">
        <v>1</v>
      </c>
      <c r="C45" s="1" t="str">
        <v>IMMUNO ACT</v>
      </c>
      <c r="D45" s="1">
        <v>4</v>
      </c>
      <c r="E45" s="1" t="str">
        <v>BioLegend</v>
      </c>
      <c r="F45" s="1">
        <v>0</v>
      </c>
      <c r="G45" s="1" t="str">
        <v>Mumbai</v>
      </c>
      <c r="H45" s="1" t="str">
        <v>Saturday (25-10-25)</v>
      </c>
      <c r="I45" s="1" t="str">
        <v>OutStation</v>
      </c>
      <c r="K45" s="1">
        <f t="shared" si="2"/>
        <v>1</v>
      </c>
      <c r="L45" s="1" t="str">
        <v>STOCK</v>
      </c>
      <c r="M45" s="1" t="str">
        <v>4</v>
      </c>
      <c r="N45" s="1" t="str">
        <v>BioLegend</v>
      </c>
      <c r="O45" s="1" t="str">
        <v>Extra Purchase By Priya Madam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>
        <v>102116</v>
      </c>
      <c r="B46" s="1">
        <v>1</v>
      </c>
      <c r="C46" s="1" t="str">
        <v>IMTECH</v>
      </c>
      <c r="D46" s="1">
        <v>4</v>
      </c>
      <c r="E46" s="1" t="str">
        <v>BioLegend</v>
      </c>
      <c r="F46" s="1">
        <v>0</v>
      </c>
      <c r="G46" s="1" t="str">
        <v>Chandigarh</v>
      </c>
      <c r="H46" s="1" t="str">
        <v>Monday (27-10-25)</v>
      </c>
      <c r="I46" s="1" t="str">
        <v>OutStation</v>
      </c>
      <c r="K46" s="1">
        <f t="shared" si="2"/>
        <v>5</v>
      </c>
      <c r="L46" s="1" t="str">
        <v>Stock</v>
      </c>
      <c r="M46" s="1" t="str">
        <v>RT</v>
      </c>
      <c r="N46" s="1" t="str">
        <v>Biotium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5</v>
      </c>
    </row>
    <row r="47" spans="1:19" x14ac:dyDescent="0.25">
      <c r="A47" s="1">
        <v>400218</v>
      </c>
      <c r="B47" s="1">
        <v>2</v>
      </c>
      <c r="C47" s="1" t="str">
        <v>MICRO VAPI</v>
      </c>
      <c r="D47" s="1">
        <v>4</v>
      </c>
      <c r="E47" s="1" t="str">
        <v>BioLegend</v>
      </c>
      <c r="F47" s="1">
        <v>0</v>
      </c>
      <c r="G47" s="1" t="str">
        <v>Gujrat</v>
      </c>
      <c r="H47" s="1" t="str">
        <v>Saturday (25-10-25)</v>
      </c>
      <c r="I47" s="1" t="str">
        <v>OutStation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Extra Received</v>
      </c>
      <c r="P47" s="1" t="str">
        <v>STOCK</v>
      </c>
      <c r="Q47" s="1" t="str">
        <v>Stock</v>
      </c>
      <c r="R47" s="1" t="str">
        <v>STOCK</v>
      </c>
      <c r="S47" s="1">
        <f t="shared" si="3"/>
        <v>4</v>
      </c>
    </row>
    <row r="48" spans="1:19" x14ac:dyDescent="0.25">
      <c r="A48" s="1">
        <v>423101</v>
      </c>
      <c r="B48" s="1">
        <v>5</v>
      </c>
      <c r="C48" s="1" t="str">
        <v>MICRO VAPI</v>
      </c>
      <c r="D48" s="1">
        <v>-20</v>
      </c>
      <c r="E48" s="1" t="str">
        <v>BioLegend</v>
      </c>
      <c r="F48" s="1">
        <v>0</v>
      </c>
      <c r="G48" s="1" t="str">
        <v>Gujrat</v>
      </c>
      <c r="H48" s="1" t="str">
        <v>Saturday (25-10-25)</v>
      </c>
      <c r="I48" s="1" t="str">
        <v>OutStation</v>
      </c>
      <c r="K48" s="1">
        <f t="shared" si="2"/>
        <v>2</v>
      </c>
      <c r="L48" s="1" t="str">
        <v>STOCK</v>
      </c>
      <c r="M48" s="1" t="str">
        <v>RT</v>
      </c>
      <c r="N48" s="1" t="str">
        <v>Genei Lab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L-015121-00-0005</v>
      </c>
      <c r="B49" s="1">
        <v>1</v>
      </c>
      <c r="C49" s="1" t="str">
        <v>NCBS</v>
      </c>
      <c r="D49" s="1">
        <v>-20</v>
      </c>
      <c r="E49" s="1" t="str">
        <v>DHARMACON</v>
      </c>
      <c r="F49" s="1">
        <v>0</v>
      </c>
      <c r="G49" s="1" t="str">
        <v>Banglore</v>
      </c>
      <c r="H49" s="1" t="str">
        <v>PO Awaited</v>
      </c>
      <c r="I49" s="1" t="str">
        <v>OutStation</v>
      </c>
      <c r="K49" s="1">
        <f t="shared" si="2"/>
        <v>2</v>
      </c>
      <c r="L49" s="1" t="str">
        <v>STOCK</v>
      </c>
      <c r="M49" s="1">
        <v>-20</v>
      </c>
      <c r="N49" s="1" t="str">
        <v>Genei Lab</v>
      </c>
      <c r="O49" s="1" t="str">
        <v>One Piece Damaged received (Replacement received)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L-020165-00-0005</v>
      </c>
      <c r="B50" s="1">
        <v>1</v>
      </c>
      <c r="C50" s="1" t="str">
        <v>NCBS</v>
      </c>
      <c r="D50" s="1">
        <v>-20</v>
      </c>
      <c r="E50" s="1" t="str">
        <v>DHARMACON</v>
      </c>
      <c r="F50" s="1">
        <v>0</v>
      </c>
      <c r="G50" s="1" t="str">
        <v>Banglore</v>
      </c>
      <c r="H50" s="1" t="str">
        <v>PO Awaited</v>
      </c>
      <c r="I50" s="1" t="str">
        <v>OutStation</v>
      </c>
      <c r="K50" s="44">
        <f t="shared" si="2"/>
        <v>3</v>
      </c>
      <c r="L50" s="44" t="str">
        <v>STOCK</v>
      </c>
      <c r="M50" s="44">
        <v>-20</v>
      </c>
      <c r="N50" s="44" t="str">
        <v>Genei Lab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3</v>
      </c>
    </row>
    <row r="51" spans="1:19" x14ac:dyDescent="0.25">
      <c r="A51" s="1" t="str">
        <v>VS0101</v>
      </c>
      <c r="B51" s="1">
        <v>1</v>
      </c>
      <c r="C51" s="1" t="str">
        <v>NII</v>
      </c>
      <c r="D51" s="1" t="str">
        <v>RT</v>
      </c>
      <c r="E51" s="1" t="str">
        <v>SARTORIUS</v>
      </c>
      <c r="F51" s="1">
        <v>0</v>
      </c>
      <c r="G51" s="1" t="str">
        <v>Delhi</v>
      </c>
      <c r="H51" s="1" t="str">
        <v>Priyanka Madam (One item Back Order)</v>
      </c>
      <c r="I51" s="1" t="str">
        <v>Local</v>
      </c>
      <c r="K51" s="1">
        <f t="shared" si="2"/>
        <v>3</v>
      </c>
      <c r="L51" s="1" t="str">
        <v>stock</v>
      </c>
      <c r="M51" s="1">
        <v>4</v>
      </c>
      <c r="N51" s="1" t="str">
        <v>Genexis Biotech</v>
      </c>
      <c r="O51" s="1" t="str">
        <v>Sample Received (Priyanka madam)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44" t="str">
        <v>VS0131</v>
      </c>
      <c r="B52" s="44">
        <v>1</v>
      </c>
      <c r="C52" s="44" t="str">
        <v>NII</v>
      </c>
      <c r="D52" s="44" t="str">
        <v>RT</v>
      </c>
      <c r="E52" s="44" t="str">
        <v>SARTORIUS</v>
      </c>
      <c r="F52" s="44">
        <v>0</v>
      </c>
      <c r="G52" s="44" t="str">
        <v>Delhi</v>
      </c>
      <c r="H52" s="44" t="str">
        <v>Priyanka Madam (One item Back Order)</v>
      </c>
      <c r="I52" s="44" t="str">
        <v>Local</v>
      </c>
      <c r="K52" s="44">
        <f t="shared" si="2"/>
        <v>17</v>
      </c>
      <c r="L52" s="44" t="str">
        <v>STOCK</v>
      </c>
      <c r="M52" s="44">
        <v>-20</v>
      </c>
      <c r="N52" s="44" t="str">
        <v>Intron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17</v>
      </c>
    </row>
    <row r="53" spans="1:19" x14ac:dyDescent="0.25">
      <c r="A53" s="1">
        <v>424602</v>
      </c>
      <c r="B53" s="1">
        <v>1</v>
      </c>
      <c r="C53" s="1" t="str">
        <v>Nimhans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Wait for Other Materail</v>
      </c>
      <c r="I53" s="1" t="str">
        <v>OutStation</v>
      </c>
      <c r="K53" s="1">
        <f t="shared" si="2"/>
        <v>65</v>
      </c>
      <c r="L53" s="1" t="str">
        <v>Stock</v>
      </c>
      <c r="M53" s="1" t="str">
        <v>RT</v>
      </c>
      <c r="N53" s="1" t="str">
        <v>Sartorius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65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and Back Order</v>
      </c>
      <c r="I54" s="1" t="str">
        <v>OutStation</v>
      </c>
      <c r="K54" s="1">
        <f t="shared" si="2"/>
        <v>27</v>
      </c>
      <c r="L54" s="1" t="str">
        <v>Stock</v>
      </c>
      <c r="M54" s="1" t="str">
        <v>RT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27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18</v>
      </c>
      <c r="L55" s="1" t="str">
        <v>Stock</v>
      </c>
      <c r="M55" s="1">
        <v>-20</v>
      </c>
      <c r="N55" s="1" t="str">
        <v>Mp Bio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18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Stock for Aurigine Onco</v>
      </c>
      <c r="P56" s="1" t="str">
        <v>STOCK</v>
      </c>
      <c r="Q56" s="1" t="str">
        <v>Stock Aurigine Onco</v>
      </c>
      <c r="R56" s="1" t="str">
        <v>STOCK</v>
      </c>
      <c r="S56" s="1">
        <f t="shared" si="3"/>
        <v>3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2</v>
      </c>
      <c r="L57" s="1" t="str">
        <v>Stock</v>
      </c>
      <c r="M57" s="1">
        <v>4</v>
      </c>
      <c r="N57" s="1" t="str">
        <v>BioLegend</v>
      </c>
      <c r="O57" s="1" t="str">
        <v>Retrun From IGIB , Invoice Number 1058</v>
      </c>
      <c r="P57" s="1" t="str">
        <v>STOCK</v>
      </c>
      <c r="Q57" s="1" t="str">
        <v>Stock</v>
      </c>
      <c r="R57" s="1" t="str">
        <v>STOCK</v>
      </c>
      <c r="S57" s="1">
        <f t="shared" si="3"/>
        <v>2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</v>
      </c>
      <c r="L58" s="1" t="str">
        <v>Stock</v>
      </c>
      <c r="M58" s="1">
        <v>4</v>
      </c>
      <c r="N58" s="1" t="str">
        <v>BioXcell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1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2</v>
      </c>
      <c r="L59" s="1" t="str">
        <v>Stock</v>
      </c>
      <c r="M59" s="1">
        <v>4</v>
      </c>
      <c r="N59" s="1" t="str">
        <v>MP Bio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421403</v>
      </c>
      <c r="B60" s="1">
        <v>7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13</v>
      </c>
      <c r="L60" s="1" t="str">
        <v>Stock</v>
      </c>
      <c r="M60" s="1">
        <v>4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13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5</v>
      </c>
      <c r="L61" s="1" t="str">
        <v>Stock</v>
      </c>
      <c r="M61" s="1">
        <v>-20</v>
      </c>
      <c r="N61" s="1" t="str">
        <v>DHARMACON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1</v>
      </c>
      <c r="L62" s="1" t="str">
        <v>Sun pharma</v>
      </c>
      <c r="M62" s="1">
        <v>4</v>
      </c>
      <c r="N62" s="1" t="str">
        <v>Cytoskeleton</v>
      </c>
      <c r="O62" s="1">
        <v>0</v>
      </c>
      <c r="P62" s="1" t="str">
        <v>Gujrat</v>
      </c>
      <c r="Q62" s="1" t="str">
        <v>Saturday (25-10-25)</v>
      </c>
      <c r="R62" s="1" t="str">
        <v>OutStation</v>
      </c>
      <c r="S62" s="1">
        <f t="shared" si="3"/>
        <v>1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2</v>
      </c>
      <c r="L63" s="1" t="str">
        <v>SYNGENE</v>
      </c>
      <c r="M63" s="1">
        <v>-20</v>
      </c>
      <c r="N63" s="1" t="str">
        <v>BOSTER</v>
      </c>
      <c r="O63" s="1">
        <v>0</v>
      </c>
      <c r="P63" s="1" t="str">
        <v>Banglore</v>
      </c>
      <c r="Q63" s="1" t="str">
        <v>COA Pending</v>
      </c>
      <c r="R63" s="1" t="str">
        <v>OutStation</v>
      </c>
      <c r="S63" s="1">
        <f t="shared" si="3"/>
        <v>2</v>
      </c>
    </row>
    <row r="64" spans="1:19" x14ac:dyDescent="0.25">
      <c r="A64" s="1" t="str">
        <v>B-003000-WB-100</v>
      </c>
      <c r="B64" s="1">
        <v>1</v>
      </c>
      <c r="C64" s="1" t="str">
        <v>OPENING STOCK</v>
      </c>
      <c r="D64" s="1">
        <v>4</v>
      </c>
      <c r="E64" s="1" t="str">
        <v>Dharmacon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5</v>
      </c>
      <c r="L64" s="1" t="str">
        <v>THSTI</v>
      </c>
      <c r="M64" s="1">
        <v>-20</v>
      </c>
      <c r="N64" s="1" t="str">
        <v>BioLegend</v>
      </c>
      <c r="O64" s="1">
        <v>0</v>
      </c>
      <c r="P64" s="1" t="str">
        <v>Faridabad</v>
      </c>
      <c r="Q64" s="1" t="str">
        <v>Priyanka Madam</v>
      </c>
      <c r="R64" s="1" t="str">
        <v>Local</v>
      </c>
      <c r="S64" s="1">
        <f t="shared" si="3"/>
        <v>5</v>
      </c>
    </row>
    <row r="65" spans="1:19" x14ac:dyDescent="0.25">
      <c r="A65" s="1">
        <v>16532</v>
      </c>
      <c r="B65" s="1">
        <v>21</v>
      </c>
      <c r="C65" s="1" t="str">
        <v>OPENING 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1</v>
      </c>
      <c r="L65" s="1" t="str">
        <v>TopClass</v>
      </c>
      <c r="M65" s="1">
        <v>-20</v>
      </c>
      <c r="N65" s="1" t="str">
        <v>MyBiosource</v>
      </c>
      <c r="O65" s="1">
        <v>0</v>
      </c>
      <c r="P65" s="1" t="str">
        <v>Delhi</v>
      </c>
      <c r="Q65" s="1" t="str">
        <v>Deepak/Priyanka Madam</v>
      </c>
      <c r="R65" s="1" t="str">
        <v>Local</v>
      </c>
      <c r="S65" s="1">
        <f t="shared" si="3"/>
        <v>1</v>
      </c>
    </row>
    <row r="66" spans="1:19" x14ac:dyDescent="0.25">
      <c r="A66" s="1">
        <v>424401</v>
      </c>
      <c r="B66" s="1">
        <v>1</v>
      </c>
      <c r="C66" s="1" t="str">
        <v>PRIYANKA MADAM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4</v>
      </c>
      <c r="L66" s="1" t="str">
        <v>UNKNOWN</v>
      </c>
      <c r="M66" s="1">
        <v>4</v>
      </c>
      <c r="N66" s="1" t="str">
        <v>BioLegend</v>
      </c>
      <c r="O66" s="1" t="str">
        <v>Demo Kit Mohan Sir (740811, 741146) 2 pcs Kit</v>
      </c>
      <c r="P66" s="1" t="str">
        <v>Unknown</v>
      </c>
      <c r="Q66" s="1" t="str">
        <v>Mohan Sir, (Demo)</v>
      </c>
      <c r="R66" s="1" t="str">
        <v>Unknown</v>
      </c>
      <c r="S66" s="1">
        <f t="shared" ref="S66:S77" si="5">SUMIFS(B:B,C:C, L66,D:D, M66,E:E, N66,F:F, O66,G:G, P66,H:H, Q66)</f>
        <v>4</v>
      </c>
    </row>
    <row r="67" spans="1:19" x14ac:dyDescent="0.25">
      <c r="A67" s="1">
        <v>302902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</v>
      </c>
      <c r="L67" s="1" t="str">
        <v>Unknown</v>
      </c>
      <c r="M67" s="1" t="str">
        <v>RT</v>
      </c>
      <c r="N67" s="1" t="str">
        <v>BioLegend</v>
      </c>
      <c r="O67" s="1" t="str">
        <v>Mohn Sir (Sample) Aurigine Onco</v>
      </c>
      <c r="P67" s="1" t="str">
        <v>Unknown</v>
      </c>
      <c r="Q67" s="1" t="str">
        <v>Mohan sir,(Sample) Aurigine Onco</v>
      </c>
      <c r="R67" s="1" t="str">
        <v>Unknown</v>
      </c>
      <c r="S67" s="1">
        <f t="shared" si="5"/>
        <v>1</v>
      </c>
    </row>
    <row r="68" spans="1:19" x14ac:dyDescent="0.25">
      <c r="A68" s="1">
        <v>317302</v>
      </c>
      <c r="B68" s="1">
        <v>1</v>
      </c>
      <c r="C68" s="1" t="str">
        <v>RANJAN</v>
      </c>
      <c r="D68" s="1">
        <v>4</v>
      </c>
      <c r="E68" s="1" t="str">
        <v>BioLegend</v>
      </c>
      <c r="F68" s="1">
        <v>0</v>
      </c>
      <c r="G68" s="1" t="str">
        <v>patna</v>
      </c>
      <c r="H68" s="1" t="str">
        <v>Saturday (25-10-25)</v>
      </c>
      <c r="I68" s="1" t="str">
        <v>OutStation</v>
      </c>
      <c r="K68" s="1">
        <f t="shared" si="4"/>
        <v>1</v>
      </c>
      <c r="L68" s="1" t="str">
        <v>Unknown</v>
      </c>
      <c r="M68" s="1">
        <v>4</v>
      </c>
      <c r="N68" s="1" t="str">
        <v>BioLegend</v>
      </c>
      <c r="O68" s="1" t="str">
        <v>Mohn Sir (Sample) Aurigine Onco</v>
      </c>
      <c r="P68" s="1" t="str">
        <v>Unknown</v>
      </c>
      <c r="Q68" s="1" t="str">
        <v>Mohan sir,(Sample) Aurigine Onco</v>
      </c>
      <c r="R68" s="1" t="str">
        <v>Unknown</v>
      </c>
      <c r="S68" s="1">
        <f t="shared" si="5"/>
        <v>1</v>
      </c>
    </row>
    <row r="69" spans="1:19" x14ac:dyDescent="0.25">
      <c r="A69" s="1">
        <v>317318</v>
      </c>
      <c r="B69" s="1">
        <v>1</v>
      </c>
      <c r="C69" s="1" t="str">
        <v>RANJAN</v>
      </c>
      <c r="D69" s="1">
        <v>4</v>
      </c>
      <c r="E69" s="1" t="str">
        <v>BioLegend</v>
      </c>
      <c r="F69" s="1">
        <v>0</v>
      </c>
      <c r="G69" s="1" t="str">
        <v>patna</v>
      </c>
      <c r="H69" s="1" t="str">
        <v>Saturday (25-10-25)</v>
      </c>
      <c r="I69" s="1" t="str">
        <v>OutStation</v>
      </c>
      <c r="K69" s="1">
        <f t="shared" si="4"/>
        <v>15</v>
      </c>
      <c r="L69" s="1" t="str">
        <v>Vector</v>
      </c>
      <c r="M69" s="1">
        <v>4</v>
      </c>
      <c r="N69" s="1" t="str">
        <v>BioLegend</v>
      </c>
      <c r="O69" s="1">
        <v>0</v>
      </c>
      <c r="P69" s="1" t="str">
        <v>Punjab</v>
      </c>
      <c r="Q69" s="1" t="str">
        <v>Monday (27-10-25)</v>
      </c>
      <c r="R69" s="1" t="str">
        <v>OutStation</v>
      </c>
      <c r="S69" s="1">
        <f t="shared" si="5"/>
        <v>15</v>
      </c>
    </row>
    <row r="70" spans="1:19" x14ac:dyDescent="0.25">
      <c r="A70" s="1">
        <v>317408</v>
      </c>
      <c r="B70" s="1">
        <v>1</v>
      </c>
      <c r="C70" s="1" t="str">
        <v>RANJAN</v>
      </c>
      <c r="D70" s="1">
        <v>4</v>
      </c>
      <c r="E70" s="1" t="str">
        <v>BioLegend</v>
      </c>
      <c r="F70" s="1">
        <v>0</v>
      </c>
      <c r="G70" s="1" t="str">
        <v>patna</v>
      </c>
      <c r="H70" s="1" t="str">
        <v>Saturday (25-10-25)</v>
      </c>
      <c r="I70" s="1" t="str">
        <v>OutStation</v>
      </c>
      <c r="K70" s="1">
        <f t="shared" si="4"/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f t="shared" si="5"/>
        <v>0</v>
      </c>
    </row>
    <row r="71" spans="1:19" x14ac:dyDescent="0.25">
      <c r="A71" s="1" t="str">
        <v>T6280</v>
      </c>
      <c r="B71" s="1">
        <v>2</v>
      </c>
      <c r="C71" s="1" t="str">
        <v>RCB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Deepak / Priyanka Madam / Sample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100336</v>
      </c>
      <c r="B72" s="1">
        <v>2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 xml:space="preserve">Deepak / Priyanka Madam 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105006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 xml:space="preserve">Deepak / Priyanka Madam 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107641</v>
      </c>
      <c r="B74" s="1">
        <v>2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 xml:space="preserve">Deepak / Priyanka Madam 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141732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 xml:space="preserve">Deepak / Priyanka Madam </v>
      </c>
      <c r="I75" s="1" t="str">
        <v>Local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406001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 xml:space="preserve">Deepak / Priyanka Madam 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406416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 xml:space="preserve">Deepak / Priyanka Madam 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420701</v>
      </c>
      <c r="B78" s="1">
        <v>4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 xml:space="preserve">Deepak / Priyanka Madam 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423102</v>
      </c>
      <c r="B79" s="1">
        <v>3</v>
      </c>
      <c r="C79" s="1" t="str">
        <v>RCB</v>
      </c>
      <c r="D79" s="1">
        <v>-20</v>
      </c>
      <c r="E79" s="1" t="str">
        <v>BioLegend</v>
      </c>
      <c r="F79" s="1">
        <v>0</v>
      </c>
      <c r="G79" s="1" t="str">
        <v>Delhi</v>
      </c>
      <c r="H79" s="1" t="str">
        <v xml:space="preserve">Deepak / Priyanka Madam 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570204</v>
      </c>
      <c r="B80" s="1">
        <v>1</v>
      </c>
      <c r="C80" s="1" t="str">
        <v>RCB</v>
      </c>
      <c r="D80" s="1">
        <v>-20</v>
      </c>
      <c r="E80" s="1" t="str">
        <v>BioLegend</v>
      </c>
      <c r="F80" s="1">
        <v>0</v>
      </c>
      <c r="G80" s="1" t="str">
        <v>Delhi</v>
      </c>
      <c r="H80" s="1" t="str">
        <v xml:space="preserve">Deepak / Priyanka Madam 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575306</v>
      </c>
      <c r="B81" s="1">
        <v>1</v>
      </c>
      <c r="C81" s="1" t="str">
        <v>RCB</v>
      </c>
      <c r="D81" s="1">
        <v>-20</v>
      </c>
      <c r="E81" s="1" t="str">
        <v>BioLegend</v>
      </c>
      <c r="F81" s="1">
        <v>0</v>
      </c>
      <c r="G81" s="1" t="str">
        <v>Delhi</v>
      </c>
      <c r="H81" s="1" t="str">
        <v xml:space="preserve">Deepak / Priyanka Madam 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640906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 xml:space="preserve">Deepak / Priyanka Madam 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101251</v>
      </c>
      <c r="B83" s="1">
        <v>1</v>
      </c>
      <c r="C83" s="1" t="str">
        <v>RGCB</v>
      </c>
      <c r="D83" s="1">
        <v>4</v>
      </c>
      <c r="E83" s="1" t="str">
        <v>BioLegend</v>
      </c>
      <c r="F83" s="1">
        <v>0</v>
      </c>
      <c r="G83" s="1" t="str">
        <v>Kerala</v>
      </c>
      <c r="H83" s="1" t="str">
        <v>Saturday (25-10-25)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139316</v>
      </c>
      <c r="B84" s="1">
        <v>1</v>
      </c>
      <c r="C84" s="1" t="str">
        <v>RGCB</v>
      </c>
      <c r="D84" s="1">
        <v>4</v>
      </c>
      <c r="E84" s="1" t="str">
        <v>BioLegend</v>
      </c>
      <c r="F84" s="1">
        <v>0</v>
      </c>
      <c r="G84" s="1" t="str">
        <v>Kerala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420601</v>
      </c>
      <c r="B85" s="1">
        <v>1</v>
      </c>
      <c r="C85" s="1" t="str">
        <v>RGCB</v>
      </c>
      <c r="D85" s="1">
        <v>4</v>
      </c>
      <c r="E85" s="1" t="str">
        <v>BioLegend</v>
      </c>
      <c r="F85" s="1">
        <v>0</v>
      </c>
      <c r="G85" s="1" t="str">
        <v>Kerala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HBM-EXP-B2.5</v>
      </c>
      <c r="B86" s="1">
        <v>5</v>
      </c>
      <c r="C86" s="1" t="str">
        <v>Sample (PM)</v>
      </c>
      <c r="D86" s="1">
        <v>4</v>
      </c>
      <c r="E86" s="1" t="str">
        <v>Hansa Biomed</v>
      </c>
      <c r="F86" s="1" t="str">
        <v>Priyanka Madam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MBS9922282</v>
      </c>
      <c r="B87" s="1">
        <v>1</v>
      </c>
      <c r="C87" s="1" t="str">
        <v>Shubh Sales</v>
      </c>
      <c r="D87" s="1">
        <v>4</v>
      </c>
      <c r="E87" s="1" t="str">
        <v>MyBiosource</v>
      </c>
      <c r="F87" s="1">
        <v>0</v>
      </c>
      <c r="G87" s="1" t="str">
        <v>JAIPUR</v>
      </c>
      <c r="H87" s="1" t="str">
        <v>Saturday (25-10-25)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MBS7256268</v>
      </c>
      <c r="B88" s="1">
        <v>1</v>
      </c>
      <c r="C88" s="1" t="str">
        <v>Shubh Sales</v>
      </c>
      <c r="D88" s="1">
        <v>4</v>
      </c>
      <c r="E88" s="1" t="str">
        <v>MyBiosource</v>
      </c>
      <c r="F88" s="1">
        <v>0</v>
      </c>
      <c r="G88" s="1" t="str">
        <v>JAIPUR</v>
      </c>
      <c r="H88" s="1" t="str">
        <v>Saturday (25-10-25)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SE2619T-2-1.5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SE211A-10-1.5</v>
      </c>
      <c r="B90" s="1">
        <v>1</v>
      </c>
      <c r="C90" s="1" t="str">
        <v>SOUTH CAMPUS</v>
      </c>
      <c r="D90" s="1" t="str">
        <v>RT</v>
      </c>
      <c r="E90" s="1" t="str">
        <v>HOEFER</v>
      </c>
      <c r="F90" s="1">
        <v>0</v>
      </c>
      <c r="G90" s="1" t="str">
        <v>Delhi</v>
      </c>
      <c r="H90" s="1" t="str">
        <v>Sample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316302</v>
      </c>
      <c r="B91" s="1">
        <v>2</v>
      </c>
      <c r="C91" s="1" t="str">
        <v>Stock</v>
      </c>
      <c r="D91" s="1">
        <v>4</v>
      </c>
      <c r="E91" s="1" t="str">
        <v>BioLegend</v>
      </c>
      <c r="F91" s="1" t="str">
        <v>Biocon Order Cancelled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631151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656801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FOC Informed By Priya Madam and informed to SM Sir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805002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FOC Informed By Priya Madam and informed to SM Sir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J-004924-06-0010</v>
      </c>
      <c r="B95" s="1">
        <v>1</v>
      </c>
      <c r="C95" s="1" t="str">
        <v>stock</v>
      </c>
      <c r="D95" s="1">
        <v>-20</v>
      </c>
      <c r="E95" s="1" t="str">
        <v>Dharmacon</v>
      </c>
      <c r="F95" s="1" t="str">
        <v>Extra Item Purchased (Informed by Dharmendra Sir)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TM125-220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TM-125-220-05</v>
      </c>
      <c r="B97" s="1">
        <v>1</v>
      </c>
      <c r="C97" s="1" t="str">
        <v>STOCK</v>
      </c>
      <c r="D97" s="1" t="str">
        <v>RT</v>
      </c>
      <c r="E97" s="1" t="str">
        <v>Revvity</v>
      </c>
      <c r="F97" s="1" t="str">
        <v>MACHINE (PRIYANKA MADAM)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344812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Return From Bio Health (Extra Purchase infromed by Priynka Madam)</v>
      </c>
      <c r="G98" s="1" t="str">
        <v>STOCK</v>
      </c>
      <c r="H98" s="1" t="str">
        <v>Priyanka Madam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421403</v>
      </c>
      <c r="B99" s="1">
        <v>1</v>
      </c>
      <c r="C99" s="1" t="str">
        <v>Stock</v>
      </c>
      <c r="D99" s="1">
        <v>4</v>
      </c>
      <c r="E99" s="1" t="str">
        <v>BioLegend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300408</v>
      </c>
      <c r="B100" s="1">
        <v>1</v>
      </c>
      <c r="C100" s="1" t="str">
        <v>STOCK</v>
      </c>
      <c r="D100" s="1" t="str">
        <v>4</v>
      </c>
      <c r="E100" s="1" t="str">
        <v>BioLegend</v>
      </c>
      <c r="F100" s="1" t="str">
        <v>Extra Purchase By Priya Madam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41003</v>
      </c>
      <c r="B101" s="1">
        <v>1</v>
      </c>
      <c r="C101" s="1" t="str">
        <v>Stock</v>
      </c>
      <c r="D101" s="1" t="str">
        <v>RT</v>
      </c>
      <c r="E101" s="1" t="str">
        <v>Biotium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432504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431304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430804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430904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2600505001730</v>
      </c>
      <c r="B106" s="1">
        <v>2</v>
      </c>
      <c r="C106" s="1" t="str">
        <v>STOCK</v>
      </c>
      <c r="D106" s="1" t="str">
        <v>RT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2662070501730</v>
      </c>
      <c r="B107" s="1">
        <v>2</v>
      </c>
      <c r="C107" s="1" t="str">
        <v>STOCK</v>
      </c>
      <c r="D107" s="1">
        <v>-20</v>
      </c>
      <c r="E107" s="1" t="str">
        <v>Genei Lab</v>
      </c>
      <c r="F107" s="1" t="str">
        <v>One Piece Damaged received (Replacement received)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2662670501730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LSM 1077</v>
      </c>
      <c r="B109" s="1">
        <v>3</v>
      </c>
      <c r="C109" s="1" t="str">
        <v>stock</v>
      </c>
      <c r="D109" s="1">
        <v>4</v>
      </c>
      <c r="E109" s="1" t="str">
        <v>Genexis Biotech</v>
      </c>
      <c r="F109" s="1" t="str">
        <v>Sample Received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25021.5</v>
      </c>
      <c r="B110" s="1">
        <v>10</v>
      </c>
      <c r="C110" s="1" t="str">
        <v>STOCK</v>
      </c>
      <c r="D110" s="1">
        <v>-20</v>
      </c>
      <c r="E110" s="1" t="str">
        <v>Intron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25021.5</v>
      </c>
      <c r="B111" s="1">
        <v>7</v>
      </c>
      <c r="C111" s="1" t="str">
        <v>stock</v>
      </c>
      <c r="D111" s="1">
        <v>-20</v>
      </c>
      <c r="E111" s="1" t="str">
        <v>Intron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16532</v>
      </c>
      <c r="B112" s="1">
        <v>15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16533</v>
      </c>
      <c r="B113" s="1">
        <v>9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VS0191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VS0141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VS0141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15407-47-MIN</v>
      </c>
      <c r="B117" s="1">
        <v>2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>
        <v>2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>
        <v>4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VS15T91</v>
      </c>
      <c r="B120" s="1">
        <v>3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VS15T21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VS2051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VS15TR21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16532</v>
      </c>
      <c r="B125" s="1">
        <v>18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VS15T21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814326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194825</v>
      </c>
      <c r="B128" s="1">
        <v>2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104772</v>
      </c>
      <c r="B129" s="1">
        <v>2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100570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152574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>
        <v>4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1860454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6553050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10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6542050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6539025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6552050</v>
      </c>
      <c r="B139" s="1">
        <v>6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116910001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0210064710</v>
      </c>
      <c r="B141" s="1">
        <v>1</v>
      </c>
      <c r="C141" s="1" t="str">
        <v>Stock</v>
      </c>
      <c r="D141" s="1">
        <v>-20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850494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152624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0602100031730</v>
      </c>
      <c r="B144" s="1">
        <v>1</v>
      </c>
      <c r="C144" s="1" t="str">
        <v>STOCK</v>
      </c>
      <c r="D144" s="1">
        <v>-20</v>
      </c>
      <c r="E144" s="1" t="str">
        <v>Genei Lab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626812</v>
      </c>
      <c r="B145" s="1">
        <v>3</v>
      </c>
      <c r="C145" s="1" t="str">
        <v>Stock</v>
      </c>
      <c r="D145" s="1">
        <v>4</v>
      </c>
      <c r="E145" s="1" t="str">
        <v>BioLegend</v>
      </c>
      <c r="F145" s="1" t="str">
        <v>Stock for Aurigine Onco</v>
      </c>
      <c r="G145" s="1" t="str">
        <v>STOCK</v>
      </c>
      <c r="H145" s="1" t="str">
        <v>Stock Aurigine Onco</v>
      </c>
      <c r="I145" s="1" t="str">
        <v>STOCK</v>
      </c>
    </row>
    <row r="146" spans="1:9" x14ac:dyDescent="0.25">
      <c r="A146" s="1">
        <v>424602</v>
      </c>
      <c r="B146" s="1">
        <v>2</v>
      </c>
      <c r="C146" s="1" t="str">
        <v>Stock</v>
      </c>
      <c r="D146" s="1">
        <v>4</v>
      </c>
      <c r="E146" s="1" t="str">
        <v>BioLegend</v>
      </c>
      <c r="F146" s="1" t="str">
        <v>Retrun From IGIB , Invoice Number 1058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>
        <v>3</v>
      </c>
      <c r="C147" s="1" t="str">
        <v>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>
        <v>4</v>
      </c>
      <c r="C148" s="1" t="str">
        <v>Stock</v>
      </c>
      <c r="D148" s="1" t="str">
        <v>RT</v>
      </c>
      <c r="E148" s="1" t="str">
        <v>Biotium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BE0416</v>
      </c>
      <c r="B149" s="1">
        <v>1</v>
      </c>
      <c r="C149" s="1" t="str">
        <v>Stock</v>
      </c>
      <c r="D149" s="1">
        <v>4</v>
      </c>
      <c r="E149" s="1" t="str">
        <v>BioXcell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100575</v>
      </c>
      <c r="B150" s="1">
        <v>2</v>
      </c>
      <c r="C150" s="1" t="str">
        <v>Stock</v>
      </c>
      <c r="D150" s="1">
        <v>4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092913726</v>
      </c>
      <c r="B151" s="1">
        <v>7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5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D-001810-10-05</v>
      </c>
      <c r="B153" s="1">
        <v>5</v>
      </c>
      <c r="C153" s="1" t="str">
        <v>Stock</v>
      </c>
      <c r="D153" s="1">
        <v>-20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B-002000-UB-100</v>
      </c>
      <c r="B154" s="1">
        <v>2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>
        <v>3</v>
      </c>
      <c r="C156" s="1" t="str">
        <v>Stock</v>
      </c>
      <c r="D156" s="1">
        <v>4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MT002-A</v>
      </c>
      <c r="B157" s="1">
        <v>1</v>
      </c>
      <c r="C157" s="1" t="str">
        <v>Sun pharma</v>
      </c>
      <c r="D157" s="1">
        <v>4</v>
      </c>
      <c r="E157" s="1" t="str">
        <v>Cytoskeleton</v>
      </c>
      <c r="F157" s="1">
        <v>0</v>
      </c>
      <c r="G157" s="1" t="str">
        <v>Gujrat</v>
      </c>
      <c r="H157" s="1" t="str">
        <v>Saturday (25-10-25)</v>
      </c>
      <c r="I157" s="1" t="str">
        <v>OutStation</v>
      </c>
    </row>
    <row r="158" spans="1:9" x14ac:dyDescent="0.25">
      <c r="A158" s="1" t="str">
        <v>M00202S232</v>
      </c>
      <c r="B158" s="1">
        <v>2</v>
      </c>
      <c r="C158" s="1" t="str">
        <v>SYNGENE</v>
      </c>
      <c r="D158" s="1">
        <v>-20</v>
      </c>
      <c r="E158" s="1" t="str">
        <v>BOSTER</v>
      </c>
      <c r="F158" s="1">
        <v>0</v>
      </c>
      <c r="G158" s="1" t="str">
        <v>Banglore</v>
      </c>
      <c r="H158" s="1" t="str">
        <v>COA Pending</v>
      </c>
      <c r="I158" s="1" t="str">
        <v>OutStation</v>
      </c>
    </row>
    <row r="159" spans="1:9" x14ac:dyDescent="0.25">
      <c r="A159" s="1">
        <v>410604</v>
      </c>
      <c r="B159" s="1">
        <v>5</v>
      </c>
      <c r="C159" s="1" t="str">
        <v>THSTI</v>
      </c>
      <c r="D159" s="1">
        <v>-20</v>
      </c>
      <c r="E159" s="1" t="str">
        <v>BioLegend</v>
      </c>
      <c r="F159" s="1">
        <v>0</v>
      </c>
      <c r="G159" s="1" t="str">
        <v>Faridabad</v>
      </c>
      <c r="H159" s="1" t="str">
        <v>Priyanka Madam</v>
      </c>
      <c r="I159" s="1" t="str">
        <v>Local</v>
      </c>
    </row>
    <row r="160" spans="1:9" x14ac:dyDescent="0.25">
      <c r="A160" s="1" t="str">
        <v>MBS850895</v>
      </c>
      <c r="B160" s="1">
        <v>1</v>
      </c>
      <c r="C160" s="1" t="str">
        <v>TopClass</v>
      </c>
      <c r="D160" s="1">
        <v>-20</v>
      </c>
      <c r="E160" s="1" t="str">
        <v>MyBiosource</v>
      </c>
      <c r="F160" s="1">
        <v>0</v>
      </c>
      <c r="G160" s="1" t="str">
        <v>Delhi</v>
      </c>
      <c r="H160" s="1" t="str">
        <v>Deepak/Priyanka Madam</v>
      </c>
      <c r="I160" s="1" t="str">
        <v>Local</v>
      </c>
    </row>
    <row r="161" spans="1:9" x14ac:dyDescent="0.25">
      <c r="A161" s="1">
        <v>740811</v>
      </c>
      <c r="B161" s="1">
        <v>2</v>
      </c>
      <c r="C161" s="1" t="str">
        <v>UNKNOWN</v>
      </c>
      <c r="D161" s="1">
        <v>4</v>
      </c>
      <c r="E161" s="1" t="str">
        <v>BioLegend</v>
      </c>
      <c r="F161" s="1" t="str">
        <v>Demo Kit Mohan Sir (740811, 741146) 2 pcs Kit</v>
      </c>
      <c r="G161" s="1" t="str">
        <v>Unknown</v>
      </c>
      <c r="H161" s="1" t="str">
        <v>Mohan Sir, (Demo)</v>
      </c>
      <c r="I161" s="1" t="str">
        <v>Unknown</v>
      </c>
    </row>
    <row r="162" spans="1:9" x14ac:dyDescent="0.25">
      <c r="A162" s="1">
        <v>741146</v>
      </c>
      <c r="B162" s="1">
        <v>2</v>
      </c>
      <c r="C162" s="1" t="str">
        <v>UNKNOWN</v>
      </c>
      <c r="D162" s="1">
        <v>4</v>
      </c>
      <c r="E162" s="1" t="str">
        <v>BioLegend</v>
      </c>
      <c r="F162" s="1" t="str">
        <v>Demo Kit Mohan Sir (740811, 741146) 2 pcs Kit</v>
      </c>
      <c r="G162" s="1" t="str">
        <v>Unknown</v>
      </c>
      <c r="H162" s="1" t="str">
        <v>Mohan Sir, (Demo)</v>
      </c>
      <c r="I162" s="1" t="str">
        <v>Unknown</v>
      </c>
    </row>
    <row r="163" spans="1:9" x14ac:dyDescent="0.25">
      <c r="A163" s="1">
        <v>740379</v>
      </c>
      <c r="B163" s="1">
        <v>1</v>
      </c>
      <c r="C163" s="1" t="str">
        <v>Unknown</v>
      </c>
      <c r="D163" s="1" t="str">
        <v>RT</v>
      </c>
      <c r="E163" s="1" t="str">
        <v>BioLegend</v>
      </c>
      <c r="F163" s="1" t="str">
        <v>Mohn Sir (Sample) Aurigine Onco</v>
      </c>
      <c r="G163" s="1" t="str">
        <v>Unknown</v>
      </c>
      <c r="H163" s="1" t="str">
        <v>Mohan sir,(Sample) Aurigine Onco</v>
      </c>
      <c r="I163" s="1" t="str">
        <v>Unknown</v>
      </c>
    </row>
    <row r="164" spans="1:9" x14ac:dyDescent="0.25">
      <c r="A164" s="1">
        <v>741110</v>
      </c>
      <c r="B164" s="1">
        <v>1</v>
      </c>
      <c r="C164" s="1" t="str">
        <v>Unknown</v>
      </c>
      <c r="D164" s="1">
        <v>4</v>
      </c>
      <c r="E164" s="1" t="str">
        <v>BioLegend</v>
      </c>
      <c r="F164" s="1" t="str">
        <v>Mohn Sir (Sample) Aurigine Onco</v>
      </c>
      <c r="G164" s="1" t="str">
        <v>Unknown</v>
      </c>
      <c r="H164" s="1" t="str">
        <v>Mohan sir,(Sample) Aurigine Onco</v>
      </c>
      <c r="I164" s="1" t="str">
        <v>Unknown</v>
      </c>
    </row>
    <row r="165" spans="1:9" x14ac:dyDescent="0.25">
      <c r="A165" s="1">
        <v>740701</v>
      </c>
      <c r="B165" s="1">
        <v>1</v>
      </c>
      <c r="C165" s="1" t="str">
        <v>Vector</v>
      </c>
      <c r="D165" s="1">
        <v>4</v>
      </c>
      <c r="E165" s="1" t="str">
        <v>BioLegend</v>
      </c>
      <c r="F165" s="1">
        <v>0</v>
      </c>
      <c r="G165" s="1" t="str">
        <v>Punjab</v>
      </c>
      <c r="H165" s="1" t="str">
        <v>Monday (27-10-25)</v>
      </c>
      <c r="I165" s="1" t="str">
        <v>OutStation</v>
      </c>
    </row>
    <row r="166" spans="1:9" x14ac:dyDescent="0.25">
      <c r="A166" s="1">
        <v>741217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740710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740699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741218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740950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740951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740954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740955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740956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740957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740959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740948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740947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740539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Wait for othe materail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Local</v>
      </c>
      <c r="F7" s="1" t="str">
        <v>Deepak / Priyanka Madam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10</v>
      </c>
      <c r="E8" s="1" t="str">
        <v>OutStation</v>
      </c>
      <c r="F8" s="1" t="str">
        <v>Saturday (25-10-25)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PO Awaited</v>
      </c>
    </row>
    <row r="10" spans="1:6" x14ac:dyDescent="0.25">
      <c r="A10" s="1" t="str">
        <v>BIOCON</v>
      </c>
      <c r="B10" s="1">
        <v>4</v>
      </c>
      <c r="C10" s="1" t="str">
        <v>BioLegend</v>
      </c>
      <c r="D10" s="1">
        <v>25</v>
      </c>
      <c r="E10" s="1" t="str">
        <v>OutStation</v>
      </c>
      <c r="F10" s="1" t="str">
        <v>Saturday (25-10-25)</v>
      </c>
    </row>
    <row r="11" spans="1:6" x14ac:dyDescent="0.25">
      <c r="A11" s="1" t="str">
        <v xml:space="preserve">Biogenuix </v>
      </c>
      <c r="B11" s="1">
        <v>4</v>
      </c>
      <c r="C11" s="1" t="str">
        <v>BETHYL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HELIX</v>
      </c>
      <c r="B12" s="1">
        <v>4</v>
      </c>
      <c r="C12" s="1" t="str">
        <v>DHARMACON</v>
      </c>
      <c r="D12" s="1">
        <v>1</v>
      </c>
      <c r="E12" s="1" t="str">
        <v>OutStation</v>
      </c>
      <c r="F12" s="1" t="str">
        <v>Saturday (25-10-25)</v>
      </c>
    </row>
    <row r="13" spans="1:6" x14ac:dyDescent="0.25">
      <c r="A13" s="1" t="str">
        <v>HELIX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Saturday (25-10-25)</v>
      </c>
    </row>
    <row r="14" spans="1:6" x14ac:dyDescent="0.25">
      <c r="A14" s="1" t="str">
        <v>ICGEB</v>
      </c>
      <c r="B14" s="1">
        <v>-20</v>
      </c>
      <c r="C14" s="1" t="str">
        <v>TARGETMOL</v>
      </c>
      <c r="D14" s="1">
        <v>4</v>
      </c>
      <c r="E14" s="1" t="str">
        <v>Local</v>
      </c>
      <c r="F14" s="1" t="str">
        <v>Priyanka Madam / Sample</v>
      </c>
    </row>
    <row r="15" spans="1:6" x14ac:dyDescent="0.25">
      <c r="A15" s="1" t="str">
        <v>IGIB</v>
      </c>
      <c r="B15" s="1">
        <v>4</v>
      </c>
      <c r="C15" s="1" t="str">
        <v>BioLegend</v>
      </c>
      <c r="D15" s="1">
        <v>1</v>
      </c>
      <c r="E15" s="1" t="str">
        <v>Local</v>
      </c>
      <c r="F15" s="1" t="str">
        <v>sample</v>
      </c>
    </row>
    <row r="16" spans="1:6" x14ac:dyDescent="0.25">
      <c r="A16" s="1" t="str">
        <v>ILS</v>
      </c>
      <c r="B16" s="1">
        <v>-20</v>
      </c>
      <c r="C16" s="1" t="str">
        <v>DHARMACON</v>
      </c>
      <c r="D16" s="1">
        <v>7</v>
      </c>
      <c r="E16" s="1" t="str">
        <v>OutStation</v>
      </c>
      <c r="F16" s="1" t="str">
        <v>PO Awaited</v>
      </c>
    </row>
    <row r="17" spans="1:6" x14ac:dyDescent="0.25">
      <c r="A17" s="1" t="str">
        <v>IMMUNO ACT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Saturday (25-10-25)</v>
      </c>
    </row>
    <row r="18" spans="1:6" x14ac:dyDescent="0.25">
      <c r="A18" s="1" t="str">
        <v>IMTECH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Monday (27-10-25)</v>
      </c>
    </row>
    <row r="19" spans="1:6" x14ac:dyDescent="0.25">
      <c r="A19" s="1" t="str">
        <v>MICRO VAPI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Saturday (25-10-25)</v>
      </c>
    </row>
    <row r="20" spans="1:6" x14ac:dyDescent="0.25">
      <c r="A20" s="1" t="str">
        <v>MICRO VAPI</v>
      </c>
      <c r="B20" s="1">
        <v>-20</v>
      </c>
      <c r="C20" s="1" t="str">
        <v>BioLegend</v>
      </c>
      <c r="D20" s="1">
        <v>5</v>
      </c>
      <c r="E20" s="1" t="str">
        <v>OutStation</v>
      </c>
      <c r="F20" s="1" t="str">
        <v>Saturday (25-10-25)</v>
      </c>
    </row>
    <row r="21" spans="1:6" x14ac:dyDescent="0.25">
      <c r="A21" s="1" t="str">
        <v>NCBS</v>
      </c>
      <c r="B21" s="1">
        <v>-20</v>
      </c>
      <c r="C21" s="1" t="str">
        <v>DHARMACON</v>
      </c>
      <c r="D21" s="1">
        <v>2</v>
      </c>
      <c r="E21" s="1" t="str">
        <v>OutStation</v>
      </c>
      <c r="F21" s="1" t="str">
        <v>PO Awaited</v>
      </c>
    </row>
    <row r="22" spans="1:6" x14ac:dyDescent="0.25">
      <c r="A22" s="1" t="str">
        <v>NII</v>
      </c>
      <c r="B22" s="1" t="str">
        <v>RT</v>
      </c>
      <c r="C22" s="1" t="str">
        <v>SARTORIUS</v>
      </c>
      <c r="D22" s="1">
        <v>2</v>
      </c>
      <c r="E22" s="1" t="str">
        <v>Local</v>
      </c>
      <c r="F22" s="1" t="str">
        <v>Priyanka Madam (One item Back Order)</v>
      </c>
    </row>
    <row r="23" spans="1:6" x14ac:dyDescent="0.25">
      <c r="A23" s="1" t="str">
        <v>Nimhans</v>
      </c>
      <c r="B23" s="1">
        <v>4</v>
      </c>
      <c r="C23" s="1" t="str">
        <v>BioLegend</v>
      </c>
      <c r="D23" s="1">
        <v>1</v>
      </c>
      <c r="E23" s="1" t="str">
        <v>OutStation</v>
      </c>
      <c r="F23" s="1" t="str">
        <v>Wait for Other Materail</v>
      </c>
    </row>
    <row r="24" spans="1:6" x14ac:dyDescent="0.25">
      <c r="A24" s="1" t="str">
        <v>NNF</v>
      </c>
      <c r="B24" s="1">
        <v>-20</v>
      </c>
      <c r="C24" s="1" t="str">
        <v>Targetmol</v>
      </c>
      <c r="D24" s="1">
        <v>1</v>
      </c>
      <c r="E24" s="1" t="str">
        <v>OutStation</v>
      </c>
      <c r="F24" s="1" t="str">
        <v>Sample and Back Order</v>
      </c>
    </row>
    <row r="25" spans="1:6" x14ac:dyDescent="0.25">
      <c r="A25" s="1" t="str">
        <v>Opening 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-20</v>
      </c>
      <c r="C26" s="1" t="str">
        <v>BioLegend</v>
      </c>
      <c r="D26" s="1">
        <v>8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>
        <v>4</v>
      </c>
      <c r="C27" s="1" t="str">
        <v>BioLegend</v>
      </c>
      <c r="D27" s="1">
        <v>13</v>
      </c>
      <c r="E27" s="1" t="str">
        <v>STOCK</v>
      </c>
      <c r="F27" s="1" t="str">
        <v>Stock</v>
      </c>
    </row>
    <row r="28" spans="1:6" x14ac:dyDescent="0.25">
      <c r="A28" s="1" t="str">
        <v>OPENING STOCK</v>
      </c>
      <c r="B28" s="1">
        <v>4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OPENING STOCK</v>
      </c>
      <c r="B29" s="1" t="str">
        <v>RT</v>
      </c>
      <c r="C29" s="1" t="str">
        <v>Sartorius</v>
      </c>
      <c r="D29" s="1">
        <v>21</v>
      </c>
      <c r="E29" s="1" t="str">
        <v>STOCK</v>
      </c>
      <c r="F29" s="1" t="str">
        <v>Stock</v>
      </c>
    </row>
    <row r="30" spans="1:6" x14ac:dyDescent="0.25">
      <c r="A30" s="1" t="str">
        <v>PRIYANKA MADAM</v>
      </c>
      <c r="B30" s="1">
        <v>4</v>
      </c>
      <c r="C30" s="1" t="str">
        <v>BioLegend</v>
      </c>
      <c r="D30" s="1">
        <v>1</v>
      </c>
      <c r="E30" s="1" t="str">
        <v>Local</v>
      </c>
      <c r="F30" s="1" t="str">
        <v>Priyanka Madam</v>
      </c>
    </row>
    <row r="31" spans="1:6" x14ac:dyDescent="0.25">
      <c r="A31" s="1" t="str">
        <v>RANJAN</v>
      </c>
      <c r="B31" s="1">
        <v>4</v>
      </c>
      <c r="C31" s="1" t="str">
        <v>BioLegend</v>
      </c>
      <c r="D31" s="1">
        <v>4</v>
      </c>
      <c r="E31" s="1" t="str">
        <v>OutStation</v>
      </c>
      <c r="F31" s="1" t="str">
        <v>Saturday (25-10-25)</v>
      </c>
    </row>
    <row r="32" spans="1:6" x14ac:dyDescent="0.25">
      <c r="A32" s="1" t="str">
        <v>RCB</v>
      </c>
      <c r="B32" s="1">
        <v>-20</v>
      </c>
      <c r="C32" s="1" t="str">
        <v>TARGETMOL</v>
      </c>
      <c r="D32" s="1">
        <v>2</v>
      </c>
      <c r="E32" s="1" t="str">
        <v>Local</v>
      </c>
      <c r="F32" s="1" t="str">
        <v>Deepak / Priyanka Madam / Sample</v>
      </c>
    </row>
    <row r="33" spans="1:6" x14ac:dyDescent="0.25">
      <c r="A33" s="1" t="str">
        <v>RCB</v>
      </c>
      <c r="B33" s="1">
        <v>4</v>
      </c>
      <c r="C33" s="1" t="str">
        <v>BioLegend</v>
      </c>
      <c r="D33" s="1">
        <v>13</v>
      </c>
      <c r="E33" s="1" t="str">
        <v>Local</v>
      </c>
      <c r="F33" s="1" t="str">
        <v xml:space="preserve">Deepak / Priyanka Madam </v>
      </c>
    </row>
    <row r="34" spans="1:6" x14ac:dyDescent="0.25">
      <c r="A34" s="1" t="str">
        <v>RCB</v>
      </c>
      <c r="B34" s="1">
        <v>-20</v>
      </c>
      <c r="C34" s="1" t="str">
        <v>BioLegend</v>
      </c>
      <c r="D34" s="1">
        <v>5</v>
      </c>
      <c r="E34" s="1" t="str">
        <v>Local</v>
      </c>
      <c r="F34" s="1" t="str">
        <v xml:space="preserve">Deepak / Priyanka Madam </v>
      </c>
    </row>
    <row r="35" spans="1:6" x14ac:dyDescent="0.25">
      <c r="A35" s="1" t="str">
        <v>RGCB</v>
      </c>
      <c r="B35" s="1">
        <v>4</v>
      </c>
      <c r="C35" s="1" t="str">
        <v>BioLegend</v>
      </c>
      <c r="D35" s="1">
        <v>3</v>
      </c>
      <c r="E35" s="1" t="str">
        <v>OutStation</v>
      </c>
      <c r="F35" s="1" t="str">
        <v>Saturday (25-10-25)</v>
      </c>
    </row>
    <row r="36" spans="1:6" x14ac:dyDescent="0.25">
      <c r="A36" s="1" t="str">
        <v>Sample (PM)</v>
      </c>
      <c r="B36" s="1">
        <v>4</v>
      </c>
      <c r="C36" s="1" t="str">
        <v>Hansa Biomed</v>
      </c>
      <c r="D36" s="1">
        <v>5</v>
      </c>
      <c r="E36" s="1" t="str">
        <v>Local</v>
      </c>
      <c r="F36" s="1" t="str">
        <v>Priyanka Madam</v>
      </c>
    </row>
    <row r="37" spans="1:6" x14ac:dyDescent="0.25">
      <c r="A37" s="1" t="str">
        <v>Shubh Sales</v>
      </c>
      <c r="B37" s="1">
        <v>4</v>
      </c>
      <c r="C37" s="1" t="str">
        <v>MyBiosource</v>
      </c>
      <c r="D37" s="1">
        <v>2</v>
      </c>
      <c r="E37" s="1" t="str">
        <v>OutStation</v>
      </c>
      <c r="F37" s="1" t="str">
        <v>Saturday (25-10-25)</v>
      </c>
    </row>
    <row r="38" spans="1:6" x14ac:dyDescent="0.25">
      <c r="A38" s="1" t="str">
        <v>SOUTH CAMPUS</v>
      </c>
      <c r="B38" s="1" t="str">
        <v>RT</v>
      </c>
      <c r="C38" s="1" t="str">
        <v>HOEFER</v>
      </c>
      <c r="D38" s="1">
        <v>2</v>
      </c>
      <c r="E38" s="1" t="str">
        <v>Local</v>
      </c>
      <c r="F38" s="1" t="str">
        <v>Sample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Revvity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1</v>
      </c>
      <c r="E43" s="1" t="str">
        <v>STOCK</v>
      </c>
      <c r="F43" s="1" t="str">
        <v>Priyanka Madam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4</v>
      </c>
      <c r="C45" s="1" t="str">
        <v>BioLegend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Biotium</v>
      </c>
      <c r="D46" s="1">
        <v>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Genei Lab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Genei Lab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Genei Lab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Genexis Biotech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Intron</v>
      </c>
      <c r="D51" s="1">
        <v>17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Sartorius</v>
      </c>
      <c r="D52" s="1">
        <v>65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Mp Bio</v>
      </c>
      <c r="D53" s="1">
        <v>27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Mp Bio</v>
      </c>
      <c r="D54" s="1">
        <v>18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3</v>
      </c>
      <c r="E55" s="1" t="str">
        <v>STOCK</v>
      </c>
      <c r="F55" s="1" t="str">
        <v>Stock Aurigine Onco</v>
      </c>
    </row>
    <row r="56" spans="1:6" x14ac:dyDescent="0.25">
      <c r="A56" s="1" t="str">
        <v>Stock</v>
      </c>
      <c r="B56" s="1">
        <v>4</v>
      </c>
      <c r="C56" s="1" t="str">
        <v>BioXcell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MP Bio</v>
      </c>
      <c r="D57" s="1">
        <v>2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DHARMACON</v>
      </c>
      <c r="D58" s="1">
        <v>13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DHARMACON</v>
      </c>
      <c r="D59" s="1">
        <v>5</v>
      </c>
      <c r="E59" s="1" t="str">
        <v>STOCK</v>
      </c>
      <c r="F59" s="1" t="str">
        <v>Stock</v>
      </c>
    </row>
    <row r="60" spans="1:6" x14ac:dyDescent="0.25">
      <c r="A60" s="1" t="str">
        <v>Sun pharma</v>
      </c>
      <c r="B60" s="1">
        <v>4</v>
      </c>
      <c r="C60" s="1" t="str">
        <v>Cytoskeleton</v>
      </c>
      <c r="D60" s="1">
        <v>1</v>
      </c>
      <c r="E60" s="1" t="str">
        <v>OutStation</v>
      </c>
      <c r="F60" s="1" t="str">
        <v>Saturday (25-10-25)</v>
      </c>
    </row>
    <row r="61" spans="1:6" x14ac:dyDescent="0.25">
      <c r="A61" s="1" t="str">
        <v>SYNGENE</v>
      </c>
      <c r="B61" s="1">
        <v>-20</v>
      </c>
      <c r="C61" s="1" t="str">
        <v>BOSTER</v>
      </c>
      <c r="D61" s="1">
        <v>2</v>
      </c>
      <c r="E61" s="1" t="str">
        <v>OutStation</v>
      </c>
      <c r="F61" s="1" t="str">
        <v>COA Pending</v>
      </c>
    </row>
    <row r="62" spans="1:6" x14ac:dyDescent="0.25">
      <c r="A62" s="1" t="str">
        <v>THSTI</v>
      </c>
      <c r="B62" s="1">
        <v>-20</v>
      </c>
      <c r="C62" s="1" t="str">
        <v>BioLegend</v>
      </c>
      <c r="D62" s="1">
        <v>5</v>
      </c>
      <c r="E62" s="1" t="str">
        <v>Local</v>
      </c>
      <c r="F62" s="1" t="str">
        <v>Priyanka Madam</v>
      </c>
    </row>
    <row r="63" spans="1:6" x14ac:dyDescent="0.25">
      <c r="A63" s="1" t="str">
        <v>TopClass</v>
      </c>
      <c r="B63" s="1">
        <v>-20</v>
      </c>
      <c r="C63" s="1" t="str">
        <v>MyBiosource</v>
      </c>
      <c r="D63" s="1">
        <v>1</v>
      </c>
      <c r="E63" s="1" t="str">
        <v>Local</v>
      </c>
      <c r="F63" s="1" t="str">
        <v>Deepak/Priyanka Madam</v>
      </c>
    </row>
    <row r="64" spans="1:6" x14ac:dyDescent="0.25">
      <c r="A64" s="1" t="str">
        <v>UNKNOWN</v>
      </c>
      <c r="B64" s="1">
        <v>4</v>
      </c>
      <c r="C64" s="1" t="str">
        <v>BioLegend</v>
      </c>
      <c r="D64" s="1">
        <v>4</v>
      </c>
      <c r="E64" s="1" t="str">
        <v>Unknown</v>
      </c>
      <c r="F64" s="1" t="str">
        <v>Mohan Sir, (Demo)</v>
      </c>
    </row>
    <row r="65" spans="1:6" x14ac:dyDescent="0.25">
      <c r="A65" s="1" t="str">
        <v>Unknown</v>
      </c>
      <c r="B65" s="1" t="str">
        <v>RT</v>
      </c>
      <c r="C65" s="1" t="str">
        <v>BioLegend</v>
      </c>
      <c r="D65" s="1">
        <v>1</v>
      </c>
      <c r="E65" s="1" t="str">
        <v>Unknown</v>
      </c>
      <c r="F65" s="1" t="str">
        <v>Mohan sir,(Sample) Aurigine Onco</v>
      </c>
    </row>
    <row r="66" spans="1:6" x14ac:dyDescent="0.25">
      <c r="A66" s="1" t="str">
        <v>Unknown</v>
      </c>
      <c r="B66" s="1">
        <v>4</v>
      </c>
      <c r="C66" s="1" t="str">
        <v>BioLegend</v>
      </c>
      <c r="D66" s="1">
        <v>1</v>
      </c>
      <c r="E66" s="1" t="str">
        <v>Unknown</v>
      </c>
      <c r="F66" s="1" t="str">
        <v>Mohan sir,(Sample) Aurigine Onco</v>
      </c>
    </row>
    <row r="67" spans="1:6" x14ac:dyDescent="0.25">
      <c r="A67" s="1" t="str">
        <v>Vector</v>
      </c>
      <c r="B67" s="1">
        <v>4</v>
      </c>
      <c r="C67" s="1" t="str">
        <v>BioLegend</v>
      </c>
      <c r="D67" s="1">
        <v>15</v>
      </c>
      <c r="E67" s="1" t="str">
        <v>OutStation</v>
      </c>
      <c r="F67" s="1" t="str">
        <v>Monday (27-10-25)</v>
      </c>
    </row>
    <row r="68" spans="1:6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8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45952</v>
      </c>
      <c r="B2" s="1">
        <v>58157301300</v>
      </c>
      <c r="C2" s="1">
        <v>0</v>
      </c>
      <c r="D2" s="1" t="str">
        <v>ACTREC</v>
      </c>
    </row>
    <row r="3" spans="1:4" x14ac:dyDescent="0.25">
      <c r="A3" s="2">
        <v>45952</v>
      </c>
      <c r="B3" s="1">
        <v>58157301521</v>
      </c>
      <c r="C3" s="1">
        <v>0</v>
      </c>
      <c r="D3" s="1" t="str">
        <v>Aurigine Service</v>
      </c>
    </row>
    <row r="4" spans="1:4" x14ac:dyDescent="0.25">
      <c r="A4" s="2">
        <v>45952</v>
      </c>
      <c r="B4" s="1">
        <v>58157302151</v>
      </c>
      <c r="C4" s="1">
        <v>0</v>
      </c>
      <c r="D4" s="1" t="str">
        <v>NIRRCH</v>
      </c>
    </row>
    <row r="5" spans="1:4" x14ac:dyDescent="0.25">
      <c r="A5" s="2">
        <v>45952</v>
      </c>
      <c r="B5" s="1">
        <v>58157302814</v>
      </c>
      <c r="C5" s="1">
        <v>0</v>
      </c>
      <c r="D5" s="1" t="str">
        <v>MICRO VAPI</v>
      </c>
    </row>
    <row r="6" spans="1:4" x14ac:dyDescent="0.25">
      <c r="A6" s="2">
        <v>45952</v>
      </c>
      <c r="B6" s="1">
        <v>58157309626</v>
      </c>
      <c r="C6" s="1">
        <v>0</v>
      </c>
      <c r="D6" s="1" t="str">
        <v>TIFR</v>
      </c>
    </row>
    <row r="7" spans="1:4" x14ac:dyDescent="0.25">
      <c r="A7" s="2">
        <v>45952</v>
      </c>
      <c r="B7" s="1">
        <v>58157318170</v>
      </c>
      <c r="C7" s="1">
        <v>0</v>
      </c>
      <c r="D7" s="1" t="str">
        <v>IISER MOHALI</v>
      </c>
    </row>
    <row r="8" spans="1:4" x14ac:dyDescent="0.25">
      <c r="A8" s="6">
        <v>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79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Wait for Other Materail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B-002000-UB-100</v>
      </c>
      <c r="B67" s="1" t="str">
        <v>5X siRNA Buffer  100ml</v>
      </c>
      <c r="C67" s="1">
        <v>1</v>
      </c>
      <c r="D67" s="1" t="str">
        <v>HELIX</v>
      </c>
      <c r="E67" s="1">
        <v>4</v>
      </c>
      <c r="F67" s="1" t="str">
        <v>DHARMACON</v>
      </c>
      <c r="G67" s="1" t="str">
        <v>Kerala</v>
      </c>
      <c r="H67" s="1" t="str">
        <v>Saturday (25-10-25)</v>
      </c>
      <c r="I67" s="1" t="str">
        <v>OutStation</v>
      </c>
    </row>
    <row r="68" spans="1:9" x14ac:dyDescent="0.25">
      <c r="A68" s="1" t="str">
        <v>T6045</v>
      </c>
      <c r="B68" s="1" t="str">
        <v xml:space="preserve"> Torin 1 1222998-36-8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 / Sample</v>
      </c>
      <c r="I68" s="1" t="str">
        <v>Local</v>
      </c>
    </row>
    <row r="69" spans="1:9" x14ac:dyDescent="0.25">
      <c r="A69" s="1" t="str">
        <v>T4535</v>
      </c>
      <c r="B69" s="1" t="str">
        <v xml:space="preserve"> Etomoxir sodium salt 828934-41-4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 / Sample</v>
      </c>
      <c r="I69" s="1" t="str">
        <v>Local</v>
      </c>
    </row>
    <row r="70" spans="1:9" x14ac:dyDescent="0.25">
      <c r="A70" s="1" t="str">
        <v>T1784</v>
      </c>
      <c r="B70" s="1" t="str">
        <v xml:space="preserve"> Everolimus 159351-69-6 Spec 2 mg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 / Sample</v>
      </c>
      <c r="I70" s="1" t="str">
        <v>Local</v>
      </c>
    </row>
    <row r="71" spans="1:9" x14ac:dyDescent="0.25">
      <c r="A71" s="1" t="str">
        <v>T1537</v>
      </c>
      <c r="B71" s="1" t="str">
        <v xml:space="preserve"> Rapamycin 53123-88-9 Spec 10 mg_x000D_
Item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 t="str">
        <v>Priyanka Madam / Sample</v>
      </c>
      <c r="I71" s="1" t="str">
        <v>Local</v>
      </c>
    </row>
    <row r="72" spans="1:9" x14ac:dyDescent="0.25">
      <c r="A72" s="1" t="str">
        <v>CTM-1191683</v>
      </c>
      <c r="B72" s="1" t="str">
        <v>Zeste-White10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CTM-1191684</v>
      </c>
      <c r="B73" s="1" t="str">
        <v>ZWILCH 3’ UTR siRNA: Custom siRNA, Standard 0.015 μmol Regular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CTM-1191685</v>
      </c>
      <c r="B74" s="1" t="str">
        <v>KNTC1 On-TargetsiRNA: Custom siRNA, Standard 0.015 μmol ON- TARGET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CTM-1198762</v>
      </c>
      <c r="B75" s="1" t="str">
        <v>Custom siRNA SLAIN2: Custom siRNA, Standard 0.025 μmol Regular</v>
      </c>
      <c r="C75" s="1">
        <v>1</v>
      </c>
      <c r="D75" s="1" t="str">
        <v>HELIX</v>
      </c>
      <c r="E75" s="1">
        <v>-20</v>
      </c>
      <c r="F75" s="1" t="str">
        <v>Dharmacon</v>
      </c>
      <c r="G75" s="1" t="str">
        <v>Kerala</v>
      </c>
      <c r="H75" s="1" t="str">
        <v>Saturday (25-10-25)</v>
      </c>
      <c r="I75" s="1" t="str">
        <v>OutStation</v>
      </c>
    </row>
    <row r="76" spans="1:9" x14ac:dyDescent="0.25">
      <c r="A76" s="1" t="str">
        <v>MBS850895</v>
      </c>
      <c r="B76" s="1" t="str">
        <v>FMR1 Antibody; 0.1 mg</v>
      </c>
      <c r="C76" s="1">
        <v>1</v>
      </c>
      <c r="D76" s="1" t="str">
        <v>TopClass</v>
      </c>
      <c r="E76" s="1">
        <v>-20</v>
      </c>
      <c r="F76" s="1" t="str">
        <v>MyBiosource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 t="str">
        <v>MBS9922282</v>
      </c>
      <c r="B77" s="1" t="str">
        <v>Chloride Cotransporters 2 (KCC2)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 t="str">
        <v>MBS7256268</v>
      </c>
      <c r="B78" s="1" t="str">
        <v>24s-Hydroxycholesterol ELISA Kit; 48-Strip-Wells</v>
      </c>
      <c r="C78" s="1">
        <v>1</v>
      </c>
      <c r="D78" s="1" t="str">
        <v>Shubh Sales</v>
      </c>
      <c r="E78" s="1">
        <v>4</v>
      </c>
      <c r="F78" s="1" t="str">
        <v>MyBiosource</v>
      </c>
      <c r="G78" s="1" t="str">
        <v>JAIPUR</v>
      </c>
      <c r="H78" s="1" t="str">
        <v>Saturday (25-10-25)</v>
      </c>
      <c r="I78" s="1" t="str">
        <v>OutStation</v>
      </c>
    </row>
    <row r="79" spans="1:9" x14ac:dyDescent="0.25">
      <c r="A79" s="1">
        <v>740701</v>
      </c>
      <c r="B79" s="1" t="str">
        <v>Human Angiopoietin-1 Capture Bead A5,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741217</v>
      </c>
      <c r="B80" s="1" t="str">
        <v>Human Angiopoietin-2 Capture Bead A6,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740710</v>
      </c>
      <c r="B81" s="1" t="str">
        <v>Human VEGF Capture Bead B6, 13X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740699</v>
      </c>
      <c r="B82" s="1" t="str">
        <v>Human Angiogenesis Panel 1 Standard V02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741218</v>
      </c>
      <c r="B83" s="1" t="str">
        <v>Buffer Set I1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740950</v>
      </c>
      <c r="B84" s="1" t="str">
        <v>Human ICAM-1 Capture Bead A5,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740951</v>
      </c>
      <c r="B85" s="1" t="str">
        <v>Human ICAM-2 Capture Bead A6,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740954</v>
      </c>
      <c r="B86" s="1" t="str">
        <v>Human VCAM-1 Capture Bead B2,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740955</v>
      </c>
      <c r="B87" s="1" t="str">
        <v>Human E-selectin Capture Bead B3,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740956</v>
      </c>
      <c r="B88" s="1" t="str">
        <v>Human PECAM-1 Capture Bead B4,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740957</v>
      </c>
      <c r="B89" s="1" t="str">
        <v>Human P-selectin Capture Bead B5,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740959</v>
      </c>
      <c r="B90" s="1" t="str">
        <v>Human ICAM-3 Capture Bead B7, 13X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740948</v>
      </c>
      <c r="B91" s="1" t="str">
        <v>Human Adhesion Molecule Panel Standard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740947</v>
      </c>
      <c r="B92" s="1" t="str">
        <v>Human Adhesion Molecule Panel Detection Abs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>
        <v>740539</v>
      </c>
      <c r="B93" s="1" t="str">
        <v>Buffer Set G</v>
      </c>
      <c r="C93" s="1">
        <v>1</v>
      </c>
      <c r="D93" s="1" t="str">
        <v>Vector</v>
      </c>
      <c r="E93" s="1">
        <v>4</v>
      </c>
      <c r="F93" s="1" t="str">
        <v>BioLegend</v>
      </c>
      <c r="G93" s="1" t="str">
        <v>Punjab</v>
      </c>
      <c r="H93" s="1" t="str">
        <v>Monday (27-10-25)</v>
      </c>
      <c r="I93" s="1" t="str">
        <v>OutStation</v>
      </c>
    </row>
    <row r="94" spans="1:9" x14ac:dyDescent="0.25">
      <c r="A94" s="1" t="str">
        <v>MT002-A</v>
      </c>
      <c r="B94" s="1" t="str">
        <v>Tubulin protein (pre-formed microtubules): bovine brain: 4 x 500ug</v>
      </c>
      <c r="C94" s="1">
        <v>1</v>
      </c>
      <c r="D94" s="1" t="str">
        <v>Sun pharma</v>
      </c>
      <c r="E94" s="1">
        <v>4</v>
      </c>
      <c r="F94" s="1" t="str">
        <v>Cytoskeleton</v>
      </c>
      <c r="G94" s="1" t="str">
        <v>Gujrat</v>
      </c>
      <c r="H94" s="1" t="str">
        <v>Saturday (25-10-25)</v>
      </c>
      <c r="I94" s="1" t="str">
        <v>OutStation</v>
      </c>
    </row>
    <row r="95" spans="1:9" x14ac:dyDescent="0.25">
      <c r="A95" s="1">
        <v>100201</v>
      </c>
      <c r="B95" s="1" t="str">
        <v>anti-mouse CD3</v>
      </c>
      <c r="C95" s="1">
        <v>1</v>
      </c>
      <c r="D95" s="1" t="str">
        <v>IGIB</v>
      </c>
      <c r="E95" s="1">
        <v>4</v>
      </c>
      <c r="F95" s="1" t="str">
        <v>BioLegend</v>
      </c>
      <c r="G95" s="1" t="str">
        <v>Delhi</v>
      </c>
      <c r="H95" s="1" t="str">
        <v>sample</v>
      </c>
      <c r="I95" s="1" t="str">
        <v>Local</v>
      </c>
    </row>
    <row r="96" spans="1:9" x14ac:dyDescent="0.25">
      <c r="A96" s="1">
        <v>101320</v>
      </c>
      <c r="B96" s="1" t="str">
        <v>(anti-mouse CD16/32)</v>
      </c>
      <c r="C96" s="1">
        <v>1</v>
      </c>
      <c r="D96" s="1" t="str">
        <v>AGHARKAR</v>
      </c>
      <c r="E96" s="1">
        <v>4</v>
      </c>
      <c r="F96" s="1" t="str">
        <v>BioLegend</v>
      </c>
      <c r="G96" s="1" t="str">
        <v>Pune</v>
      </c>
      <c r="H96" s="1" t="str">
        <v>Saturday (25-10-25)</v>
      </c>
      <c r="I96" s="1" t="str">
        <v>OutStation</v>
      </c>
    </row>
    <row r="97" spans="1:9" x14ac:dyDescent="0.25">
      <c r="A97" s="1">
        <v>102116</v>
      </c>
      <c r="B97" s="1" t="str">
        <v>anti-mouse CD28</v>
      </c>
      <c r="C97" s="1">
        <v>1</v>
      </c>
      <c r="D97" s="1" t="str">
        <v>IMTECH</v>
      </c>
      <c r="E97" s="1">
        <v>4</v>
      </c>
      <c r="F97" s="1" t="str">
        <v>BioLegend</v>
      </c>
      <c r="G97" s="1" t="str">
        <v>Chandigarh</v>
      </c>
      <c r="H97" s="1" t="str">
        <v>Monday (27-10-25)</v>
      </c>
      <c r="I97" s="1" t="str">
        <v>OutStation</v>
      </c>
    </row>
    <row r="98" spans="1:9" x14ac:dyDescent="0.25">
      <c r="A98" s="1">
        <v>105006</v>
      </c>
      <c r="B98" s="1" t="str">
        <v>anti-mouse CD86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 xml:space="preserve">Deepak / Priyanka Madam </v>
      </c>
      <c r="I98" s="1" t="str">
        <v>Local</v>
      </c>
    </row>
    <row r="99" spans="1:9" x14ac:dyDescent="0.25">
      <c r="A99" s="1">
        <v>141732</v>
      </c>
      <c r="B99" s="1" t="str">
        <v>anti-mouse CD206 (MMR)</v>
      </c>
      <c r="C99" s="1">
        <v>1</v>
      </c>
      <c r="D99" s="1" t="str">
        <v>RCB</v>
      </c>
      <c r="E99" s="1">
        <v>4</v>
      </c>
      <c r="F99" s="1" t="str">
        <v>BioLegend</v>
      </c>
      <c r="G99" s="1" t="str">
        <v>Delhi</v>
      </c>
      <c r="H99" s="1" t="str">
        <v xml:space="preserve">Deepak / Priyanka Madam </v>
      </c>
      <c r="I99" s="1" t="str">
        <v>Local</v>
      </c>
    </row>
    <row r="100" spans="1:9" x14ac:dyDescent="0.25">
      <c r="A100" s="1">
        <v>301305</v>
      </c>
      <c r="B100" s="1" t="str">
        <v>anti-human CD11b</v>
      </c>
      <c r="C100" s="1">
        <v>1</v>
      </c>
      <c r="D100" s="1" t="str">
        <v>ASHOKA</v>
      </c>
      <c r="E100" s="1">
        <v>4</v>
      </c>
      <c r="F100" s="1" t="str">
        <v>BioLegend</v>
      </c>
      <c r="G100" s="1" t="str">
        <v>Sonipat</v>
      </c>
      <c r="H100" s="1" t="str">
        <v>Deepak / Priyanka Madam</v>
      </c>
      <c r="I100" s="1" t="str">
        <v>Local</v>
      </c>
    </row>
    <row r="101" spans="1:9" x14ac:dyDescent="0.25">
      <c r="A101" s="1">
        <v>302902</v>
      </c>
      <c r="B101" s="1" t="str">
        <v>anti-human CD28</v>
      </c>
      <c r="C101" s="1">
        <v>1</v>
      </c>
      <c r="D101" s="1" t="str">
        <v>RANJAN</v>
      </c>
      <c r="E101" s="1">
        <v>4</v>
      </c>
      <c r="F101" s="1" t="str">
        <v>BioLegend</v>
      </c>
      <c r="G101" s="1" t="str">
        <v>patna</v>
      </c>
      <c r="H101" s="1" t="str">
        <v>Saturday (25-10-25)</v>
      </c>
      <c r="I101" s="1" t="str">
        <v>OutStation</v>
      </c>
    </row>
    <row r="102" spans="1:9" x14ac:dyDescent="0.25">
      <c r="A102" s="1">
        <v>305413</v>
      </c>
      <c r="B102" s="1" t="str">
        <v>anti-human CD86</v>
      </c>
      <c r="C102" s="1">
        <v>1</v>
      </c>
      <c r="D102" s="1" t="str">
        <v>ASHOKA</v>
      </c>
      <c r="E102" s="1">
        <v>4</v>
      </c>
      <c r="F102" s="1" t="str">
        <v>BioLegend</v>
      </c>
      <c r="G102" s="1" t="str">
        <v>Sonipat</v>
      </c>
      <c r="H102" s="1" t="str">
        <v>Deepak / Priyanka Madam</v>
      </c>
      <c r="I102" s="1" t="str">
        <v>Local</v>
      </c>
    </row>
    <row r="103" spans="1:9" x14ac:dyDescent="0.25">
      <c r="A103" s="1">
        <v>317302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317318</v>
      </c>
      <c r="B104" s="1" t="str">
        <v>anti-human CD3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317408</v>
      </c>
      <c r="B105" s="1" t="str">
        <v>anti-human CD4</v>
      </c>
      <c r="C105" s="1">
        <v>1</v>
      </c>
      <c r="D105" s="1" t="str">
        <v>RANJAN</v>
      </c>
      <c r="E105" s="1">
        <v>4</v>
      </c>
      <c r="F105" s="1" t="str">
        <v>BioLegend</v>
      </c>
      <c r="G105" s="1" t="str">
        <v>patna</v>
      </c>
      <c r="H105" s="1" t="str">
        <v>Saturday (25-10-25)</v>
      </c>
      <c r="I105" s="1" t="str">
        <v>OutStation</v>
      </c>
    </row>
    <row r="106" spans="1:9" x14ac:dyDescent="0.25">
      <c r="A106" s="1">
        <v>350214</v>
      </c>
      <c r="B106" s="1" t="str">
        <v>anti-human CD103 (Integrin αE)</v>
      </c>
      <c r="C106" s="1">
        <v>1</v>
      </c>
      <c r="D106" s="1" t="str">
        <v>IMMUNO ACT</v>
      </c>
      <c r="E106" s="1">
        <v>4</v>
      </c>
      <c r="F106" s="1" t="str">
        <v>BioLegend</v>
      </c>
      <c r="G106" s="1" t="str">
        <v>Mumbai</v>
      </c>
      <c r="H106" s="1" t="str">
        <v>Saturday (25-10-25)</v>
      </c>
      <c r="I106" s="1" t="str">
        <v>OutStation</v>
      </c>
    </row>
    <row r="107" spans="1:9" x14ac:dyDescent="0.25">
      <c r="A107" s="1">
        <v>369703</v>
      </c>
      <c r="B107" s="1" t="str">
        <v>anti-human Arginase I</v>
      </c>
      <c r="C107" s="1">
        <v>1</v>
      </c>
      <c r="D107" s="1" t="str">
        <v>ASHOKA</v>
      </c>
      <c r="E107" s="1">
        <v>4</v>
      </c>
      <c r="F107" s="1" t="str">
        <v>BioLegend</v>
      </c>
      <c r="G107" s="1" t="str">
        <v>Sonipat</v>
      </c>
      <c r="H107" s="1" t="str">
        <v>Deepak / Priyanka Madam</v>
      </c>
      <c r="I107" s="1" t="str">
        <v>Local</v>
      </c>
    </row>
    <row r="108" spans="1:9" x14ac:dyDescent="0.25">
      <c r="A108" s="1">
        <v>406001</v>
      </c>
      <c r="B108" s="1" t="str">
        <v>anti-mouse IgG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 xml:space="preserve">Deepak / Priyanka Madam </v>
      </c>
      <c r="I108" s="1" t="str">
        <v>Local</v>
      </c>
    </row>
    <row r="109" spans="1:9" x14ac:dyDescent="0.25">
      <c r="A109" s="1">
        <v>406416</v>
      </c>
      <c r="B109" s="1" t="str">
        <v>Donkey anti-rabbit IgG (min. x-reactivity)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 s="1" t="str">
        <v xml:space="preserve">Deepak / Priyanka Madam </v>
      </c>
      <c r="I109" s="1" t="str">
        <v>Local</v>
      </c>
    </row>
    <row r="110" spans="1:9" x14ac:dyDescent="0.25">
      <c r="A110" s="1">
        <v>420201</v>
      </c>
      <c r="B110" s="1" t="str">
        <v>Cell Staining Buffer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420301</v>
      </c>
      <c r="B111" s="1" t="str">
        <v>RBC Lysis Buffer (10X)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420601</v>
      </c>
      <c r="B113" s="1" t="str">
        <v>Brefeldin A Solution (1,000X)</v>
      </c>
      <c r="C113" s="1">
        <v>1</v>
      </c>
      <c r="D113" s="1" t="str">
        <v>RGCB</v>
      </c>
      <c r="E113" s="1">
        <v>4</v>
      </c>
      <c r="F113" s="1" t="str">
        <v>BioLegend</v>
      </c>
      <c r="G113" s="1" t="str">
        <v>Kerala</v>
      </c>
      <c r="H113" s="1" t="str">
        <v>Saturday (25-10-25)</v>
      </c>
      <c r="I113" s="1" t="str">
        <v>OutStation</v>
      </c>
    </row>
    <row r="114" spans="1:9" x14ac:dyDescent="0.25">
      <c r="A114" s="1">
        <v>420701</v>
      </c>
      <c r="B114" s="1" t="str">
        <v>Monensin Solution (1,000X)</v>
      </c>
      <c r="C114" s="1">
        <v>1</v>
      </c>
      <c r="D114" s="1" t="str">
        <v>ABHI BIO</v>
      </c>
      <c r="E114" s="1">
        <v>4</v>
      </c>
      <c r="F114" s="1" t="str">
        <v>BioLegend</v>
      </c>
      <c r="G114" s="1" t="str">
        <v>Kolkata</v>
      </c>
      <c r="H114" s="1" t="str">
        <v>Wait for othe materail</v>
      </c>
      <c r="I114" s="1" t="str">
        <v>OutStation</v>
      </c>
    </row>
    <row r="115" spans="1:9" x14ac:dyDescent="0.25">
      <c r="A115" s="1">
        <v>422501</v>
      </c>
      <c r="B115" s="1" t="str">
        <v>Cyto-Last™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425501</v>
      </c>
      <c r="B116" s="1" t="str">
        <v>Flow Cytometry Antibody Diluent Buffer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426803</v>
      </c>
      <c r="B117" s="1" t="str">
        <v>Cyto-Fast™ Fix/Perm Buffer Set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570204</v>
      </c>
      <c r="B118" s="1" t="str">
        <v>Human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 xml:space="preserve">Deepak / Priyanka Madam </v>
      </c>
      <c r="I118" s="1" t="str">
        <v>Local</v>
      </c>
    </row>
    <row r="119" spans="1:9" x14ac:dyDescent="0.25">
      <c r="A119" s="1">
        <v>575306</v>
      </c>
      <c r="B119" s="1" t="str">
        <v>Mouse IFN-γ (carrier-free)</v>
      </c>
      <c r="C119" s="1">
        <v>1</v>
      </c>
      <c r="D119" s="1" t="str">
        <v>RCB</v>
      </c>
      <c r="E119" s="1">
        <v>-20</v>
      </c>
      <c r="F119" s="1" t="str">
        <v>BioLegend</v>
      </c>
      <c r="G119" s="1" t="str">
        <v>Delhi</v>
      </c>
      <c r="H119" s="1" t="str">
        <v xml:space="preserve">Deepak / Priyanka Madam </v>
      </c>
      <c r="I119" s="1" t="str">
        <v>Local</v>
      </c>
    </row>
    <row r="120" spans="1:9" x14ac:dyDescent="0.25">
      <c r="A120" s="1">
        <v>640906</v>
      </c>
      <c r="B120" s="1" t="str">
        <v>Annexin V</v>
      </c>
      <c r="C120" s="1">
        <v>1</v>
      </c>
      <c r="D120" s="1" t="str">
        <v>RCB</v>
      </c>
      <c r="E120" s="1">
        <v>4</v>
      </c>
      <c r="F120" s="1" t="str">
        <v>BioLegend</v>
      </c>
      <c r="G120" s="1" t="str">
        <v>Delhi</v>
      </c>
      <c r="H120" s="1" t="str">
        <v xml:space="preserve">Deepak / Priyanka Madam </v>
      </c>
      <c r="I120" s="1" t="str">
        <v>Local</v>
      </c>
    </row>
    <row r="121" spans="1:9" x14ac:dyDescent="0.25">
      <c r="A121" s="1" t="str">
        <v>DZ01398-1</v>
      </c>
      <c r="B121" s="1">
        <v>0</v>
      </c>
      <c r="C121" s="1">
        <v>1</v>
      </c>
      <c r="D121" s="1" t="str">
        <v>AGHARKAR</v>
      </c>
      <c r="E121" s="1">
        <v>-20</v>
      </c>
      <c r="F121" s="1" t="str">
        <v>BOSTER</v>
      </c>
      <c r="G121" s="1" t="str">
        <v>Pune</v>
      </c>
      <c r="H121" s="1" t="str">
        <v>Saturday (25-10-25)</v>
      </c>
      <c r="I121" s="1" t="str">
        <v>OutStation</v>
      </c>
    </row>
    <row r="122" spans="1:9" x14ac:dyDescent="0.25">
      <c r="A122" s="1">
        <v>316302</v>
      </c>
      <c r="B122" s="1" t="str">
        <v>Purified anti-human β2-microglobulin Antibody</v>
      </c>
      <c r="C122" s="1">
        <v>2</v>
      </c>
      <c r="D122" s="1" t="str">
        <v>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570802</v>
      </c>
      <c r="B123" s="1" t="str">
        <v xml:space="preserve">Recombinant Human IL-6 </v>
      </c>
      <c r="C123" s="1">
        <v>2</v>
      </c>
      <c r="D123" s="1" t="str">
        <v>Opening 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421002</v>
      </c>
      <c r="B124" s="1" t="str">
        <v xml:space="preserve">Intracellular Staining Permeabilization Wash Buffer </v>
      </c>
      <c r="C124" s="1">
        <v>2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329702</v>
      </c>
      <c r="B125" s="1" t="str">
        <v xml:space="preserve">Purified anti-human CD274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2600505001730</v>
      </c>
      <c r="B126" s="1" t="str">
        <v>(Agarose for Nucleic Acid Electrophoresis-500g)</v>
      </c>
      <c r="C126" s="1">
        <v>2</v>
      </c>
      <c r="D126" s="1" t="str">
        <v>STOCK</v>
      </c>
      <c r="E126" s="1" t="str">
        <v>RT</v>
      </c>
      <c r="F126" s="1" t="str">
        <v>Genei Lab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2662070501730</v>
      </c>
      <c r="B127" s="1" t="str">
        <v>(StepUp 1 Kb DNA Ladder RTU, 50 µg)</v>
      </c>
      <c r="C127" s="1">
        <v>2</v>
      </c>
      <c r="D127" s="1" t="str">
        <v>STOCK</v>
      </c>
      <c r="E127" s="1">
        <v>-20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2662670501730</v>
      </c>
      <c r="B128" s="1" t="str">
        <v>RMBD13 (StepUp 100 Bp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15407-47-MIN</v>
      </c>
      <c r="B129" s="1" t="str">
        <v>Polyethersulfone 0.22 µm</v>
      </c>
      <c r="C129" s="1">
        <v>2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 t="str">
        <v>VicaSpin Turbo 4 10000 MWCO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VS15TR21</v>
      </c>
      <c r="B131" s="1" t="str">
        <v>VivaSpin Turbo 15 RC 30000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814326</v>
      </c>
      <c r="B132" s="1" t="str">
        <v>Acrylamide, Ultra Pure 500 KG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194825</v>
      </c>
      <c r="B133" s="1" t="str">
        <v>Glycine, Molecular Biology Reagent 1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104772</v>
      </c>
      <c r="B134" s="1" t="str">
        <v>Ammonium Sulfate, Technical Pure 500 GM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 t="str">
        <v>Chloroform, Molecular Biology Reagent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626812</v>
      </c>
      <c r="B136" s="1" t="str">
        <v>Alexa Fluor® 488 anti-c-Myc Antibody  100µg</v>
      </c>
      <c r="C136" s="1">
        <v>2</v>
      </c>
      <c r="D136" s="1" t="str">
        <v>AURIGINE ONCO</v>
      </c>
      <c r="E136" s="1">
        <v>4</v>
      </c>
      <c r="F136" s="1" t="str">
        <v>BioLegend</v>
      </c>
      <c r="G136" s="1" t="str">
        <v>Banglore</v>
      </c>
      <c r="H136" s="1" t="str">
        <v>Saturday (25-10-25)</v>
      </c>
      <c r="I136" s="1" t="str">
        <v>OutStation</v>
      </c>
    </row>
    <row r="137" spans="1:9" x14ac:dyDescent="0.25">
      <c r="A137" s="1">
        <v>424602</v>
      </c>
      <c r="B137" s="1" t="str">
        <v>Compensation Beads</v>
      </c>
      <c r="C137" s="1">
        <v>2</v>
      </c>
      <c r="D137" s="1" t="str">
        <v>Stock</v>
      </c>
      <c r="E137" s="1">
        <v>4</v>
      </c>
      <c r="F137" s="1" t="str">
        <v>BioLegend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740811</v>
      </c>
      <c r="B138" s="1" t="str">
        <v>LEGENDplex™ Human Inflammation Panel 1 Standard  1 vial</v>
      </c>
      <c r="C138" s="1">
        <v>2</v>
      </c>
      <c r="D138" s="1" t="str">
        <v>UNKNOWN</v>
      </c>
      <c r="E138" s="1">
        <v>4</v>
      </c>
      <c r="F138" s="1" t="str">
        <v>BioLegend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>
        <v>741146</v>
      </c>
      <c r="B139" s="1" t="str">
        <v>LEGENDplex™ Buffer Set A3  100tests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100575</v>
      </c>
      <c r="B140" s="1" t="str">
        <v>Deoxyribonuclease I</v>
      </c>
      <c r="C140" s="1">
        <v>2</v>
      </c>
      <c r="D140" s="1" t="str">
        <v>Stock</v>
      </c>
      <c r="E140" s="1">
        <v>4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B-002000-UB-100</v>
      </c>
      <c r="B141" s="1" t="str">
        <v>5X siRNA Buffer  100ml</v>
      </c>
      <c r="C141" s="1">
        <v>2</v>
      </c>
      <c r="D141" s="1" t="str">
        <v>Stock</v>
      </c>
      <c r="E141" s="1">
        <v>4</v>
      </c>
      <c r="F141" s="1" t="str">
        <v>DHARMACON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T6280</v>
      </c>
      <c r="B142" s="1" t="str">
        <v xml:space="preserve"> Enzastaurin 170364-57-5 Spec 2 mg</v>
      </c>
      <c r="C142" s="1">
        <v>2</v>
      </c>
      <c r="D142" s="1" t="str">
        <v>RCB</v>
      </c>
      <c r="E142" s="1">
        <v>-20</v>
      </c>
      <c r="F142" s="1" t="str">
        <v>TARGETMOL</v>
      </c>
      <c r="G142" s="1" t="str">
        <v>Delhi</v>
      </c>
      <c r="H142" s="1" t="str">
        <v>Deepak / Priyanka Madam / Sample</v>
      </c>
      <c r="I142" s="1" t="str">
        <v>Local</v>
      </c>
    </row>
    <row r="143" spans="1:9" x14ac:dyDescent="0.25">
      <c r="A143" s="1" t="str">
        <v>A70-106P</v>
      </c>
      <c r="B143" s="1" t="str">
        <v>Horse IgG Heavy and Light Chain Antibody, HRP</v>
      </c>
      <c r="C143" s="1">
        <v>2</v>
      </c>
      <c r="D143" s="1" t="str">
        <v xml:space="preserve">Biogenuix </v>
      </c>
      <c r="E143" s="1">
        <v>4</v>
      </c>
      <c r="F143" s="1" t="str">
        <v>BETHYL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100336</v>
      </c>
      <c r="B144" s="1" t="str">
        <v>anti-mouse CD3ε</v>
      </c>
      <c r="C144" s="1">
        <v>2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 xml:space="preserve">Deepak / Priyanka Madam </v>
      </c>
      <c r="I144" s="1" t="str">
        <v>Local</v>
      </c>
    </row>
    <row r="145" spans="1:9" x14ac:dyDescent="0.25">
      <c r="A145" s="1">
        <v>107641</v>
      </c>
      <c r="B145" s="1" t="str">
        <v>anti-mouse I-A/I-E</v>
      </c>
      <c r="C145" s="1">
        <v>2</v>
      </c>
      <c r="D145" s="1" t="str">
        <v>RCB</v>
      </c>
      <c r="E145" s="1">
        <v>4</v>
      </c>
      <c r="F145" s="1" t="str">
        <v>BioLegend</v>
      </c>
      <c r="G145" s="1" t="str">
        <v>Delhi</v>
      </c>
      <c r="H145" s="1" t="str">
        <v xml:space="preserve">Deepak / Priyanka Madam </v>
      </c>
      <c r="I145" s="1" t="str">
        <v>Local</v>
      </c>
    </row>
    <row r="146" spans="1:9" x14ac:dyDescent="0.25">
      <c r="A146" s="1">
        <v>400218</v>
      </c>
      <c r="B146" s="1" t="str">
        <v>Mouse IgG2a, κ Isotype Ctrl</v>
      </c>
      <c r="C146" s="1">
        <v>2</v>
      </c>
      <c r="D146" s="1" t="str">
        <v>MICRO VAPI</v>
      </c>
      <c r="E146" s="1">
        <v>4</v>
      </c>
      <c r="F146" s="1" t="str">
        <v>BioLegend</v>
      </c>
      <c r="G146" s="1" t="str">
        <v>Gujrat</v>
      </c>
      <c r="H146" s="1" t="str">
        <v>Saturday (25-10-25)</v>
      </c>
      <c r="I146" s="1" t="str">
        <v>OutStation</v>
      </c>
    </row>
    <row r="147" spans="1:9" x14ac:dyDescent="0.25">
      <c r="A147" s="1" t="str">
        <v>M00202S232</v>
      </c>
      <c r="B147" s="1">
        <v>0</v>
      </c>
      <c r="C147" s="1">
        <v>2</v>
      </c>
      <c r="D147" s="1" t="str">
        <v>SYNGENE</v>
      </c>
      <c r="E147" s="1">
        <v>-20</v>
      </c>
      <c r="F147" s="1" t="str">
        <v>BOSTER</v>
      </c>
      <c r="G147" s="1" t="str">
        <v>Banglore</v>
      </c>
      <c r="H147" s="1" t="str">
        <v>COA Pending</v>
      </c>
      <c r="I147" s="1" t="str">
        <v>OutStation</v>
      </c>
    </row>
    <row r="148" spans="1:9" x14ac:dyDescent="0.25">
      <c r="A148" s="1" t="str">
        <v>LSM 1077</v>
      </c>
      <c r="B148" s="1">
        <v>0</v>
      </c>
      <c r="C148" s="1">
        <v>3</v>
      </c>
      <c r="D148" s="1" t="str">
        <v>stock</v>
      </c>
      <c r="E148" s="1">
        <v>4</v>
      </c>
      <c r="F148" s="1" t="str">
        <v>Genexis Biotech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VS15T91</v>
      </c>
      <c r="B149" s="1" t="str">
        <v>VivaSpin Turbo 15 3000 MWCO</v>
      </c>
      <c r="C149" s="1">
        <v>3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626812</v>
      </c>
      <c r="B150" s="1" t="str">
        <v>Alexa Fluor® 488 anti-c-Myc Antibody  100µg</v>
      </c>
      <c r="C150" s="1">
        <v>3</v>
      </c>
      <c r="D150" s="1" t="str">
        <v>Stock</v>
      </c>
      <c r="E150" s="1">
        <v>4</v>
      </c>
      <c r="F150" s="1" t="str">
        <v>BioLegend</v>
      </c>
      <c r="G150" s="1" t="str">
        <v>STOCK</v>
      </c>
      <c r="H150" s="1" t="str">
        <v>Stock Aurigine Onco</v>
      </c>
      <c r="I150" s="1" t="str">
        <v>STOCK</v>
      </c>
    </row>
    <row r="151" spans="1:9" x14ac:dyDescent="0.25">
      <c r="A151" s="1">
        <v>421101</v>
      </c>
      <c r="B151" s="1" t="str">
        <v>TMB substrate set  110mlx2</v>
      </c>
      <c r="C151" s="1">
        <v>3</v>
      </c>
      <c r="D151" s="1" t="str">
        <v>Stock</v>
      </c>
      <c r="E151" s="1">
        <v>4</v>
      </c>
      <c r="F151" s="1" t="str">
        <v>BioLegend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 t="str">
        <v>DharmaFECT 1 Transfection Reagent  0.75 mL</v>
      </c>
      <c r="C152" s="1">
        <v>3</v>
      </c>
      <c r="D152" s="1" t="str">
        <v>Stock</v>
      </c>
      <c r="E152" s="1">
        <v>4</v>
      </c>
      <c r="F152" s="1" t="str">
        <v>DHARMACON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 t="str">
        <v>DharmaFECT 1 Transfection Reagent  1.5ml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423102</v>
      </c>
      <c r="B154" s="1" t="str">
        <v>Zombie Aqua™ Fixable Viability Kit</v>
      </c>
      <c r="C154" s="1">
        <v>3</v>
      </c>
      <c r="D154" s="1" t="str">
        <v>RCB</v>
      </c>
      <c r="E154" s="1">
        <v>-20</v>
      </c>
      <c r="F154" s="1" t="str">
        <v>BioLegend</v>
      </c>
      <c r="G154" s="1" t="str">
        <v>Delhi</v>
      </c>
      <c r="H154" s="1" t="str">
        <v xml:space="preserve">Deepak / Priyanka Madam </v>
      </c>
      <c r="I154" s="1" t="str">
        <v>Local</v>
      </c>
    </row>
    <row r="155" spans="1:9" x14ac:dyDescent="0.25">
      <c r="A155" s="1" t="str">
        <v>VS04T01</v>
      </c>
      <c r="B155" s="1" t="str">
        <v>VicaSpin Turbo 4 10000 MWCO</v>
      </c>
      <c r="C155" s="1">
        <v>4</v>
      </c>
      <c r="D155" s="1" t="str">
        <v>Stock</v>
      </c>
      <c r="E155" s="1" t="str">
        <v>RT</v>
      </c>
      <c r="F155" s="1" t="str">
        <v>Sartorius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VS15T21</v>
      </c>
      <c r="B156" s="1" t="str">
        <v>Vivaspin® Turbo 15 Centrifugal Concentrator Polyethersulfone, 12 pc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193982</v>
      </c>
      <c r="B157" s="1" t="str">
        <v>Acrylamide, Molecular Biology Reagent 1 KG</v>
      </c>
      <c r="C157" s="1">
        <v>4</v>
      </c>
      <c r="D157" s="1" t="str">
        <v>Stock</v>
      </c>
      <c r="E157" s="1" t="str">
        <v>RT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 t="str">
        <v>GelRed® Nucleic Acid Stain, 10,000X in water (trial size): (0.1mL)</v>
      </c>
      <c r="C158" s="1">
        <v>4</v>
      </c>
      <c r="D158" s="1" t="str">
        <v>Stock</v>
      </c>
      <c r="E158" s="1" t="str">
        <v>RT</v>
      </c>
      <c r="F158" s="1" t="str">
        <v>Biotium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420701</v>
      </c>
      <c r="B159" s="1" t="str">
        <v>Monensin Solution (1,000X)</v>
      </c>
      <c r="C159" s="1">
        <v>4</v>
      </c>
      <c r="D159" s="1" t="str">
        <v>RCB</v>
      </c>
      <c r="E159" s="1">
        <v>4</v>
      </c>
      <c r="F159" s="1" t="str">
        <v>BioLegend</v>
      </c>
      <c r="G159" s="1" t="str">
        <v>Delhi</v>
      </c>
      <c r="H159" s="1" t="str">
        <v xml:space="preserve">Deepak / Priyanka Madam </v>
      </c>
      <c r="I159" s="1" t="str">
        <v>Local</v>
      </c>
    </row>
    <row r="160" spans="1:9" x14ac:dyDescent="0.25">
      <c r="A160" s="1">
        <v>556002</v>
      </c>
      <c r="B160" s="1" t="str">
        <v xml:space="preserve">Recombinant Mouse IL-9 </v>
      </c>
      <c r="C160" s="1">
        <v>5</v>
      </c>
      <c r="D160" s="1" t="str">
        <v>Opening Stock</v>
      </c>
      <c r="E160" s="1">
        <v>-20</v>
      </c>
      <c r="F160" s="1" t="str">
        <v>BioLegend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HBM-EXP-B2.5</v>
      </c>
      <c r="B161" s="1" t="str">
        <v>Test-Exosomes one step isolation from plasma and serum 2.5ml</v>
      </c>
      <c r="C161" s="1">
        <v>5</v>
      </c>
      <c r="D161" s="1" t="str">
        <v>Sample (PM)</v>
      </c>
      <c r="E161" s="1">
        <v>4</v>
      </c>
      <c r="F161" s="1" t="str">
        <v>Hansa Biomed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 t="str">
        <v>B-003000-WB-100</v>
      </c>
      <c r="B162" s="1" t="str">
        <v>Molecular Grade RNase-free water  100ml</v>
      </c>
      <c r="C162" s="1">
        <v>5</v>
      </c>
      <c r="D162" s="1" t="str">
        <v>Stock</v>
      </c>
      <c r="E162" s="1">
        <v>4</v>
      </c>
      <c r="F162" s="1" t="str">
        <v>DHARMACON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D-001810-10-05</v>
      </c>
      <c r="B163" s="1" t="str">
        <v>ON-TARGETplus Non-targeting Pool  5nmol</v>
      </c>
      <c r="C163" s="1">
        <v>5</v>
      </c>
      <c r="D163" s="1" t="str">
        <v>Stock</v>
      </c>
      <c r="E163" s="1">
        <v>-20</v>
      </c>
      <c r="F163" s="1" t="str">
        <v>DHARMACON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4">
        <v>410604</v>
      </c>
      <c r="B164" s="44" t="str">
        <v>anti-human IgG1 Fc</v>
      </c>
      <c r="C164" s="44">
        <v>5</v>
      </c>
      <c r="D164" s="44" t="str">
        <v>THSTI</v>
      </c>
      <c r="E164" s="44">
        <v>-20</v>
      </c>
      <c r="F164" s="44" t="str">
        <v>BioLegend</v>
      </c>
      <c r="G164" s="44" t="str">
        <v>Faridabad</v>
      </c>
      <c r="H164" t="str">
        <v>Priyanka Madam</v>
      </c>
      <c r="I164" t="str">
        <v>Local</v>
      </c>
    </row>
    <row r="165" spans="1:9" x14ac:dyDescent="0.25">
      <c r="A165" s="1">
        <v>420403</v>
      </c>
      <c r="B165" s="1" t="str">
        <v>7-AAD Viability Staining Solution</v>
      </c>
      <c r="C165" s="1">
        <v>5</v>
      </c>
      <c r="D165" s="1" t="str">
        <v>BIOCON</v>
      </c>
      <c r="E165" s="1">
        <v>4</v>
      </c>
      <c r="F165" s="1" t="str">
        <v>BioLegend</v>
      </c>
      <c r="G165" s="1" t="str">
        <v>Banglore</v>
      </c>
      <c r="H165" t="str">
        <v>Saturday (25-10-25)</v>
      </c>
      <c r="I165" t="str">
        <v>OutStation</v>
      </c>
    </row>
    <row r="166" spans="1:9" x14ac:dyDescent="0.25">
      <c r="A166" s="1">
        <v>423101</v>
      </c>
      <c r="B166" s="1" t="str">
        <v>Zombie Aqua™ Fixable Viability Kit</v>
      </c>
      <c r="C166" s="1">
        <v>5</v>
      </c>
      <c r="D166" s="1" t="str">
        <v>MICRO VAPI</v>
      </c>
      <c r="E166" s="1">
        <v>-20</v>
      </c>
      <c r="F166" s="1" t="str">
        <v>BioLegend</v>
      </c>
      <c r="G166" s="1" t="str">
        <v>Gujrat</v>
      </c>
      <c r="H166" t="str">
        <v>Saturday (25-10-25)</v>
      </c>
      <c r="I166" t="str">
        <v>OutStation</v>
      </c>
    </row>
    <row r="167" spans="1:9" x14ac:dyDescent="0.25">
      <c r="A167" s="1">
        <v>6552050</v>
      </c>
      <c r="B167" s="1" t="str">
        <v xml:space="preserve">SPINeasy DNA Kit for Blood  </v>
      </c>
      <c r="C167" s="1">
        <v>6</v>
      </c>
      <c r="D167" s="1" t="str">
        <v>Stock</v>
      </c>
      <c r="E167" s="1" t="str">
        <v>RT</v>
      </c>
      <c r="F167" s="1" t="str">
        <v>Mp Bio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>
        <v>421403</v>
      </c>
      <c r="B168" s="1" t="str">
        <v>FOXP3 Fix/Perm Buffer Set</v>
      </c>
      <c r="C168" s="1">
        <v>7</v>
      </c>
      <c r="D168" s="1" t="str">
        <v>Opening Stock</v>
      </c>
      <c r="E168" s="1">
        <v>4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25021.5</v>
      </c>
      <c r="B169" s="1" t="str">
        <v>i-Taq (W/O dNTP) DNA Polymerase</v>
      </c>
      <c r="C169" s="1">
        <v>7</v>
      </c>
      <c r="D169" s="1" t="str">
        <v>stock</v>
      </c>
      <c r="E169" s="1">
        <v>-20</v>
      </c>
      <c r="F169" s="1" t="str">
        <v>Intron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 t="str">
        <v>092913726</v>
      </c>
      <c r="B170" s="1" t="str">
        <v>Adult Bovine Serum, Sterile Filtered, New Zealand Origin 1kg (970ML)</v>
      </c>
      <c r="C170" s="1">
        <v>7</v>
      </c>
      <c r="D170" s="1" t="str">
        <v>Stock</v>
      </c>
      <c r="E170" s="1">
        <v>-20</v>
      </c>
      <c r="F170" s="1" t="str">
        <v>MP Bio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626812</v>
      </c>
      <c r="B171" s="1" t="str">
        <v>anti-c-Myc</v>
      </c>
      <c r="C171" s="1">
        <v>8</v>
      </c>
      <c r="D171" s="1" t="str">
        <v>AURIGINE ONCO</v>
      </c>
      <c r="E171" s="1">
        <v>4</v>
      </c>
      <c r="F171" s="1" t="str">
        <v>BioLegend</v>
      </c>
      <c r="G171" s="1" t="str">
        <v>Banglore</v>
      </c>
      <c r="H171" t="str">
        <v>Saturday (25-10-25)</v>
      </c>
      <c r="I171" t="str">
        <v>OutStation</v>
      </c>
    </row>
    <row r="172" spans="1:9" x14ac:dyDescent="0.25">
      <c r="A172" s="1">
        <v>16533</v>
      </c>
      <c r="B172" s="1" t="str">
        <v>MiniSart High Flow 0.45 µm</v>
      </c>
      <c r="C172" s="1">
        <v>9</v>
      </c>
      <c r="D172" s="1" t="str">
        <v>Stock</v>
      </c>
      <c r="E172" s="1" t="str">
        <v>RT</v>
      </c>
      <c r="F172" s="1" t="str">
        <v>Sartorius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25021.5</v>
      </c>
      <c r="B173" s="1" t="str">
        <v>i-Taq (W/O dNTP) DNA Polymerase</v>
      </c>
      <c r="C173" s="1">
        <v>10</v>
      </c>
      <c r="D173" s="1" t="str">
        <v>STOCK</v>
      </c>
      <c r="E173" s="1">
        <v>-20</v>
      </c>
      <c r="F173" s="1" t="str">
        <v>Intron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092913726</v>
      </c>
      <c r="B174" s="1" t="str">
        <v>Adult Bovine Serum, Sterile Filtered, New Zealand Origin 1kg (970ML)</v>
      </c>
      <c r="C174" s="1">
        <v>10</v>
      </c>
      <c r="D174" s="1" t="str">
        <v>Stock</v>
      </c>
      <c r="E174" s="1">
        <v>-20</v>
      </c>
      <c r="F174" s="1" t="str">
        <v>Mp Bio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>
        <v>344606</v>
      </c>
      <c r="B175" s="1" t="str">
        <v>anti-human CD4</v>
      </c>
      <c r="C175" s="1">
        <v>10</v>
      </c>
      <c r="D175" s="1" t="str">
        <v>BIOCON</v>
      </c>
      <c r="E175" s="1">
        <v>4</v>
      </c>
      <c r="F175" s="1" t="str">
        <v>BioLegend</v>
      </c>
      <c r="G175" s="1" t="str">
        <v>Banglore</v>
      </c>
      <c r="H175" t="str">
        <v>Saturday (25-10-25)</v>
      </c>
      <c r="I175" t="str">
        <v>OutStation</v>
      </c>
    </row>
    <row r="176" spans="1:9" x14ac:dyDescent="0.25">
      <c r="A176" s="1">
        <v>344712</v>
      </c>
      <c r="B176" s="1" t="str">
        <v>anti-human CD8</v>
      </c>
      <c r="C176" s="1">
        <v>10</v>
      </c>
      <c r="D176" s="1" t="str">
        <v>BIOCON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16532</v>
      </c>
      <c r="B177" s="1" t="str">
        <v>MiniSart High Flow 0.22 µm</v>
      </c>
      <c r="C177" s="1">
        <v>15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16532</v>
      </c>
      <c r="B178" s="1" t="str">
        <v>MiniSart High Flow 0.22 µm</v>
      </c>
      <c r="C178" s="1">
        <v>18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21</v>
      </c>
      <c r="D179" s="1" t="str">
        <v>OPENING 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/>
      <c r="B180" s="1"/>
      <c r="C180" s="1"/>
      <c r="D180" s="1"/>
      <c r="E180" s="1"/>
      <c r="F180" s="1"/>
      <c r="G180" s="1"/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9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0</v>
      </c>
      <c r="I2359" s="1">
        <v>2</v>
      </c>
      <c r="J2359" s="1" t="str">
        <v>Banglore</v>
      </c>
      <c r="K2359" s="1" t="str">
        <v>Saturday (25-10-25)</v>
      </c>
      <c r="L2359" s="1">
        <f t="shared" si="108"/>
        <v>45584</v>
      </c>
      <c r="M2359" s="1">
        <f t="shared" si="109"/>
        <v>0</v>
      </c>
      <c r="N2359" s="1">
        <f t="shared" si="110"/>
        <v>45584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2</v>
      </c>
      <c r="H2531" s="1">
        <v>0</v>
      </c>
      <c r="I2531" s="1">
        <v>2</v>
      </c>
      <c r="J2531" s="1" t="str">
        <v>STOCK</v>
      </c>
      <c r="K2531" s="1" t="str">
        <v>Stock</v>
      </c>
      <c r="L2531" s="1">
        <f t="shared" si="117"/>
        <v>28952</v>
      </c>
      <c r="M2531" s="1">
        <f t="shared" si="118"/>
        <v>0</v>
      </c>
      <c r="N2531" s="1">
        <f t="shared" si="119"/>
        <v>28952</v>
      </c>
    </row>
    <row r="2532" spans="1:14" x14ac:dyDescent="0.25">
      <c r="A2532" s="1" t="str">
        <v>BIOLINK</v>
      </c>
      <c r="B2532" s="1">
        <v>1854.75</v>
      </c>
      <c r="C2532" s="1" t="str">
        <v>BK/25-26/R-39947</v>
      </c>
      <c r="D2532" s="2">
        <v>45903</v>
      </c>
      <c r="E2532" s="2">
        <v>45903</v>
      </c>
      <c r="F2532" s="1" t="str">
        <v>PD0435</v>
      </c>
      <c r="G2532" s="1">
        <v>1</v>
      </c>
      <c r="H2532" s="1">
        <v>1</v>
      </c>
      <c r="I2532" s="1">
        <v>0</v>
      </c>
      <c r="J2532" s="1" t="str">
        <v>DELHI</v>
      </c>
      <c r="K2532" s="1">
        <v>0</v>
      </c>
      <c r="L2532" s="1">
        <f t="shared" si="117"/>
        <v>1854.75</v>
      </c>
      <c r="M2532" s="1">
        <f t="shared" si="118"/>
        <v>1854.75</v>
      </c>
      <c r="N2532" s="1">
        <f t="shared" si="119"/>
        <v>0</v>
      </c>
    </row>
    <row r="2533" spans="1:14" x14ac:dyDescent="0.25">
      <c r="A2533" s="1" t="str">
        <v>Cytoskeleton</v>
      </c>
      <c r="B2533" s="1">
        <v>45742.399999999994</v>
      </c>
      <c r="C2533" s="1">
        <v>20821</v>
      </c>
      <c r="D2533" s="2">
        <v>45902</v>
      </c>
      <c r="E2533" s="2">
        <v>45905</v>
      </c>
      <c r="F2533" s="1" t="str">
        <v>CY-SC001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45742.399999999994</v>
      </c>
      <c r="M2533" s="1">
        <f t="shared" si="118"/>
        <v>45742.399999999994</v>
      </c>
      <c r="N2533" s="1">
        <f t="shared" si="119"/>
        <v>0</v>
      </c>
    </row>
    <row r="2534" spans="1:14" x14ac:dyDescent="0.25">
      <c r="A2534" s="1" t="str">
        <v>BioXcell</v>
      </c>
      <c r="B2534" s="1">
        <v>225174.40000000002</v>
      </c>
      <c r="C2534" s="1">
        <v>178223</v>
      </c>
      <c r="D2534" s="2">
        <v>45902</v>
      </c>
      <c r="E2534" s="2">
        <v>45905</v>
      </c>
      <c r="F2534" s="1" t="str">
        <v>BE0241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225174.40000000002</v>
      </c>
      <c r="M2534" s="1">
        <f t="shared" si="118"/>
        <v>225174.40000000002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BE0258</v>
      </c>
      <c r="G2535" s="1">
        <v>1</v>
      </c>
      <c r="H2535" s="1">
        <v>1</v>
      </c>
      <c r="I2535" s="1">
        <v>0</v>
      </c>
      <c r="J2535" s="1" t="str">
        <v>Kolkata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BE0307</v>
      </c>
      <c r="G2536" s="1">
        <v>1</v>
      </c>
      <c r="H2536" s="1">
        <v>1</v>
      </c>
      <c r="I2536" s="1">
        <v>0</v>
      </c>
      <c r="J2536" s="1" t="str">
        <v>Bhuvneshwar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MABTECH</v>
      </c>
      <c r="B2537" s="1">
        <v>45276</v>
      </c>
      <c r="C2537" s="1" t="str">
        <v>SE041699</v>
      </c>
      <c r="D2537" s="2">
        <v>45902</v>
      </c>
      <c r="E2537" s="2">
        <v>45905</v>
      </c>
      <c r="F2537" s="1" t="str">
        <v>3445M-1HP-2</v>
      </c>
      <c r="G2537" s="1">
        <v>1</v>
      </c>
      <c r="H2537" s="1">
        <v>1</v>
      </c>
      <c r="I2537" s="1">
        <v>0</v>
      </c>
      <c r="J2537" s="1" t="str">
        <v>Banglore</v>
      </c>
      <c r="K2537" s="1">
        <v>0</v>
      </c>
      <c r="L2537" s="1">
        <f t="shared" si="117"/>
        <v>45276</v>
      </c>
      <c r="M2537" s="1">
        <f t="shared" si="118"/>
        <v>45276</v>
      </c>
      <c r="N2537" s="1">
        <f t="shared" si="119"/>
        <v>0</v>
      </c>
    </row>
    <row r="2538" spans="1:14" x14ac:dyDescent="0.25">
      <c r="A2538" s="1" t="str">
        <v>MABTECH</v>
      </c>
      <c r="B2538" s="1">
        <v>165704</v>
      </c>
      <c r="C2538" s="1" t="str">
        <v>SE041699</v>
      </c>
      <c r="D2538" s="2">
        <v>45902</v>
      </c>
      <c r="E2538" s="2">
        <v>45908</v>
      </c>
      <c r="F2538" s="1" t="str">
        <v>3420-2HPW-10</v>
      </c>
      <c r="G2538" s="1">
        <v>1</v>
      </c>
      <c r="H2538" s="1">
        <v>1</v>
      </c>
      <c r="I2538" s="1">
        <v>0</v>
      </c>
      <c r="J2538" s="1" t="str">
        <v>Mumbai</v>
      </c>
      <c r="K2538" s="1">
        <v>0</v>
      </c>
      <c r="L2538" s="1">
        <f t="shared" si="117"/>
        <v>165704</v>
      </c>
      <c r="M2538" s="1">
        <f t="shared" si="118"/>
        <v>165704</v>
      </c>
      <c r="N2538" s="1">
        <f t="shared" si="119"/>
        <v>0</v>
      </c>
    </row>
    <row r="2539" spans="1:14" x14ac:dyDescent="0.25">
      <c r="A2539" s="1" t="str">
        <v>Biotium</v>
      </c>
      <c r="B2539" s="1">
        <v>3590.3999999999996</v>
      </c>
      <c r="C2539" s="1" t="str">
        <v>I240259-IN</v>
      </c>
      <c r="D2539" s="2">
        <v>45903</v>
      </c>
      <c r="E2539" s="2">
        <v>45908</v>
      </c>
      <c r="F2539" s="1" t="str">
        <v>70066-T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3590.3999999999996</v>
      </c>
      <c r="M2539" s="1">
        <f t="shared" si="118"/>
        <v>3590.3999999999996</v>
      </c>
      <c r="N2539" s="1">
        <f t="shared" si="119"/>
        <v>0</v>
      </c>
    </row>
    <row r="2540" spans="1:14" x14ac:dyDescent="0.25">
      <c r="A2540" s="1" t="str">
        <v>Biotium</v>
      </c>
      <c r="B2540" s="1">
        <v>3942.3999999999996</v>
      </c>
      <c r="C2540" s="1" t="str">
        <v>I240259-IN</v>
      </c>
      <c r="D2540" s="2">
        <v>45903</v>
      </c>
      <c r="E2540" s="2">
        <v>45908</v>
      </c>
      <c r="F2540" s="1" t="str">
        <v>31000-T</v>
      </c>
      <c r="G2540" s="1">
        <v>2</v>
      </c>
      <c r="H2540" s="1">
        <v>2</v>
      </c>
      <c r="I2540" s="1">
        <v>0</v>
      </c>
      <c r="J2540" s="1" t="str">
        <v>Chennai</v>
      </c>
      <c r="K2540" s="1">
        <v>0</v>
      </c>
      <c r="L2540" s="1">
        <f t="shared" si="117"/>
        <v>7884.7999999999993</v>
      </c>
      <c r="M2540" s="1">
        <f t="shared" si="118"/>
        <v>7884.7999999999993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AF0639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DF6497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1</v>
      </c>
      <c r="I2543" s="1">
        <v>0</v>
      </c>
      <c r="J2543" s="1" t="str">
        <v>CHENNAI</v>
      </c>
      <c r="K2543" s="1">
        <v>0</v>
      </c>
      <c r="L2543" s="1">
        <f t="shared" si="117"/>
        <v>134640</v>
      </c>
      <c r="M2543" s="1">
        <f t="shared" si="118"/>
        <v>134640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0</v>
      </c>
      <c r="I2544" s="1">
        <v>1</v>
      </c>
      <c r="J2544" s="1" t="str">
        <v>CHENNAI</v>
      </c>
      <c r="K2544" s="1" t="str">
        <v>PO Awaited</v>
      </c>
      <c r="L2544" s="1">
        <f t="shared" si="117"/>
        <v>134640</v>
      </c>
      <c r="M2544" s="1">
        <f t="shared" si="118"/>
        <v>0</v>
      </c>
      <c r="N2544" s="1">
        <f t="shared" si="119"/>
        <v>134640</v>
      </c>
    </row>
    <row r="2545" spans="1:14" x14ac:dyDescent="0.25">
      <c r="A2545" s="1" t="str">
        <v>BioLegend</v>
      </c>
      <c r="B2545" s="1">
        <v>5790.4</v>
      </c>
      <c r="C2545" s="1" t="str">
        <v>EED118806</v>
      </c>
      <c r="D2545" s="2">
        <v>45905</v>
      </c>
      <c r="E2545" s="2">
        <v>45910</v>
      </c>
      <c r="F2545" s="1">
        <v>100429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5790.4</v>
      </c>
      <c r="M2545" s="1">
        <f t="shared" si="118"/>
        <v>5790.4</v>
      </c>
      <c r="N2545" s="1">
        <f t="shared" si="119"/>
        <v>0</v>
      </c>
    </row>
    <row r="2546" spans="1:14" x14ac:dyDescent="0.25">
      <c r="A2546" s="1" t="str">
        <v>BioLegend</v>
      </c>
      <c r="B2546" s="1">
        <v>5420.8</v>
      </c>
      <c r="C2546" s="1" t="str">
        <v>EED118806</v>
      </c>
      <c r="D2546" s="2">
        <v>45905</v>
      </c>
      <c r="E2546" s="2">
        <v>45910</v>
      </c>
      <c r="F2546" s="1">
        <v>100527</v>
      </c>
      <c r="G2546" s="1">
        <v>1</v>
      </c>
      <c r="H2546" s="1">
        <v>1</v>
      </c>
      <c r="I2546" s="1">
        <v>0</v>
      </c>
      <c r="J2546" s="1" t="str">
        <v>Faridabad</v>
      </c>
      <c r="K2546" s="1">
        <v>0</v>
      </c>
      <c r="L2546" s="1">
        <f t="shared" si="117"/>
        <v>5420.8</v>
      </c>
      <c r="M2546" s="1">
        <f t="shared" si="118"/>
        <v>5420.8</v>
      </c>
      <c r="N2546" s="1">
        <f t="shared" si="119"/>
        <v>0</v>
      </c>
    </row>
    <row r="2547" spans="1:14" x14ac:dyDescent="0.25">
      <c r="A2547" s="1" t="str">
        <v>BioLegend</v>
      </c>
      <c r="B2547" s="1">
        <v>13794</v>
      </c>
      <c r="C2547" s="1" t="str">
        <v>EED118806</v>
      </c>
      <c r="D2547" s="2">
        <v>45905</v>
      </c>
      <c r="E2547" s="2">
        <v>45910</v>
      </c>
      <c r="F2547" s="1">
        <v>100747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13794</v>
      </c>
      <c r="M2547" s="1">
        <f t="shared" si="118"/>
        <v>13794</v>
      </c>
      <c r="N2547" s="1">
        <f t="shared" si="119"/>
        <v>0</v>
      </c>
    </row>
    <row r="2548" spans="1:14" x14ac:dyDescent="0.25">
      <c r="A2548" s="1" t="str">
        <v>BioLegend</v>
      </c>
      <c r="B2548" s="1">
        <v>6468</v>
      </c>
      <c r="C2548" s="1" t="str">
        <v>EED118806</v>
      </c>
      <c r="D2548" s="2">
        <v>45905</v>
      </c>
      <c r="E2548" s="2">
        <v>45910</v>
      </c>
      <c r="F2548" s="1">
        <v>101212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6468</v>
      </c>
      <c r="M2548" s="1">
        <f t="shared" si="118"/>
        <v>6468</v>
      </c>
      <c r="N2548" s="1">
        <f t="shared" si="119"/>
        <v>0</v>
      </c>
    </row>
    <row r="2549" spans="1:14" x14ac:dyDescent="0.25">
      <c r="A2549" s="1" t="str">
        <v>BioLegend</v>
      </c>
      <c r="B2549" s="1">
        <v>2217.6</v>
      </c>
      <c r="C2549" s="1" t="str">
        <v>EED118806</v>
      </c>
      <c r="D2549" s="2">
        <v>45905</v>
      </c>
      <c r="E2549" s="2">
        <v>45910</v>
      </c>
      <c r="F2549" s="1">
        <v>101301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2217.6</v>
      </c>
      <c r="M2549" s="1">
        <f t="shared" si="118"/>
        <v>2217.6</v>
      </c>
      <c r="N2549" s="1">
        <f t="shared" si="119"/>
        <v>0</v>
      </c>
    </row>
    <row r="2550" spans="1:14" x14ac:dyDescent="0.25">
      <c r="A2550" s="1" t="str">
        <v>BioLegend</v>
      </c>
      <c r="B2550" s="1">
        <v>7638.4</v>
      </c>
      <c r="C2550" s="1" t="str">
        <v>EED118806</v>
      </c>
      <c r="D2550" s="2">
        <v>45905</v>
      </c>
      <c r="E2550" s="2">
        <v>45910</v>
      </c>
      <c r="F2550" s="1">
        <v>101911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7638.4</v>
      </c>
      <c r="M2550" s="1">
        <f t="shared" si="118"/>
        <v>7638.4</v>
      </c>
      <c r="N2550" s="1">
        <f t="shared" si="119"/>
        <v>0</v>
      </c>
    </row>
    <row r="2551" spans="1:14" x14ac:dyDescent="0.25">
      <c r="A2551" s="1" t="str">
        <v>BioLegend</v>
      </c>
      <c r="B2551" s="1">
        <v>9609.6</v>
      </c>
      <c r="C2551" s="1" t="str">
        <v>EED118806</v>
      </c>
      <c r="D2551" s="2">
        <v>45905</v>
      </c>
      <c r="E2551" s="2">
        <v>45910</v>
      </c>
      <c r="F2551" s="1">
        <v>102012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9609.6</v>
      </c>
      <c r="M2551" s="1">
        <f t="shared" si="118"/>
        <v>9609.6</v>
      </c>
      <c r="N2551" s="1">
        <f t="shared" si="119"/>
        <v>0</v>
      </c>
    </row>
    <row r="2552" spans="1:14" x14ac:dyDescent="0.25">
      <c r="A2552" s="1" t="str">
        <v>BioLegend</v>
      </c>
      <c r="B2552" s="1">
        <v>14106.400000000001</v>
      </c>
      <c r="C2552" s="1" t="str">
        <v>EED118806</v>
      </c>
      <c r="D2552" s="2">
        <v>45905</v>
      </c>
      <c r="E2552" s="2">
        <v>45910</v>
      </c>
      <c r="F2552" s="1">
        <v>102020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14106.400000000001</v>
      </c>
      <c r="M2552" s="1">
        <f t="shared" si="118"/>
        <v>14106.400000000001</v>
      </c>
      <c r="N2552" s="1">
        <f t="shared" si="119"/>
        <v>0</v>
      </c>
    </row>
    <row r="2553" spans="1:14" x14ac:dyDescent="0.25">
      <c r="A2553" s="1" t="str">
        <v>BioLegend</v>
      </c>
      <c r="B2553" s="1">
        <v>7515.2000000000007</v>
      </c>
      <c r="C2553" s="1" t="str">
        <v>EED118806</v>
      </c>
      <c r="D2553" s="2">
        <v>45905</v>
      </c>
      <c r="E2553" s="2">
        <v>45910</v>
      </c>
      <c r="F2553" s="1">
        <v>102507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7515.2000000000007</v>
      </c>
      <c r="M2553" s="1">
        <f t="shared" si="118"/>
        <v>7515.2000000000007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10841.6</v>
      </c>
      <c r="C2554" s="1" t="str">
        <v>EED118806</v>
      </c>
      <c r="D2554" s="2">
        <v>45905</v>
      </c>
      <c r="E2554" s="2">
        <v>45910</v>
      </c>
      <c r="F2554" s="1">
        <v>102913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10841.6</v>
      </c>
      <c r="M2554" s="1">
        <f t="shared" si="118"/>
        <v>10841.6</v>
      </c>
      <c r="N2554" s="1">
        <f t="shared" si="119"/>
        <v>0</v>
      </c>
    </row>
    <row r="2555" spans="1:14" x14ac:dyDescent="0.25">
      <c r="A2555" s="1" t="str">
        <v>BioLegend</v>
      </c>
      <c r="B2555" s="1">
        <v>2895.2</v>
      </c>
      <c r="C2555" s="1" t="str">
        <v>EED118806</v>
      </c>
      <c r="D2555" s="2">
        <v>45905</v>
      </c>
      <c r="E2555" s="2">
        <v>45910</v>
      </c>
      <c r="F2555" s="1">
        <v>103005</v>
      </c>
      <c r="G2555" s="1">
        <v>1</v>
      </c>
      <c r="H2555" s="1">
        <v>1</v>
      </c>
      <c r="I2555" s="1">
        <v>0</v>
      </c>
      <c r="J2555" s="1" t="str">
        <v>Faridabad</v>
      </c>
      <c r="K2555" s="1">
        <v>0</v>
      </c>
      <c r="L2555" s="1">
        <f t="shared" si="117"/>
        <v>2895.2</v>
      </c>
      <c r="M2555" s="1">
        <f t="shared" si="118"/>
        <v>2895.2</v>
      </c>
      <c r="N2555" s="1">
        <f t="shared" si="119"/>
        <v>0</v>
      </c>
    </row>
    <row r="2556" spans="1:14" x14ac:dyDescent="0.25">
      <c r="A2556" s="1" t="str">
        <v>BioLegend</v>
      </c>
      <c r="B2556" s="1">
        <v>15276.8</v>
      </c>
      <c r="C2556" s="1" t="str">
        <v>EED118806</v>
      </c>
      <c r="D2556" s="2">
        <v>45905</v>
      </c>
      <c r="E2556" s="2">
        <v>45910</v>
      </c>
      <c r="F2556" s="1">
        <v>103028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15276.8</v>
      </c>
      <c r="M2556" s="1">
        <f t="shared" si="118"/>
        <v>15276.8</v>
      </c>
      <c r="N2556" s="1">
        <f t="shared" si="119"/>
        <v>0</v>
      </c>
    </row>
    <row r="2557" spans="1:14" x14ac:dyDescent="0.25">
      <c r="A2557" s="1" t="str">
        <v>BioLegend</v>
      </c>
      <c r="B2557" s="1">
        <v>6899.2000000000007</v>
      </c>
      <c r="C2557" s="1" t="str">
        <v>EED118806</v>
      </c>
      <c r="D2557" s="2">
        <v>45905</v>
      </c>
      <c r="E2557" s="2">
        <v>45910</v>
      </c>
      <c r="F2557" s="1">
        <v>103031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6899.2000000000007</v>
      </c>
      <c r="M2557" s="1">
        <f t="shared" si="118"/>
        <v>6899.2000000000007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103112</v>
      </c>
      <c r="G2558" s="1">
        <v>2</v>
      </c>
      <c r="H2558" s="1">
        <v>2</v>
      </c>
      <c r="I2558" s="1">
        <v>0</v>
      </c>
      <c r="J2558" s="1" t="str">
        <v>BANGALORE</v>
      </c>
      <c r="K2558" s="1">
        <v>0</v>
      </c>
      <c r="L2558" s="1">
        <f t="shared" si="117"/>
        <v>11580.8</v>
      </c>
      <c r="M2558" s="1">
        <f t="shared" si="118"/>
        <v>11580.8</v>
      </c>
      <c r="N2558" s="1">
        <f t="shared" si="119"/>
        <v>0</v>
      </c>
    </row>
    <row r="2559" spans="1:14" x14ac:dyDescent="0.25">
      <c r="A2559" s="1" t="str">
        <v>BioLegend</v>
      </c>
      <c r="B2559" s="1">
        <v>12073.599999999999</v>
      </c>
      <c r="C2559" s="1" t="str">
        <v>EED118806</v>
      </c>
      <c r="D2559" s="2">
        <v>45905</v>
      </c>
      <c r="E2559" s="2">
        <v>45910</v>
      </c>
      <c r="F2559" s="1">
        <v>103116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12073.599999999999</v>
      </c>
      <c r="M2559" s="1">
        <f t="shared" si="118"/>
        <v>12073.599999999999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14291.2</v>
      </c>
      <c r="C2560" s="1" t="str">
        <v>EED118806</v>
      </c>
      <c r="D2560" s="2">
        <v>45905</v>
      </c>
      <c r="E2560" s="2">
        <v>45910</v>
      </c>
      <c r="F2560" s="1">
        <v>103226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14291.2</v>
      </c>
      <c r="M2560" s="1">
        <f t="shared" si="118"/>
        <v>14291.2</v>
      </c>
      <c r="N2560" s="1">
        <f t="shared" si="119"/>
        <v>0</v>
      </c>
    </row>
    <row r="2561" spans="1:14" x14ac:dyDescent="0.25">
      <c r="A2561" s="1" t="str">
        <v>BioLegend</v>
      </c>
      <c r="B2561" s="1">
        <v>17292</v>
      </c>
      <c r="C2561" s="1" t="str">
        <v>EED118806</v>
      </c>
      <c r="D2561" s="2">
        <v>45905</v>
      </c>
      <c r="E2561" s="2">
        <v>45910</v>
      </c>
      <c r="F2561" s="1">
        <v>104543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17292</v>
      </c>
      <c r="M2561" s="1">
        <f t="shared" si="118"/>
        <v>17292</v>
      </c>
      <c r="N2561" s="1">
        <f t="shared" si="119"/>
        <v>0</v>
      </c>
    </row>
    <row r="2562" spans="1:14" x14ac:dyDescent="0.25">
      <c r="A2562" s="1" t="str">
        <v>BioLegend</v>
      </c>
      <c r="B2562" s="1">
        <v>5790.4</v>
      </c>
      <c r="C2562" s="1" t="str">
        <v>EED118806</v>
      </c>
      <c r="D2562" s="2">
        <v>45905</v>
      </c>
      <c r="E2562" s="2">
        <v>45910</v>
      </c>
      <c r="F2562" s="1">
        <v>105015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5790.4</v>
      </c>
      <c r="M2562" s="1">
        <f t="shared" si="118"/>
        <v>5790.4</v>
      </c>
      <c r="N2562" s="1">
        <f t="shared" si="119"/>
        <v>0</v>
      </c>
    </row>
    <row r="2563" spans="1:14" x14ac:dyDescent="0.25">
      <c r="A2563" s="1" t="str">
        <v>BioLegend</v>
      </c>
      <c r="B2563" s="1">
        <v>2710.4</v>
      </c>
      <c r="C2563" s="1" t="str">
        <v>EED118806</v>
      </c>
      <c r="D2563" s="2">
        <v>45905</v>
      </c>
      <c r="E2563" s="2">
        <v>45910</v>
      </c>
      <c r="F2563" s="1">
        <v>115507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2710.4</v>
      </c>
      <c r="M2563" s="1">
        <f t="shared" ref="M2563:M2626" si="121">H2563*B2563</f>
        <v>2710.4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18233.599999999999</v>
      </c>
      <c r="C2564" s="1" t="str">
        <v>EED118806</v>
      </c>
      <c r="D2564" s="2">
        <v>45905</v>
      </c>
      <c r="E2564" s="2">
        <v>45910</v>
      </c>
      <c r="F2564" s="1">
        <v>119808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18233.599999999999</v>
      </c>
      <c r="M2564" s="1">
        <f t="shared" si="121"/>
        <v>18233.599999999999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16324</v>
      </c>
      <c r="C2565" s="1" t="str">
        <v>EED118806</v>
      </c>
      <c r="D2565" s="2">
        <v>45905</v>
      </c>
      <c r="E2565" s="2">
        <v>45910</v>
      </c>
      <c r="F2565" s="1">
        <v>121908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16324</v>
      </c>
      <c r="M2565" s="1">
        <f t="shared" si="121"/>
        <v>16324</v>
      </c>
      <c r="N2565" s="1">
        <f t="shared" si="122"/>
        <v>0</v>
      </c>
    </row>
    <row r="2566" spans="1:14" x14ac:dyDescent="0.25">
      <c r="A2566" s="1" t="str">
        <v>BioLegend</v>
      </c>
      <c r="B2566" s="1">
        <v>18150</v>
      </c>
      <c r="C2566" s="1" t="str">
        <v>EED118806</v>
      </c>
      <c r="D2566" s="2">
        <v>45905</v>
      </c>
      <c r="E2566" s="2">
        <v>45910</v>
      </c>
      <c r="F2566" s="1">
        <v>123141</v>
      </c>
      <c r="G2566" s="1">
        <v>1</v>
      </c>
      <c r="H2566" s="1">
        <v>1</v>
      </c>
      <c r="I2566" s="1">
        <v>0</v>
      </c>
      <c r="J2566" s="1" t="str">
        <v>Hyderabad</v>
      </c>
      <c r="K2566" s="1">
        <v>0</v>
      </c>
      <c r="L2566" s="1">
        <f t="shared" si="120"/>
        <v>18150</v>
      </c>
      <c r="M2566" s="1">
        <f t="shared" si="121"/>
        <v>18150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127607</v>
      </c>
      <c r="G2567" s="1">
        <v>1</v>
      </c>
      <c r="H2567" s="1">
        <v>1</v>
      </c>
      <c r="I2567" s="1">
        <v>0</v>
      </c>
      <c r="J2567" s="1" t="str">
        <v>Delhi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128007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15769.599999999999</v>
      </c>
      <c r="C2569" s="1" t="str">
        <v>EED118806</v>
      </c>
      <c r="D2569" s="2">
        <v>45905</v>
      </c>
      <c r="E2569" s="2">
        <v>45910</v>
      </c>
      <c r="F2569" s="1">
        <v>136402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15769.599999999999</v>
      </c>
      <c r="M2569" s="1">
        <f t="shared" si="121"/>
        <v>15769.599999999999</v>
      </c>
      <c r="N2569" s="1">
        <f t="shared" si="122"/>
        <v>0</v>
      </c>
    </row>
    <row r="2570" spans="1:14" x14ac:dyDescent="0.25">
      <c r="A2570" s="1" t="str">
        <v>BioLegend</v>
      </c>
      <c r="B2570" s="1">
        <v>18418.400000000001</v>
      </c>
      <c r="C2570" s="1" t="str">
        <v>EED118806</v>
      </c>
      <c r="D2570" s="2">
        <v>45905</v>
      </c>
      <c r="E2570" s="2">
        <v>45910</v>
      </c>
      <c r="F2570" s="1">
        <v>138214</v>
      </c>
      <c r="G2570" s="1">
        <v>1</v>
      </c>
      <c r="H2570" s="1">
        <v>1</v>
      </c>
      <c r="I2570" s="1">
        <v>0</v>
      </c>
      <c r="J2570" s="1" t="str">
        <v>BANGALORE</v>
      </c>
      <c r="K2570" s="1">
        <v>0</v>
      </c>
      <c r="L2570" s="1">
        <f t="shared" si="120"/>
        <v>18418.400000000001</v>
      </c>
      <c r="M2570" s="1">
        <f t="shared" si="121"/>
        <v>18418.400000000001</v>
      </c>
      <c r="N2570" s="1">
        <f t="shared" si="122"/>
        <v>0</v>
      </c>
    </row>
    <row r="2571" spans="1:14" x14ac:dyDescent="0.25">
      <c r="A2571" s="1" t="str">
        <v>BioLegend</v>
      </c>
      <c r="B2571" s="1">
        <v>15892.8</v>
      </c>
      <c r="C2571" s="1" t="str">
        <v>EED118806</v>
      </c>
      <c r="D2571" s="2">
        <v>45905</v>
      </c>
      <c r="E2571" s="2">
        <v>45910</v>
      </c>
      <c r="F2571" s="1">
        <v>140902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15892.8</v>
      </c>
      <c r="M2571" s="1">
        <f t="shared" si="121"/>
        <v>15892.8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141703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155512</v>
      </c>
      <c r="G2573" s="1">
        <v>1</v>
      </c>
      <c r="H2573" s="1">
        <v>1</v>
      </c>
      <c r="I2573" s="1">
        <v>0</v>
      </c>
      <c r="J2573" s="1" t="str">
        <v>Delhi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7207.2000000000007</v>
      </c>
      <c r="C2574" s="1" t="str">
        <v>EED118806</v>
      </c>
      <c r="D2574" s="2">
        <v>45905</v>
      </c>
      <c r="E2574" s="2">
        <v>45910</v>
      </c>
      <c r="F2574" s="1">
        <v>155608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7207.2000000000007</v>
      </c>
      <c r="M2574" s="1">
        <f t="shared" si="121"/>
        <v>7207.2000000000007</v>
      </c>
      <c r="N2574" s="1">
        <f t="shared" si="122"/>
        <v>0</v>
      </c>
    </row>
    <row r="2575" spans="1:14" x14ac:dyDescent="0.25">
      <c r="A2575" s="1" t="str">
        <v>BioLegend</v>
      </c>
      <c r="B2575" s="1">
        <v>8254.4</v>
      </c>
      <c r="C2575" s="1" t="str">
        <v>EED118806</v>
      </c>
      <c r="D2575" s="2">
        <v>45905</v>
      </c>
      <c r="E2575" s="2">
        <v>45910</v>
      </c>
      <c r="F2575" s="1">
        <v>155903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8254.4</v>
      </c>
      <c r="M2575" s="1">
        <f t="shared" si="121"/>
        <v>8254.4</v>
      </c>
      <c r="N2575" s="1">
        <f t="shared" si="122"/>
        <v>0</v>
      </c>
    </row>
    <row r="2576" spans="1:14" x14ac:dyDescent="0.25">
      <c r="A2576" s="1" t="str">
        <v>BioLegend</v>
      </c>
      <c r="B2576" s="1">
        <v>17001.599999999999</v>
      </c>
      <c r="C2576" s="1" t="str">
        <v>EED118806</v>
      </c>
      <c r="D2576" s="2">
        <v>45905</v>
      </c>
      <c r="E2576" s="2">
        <v>45910</v>
      </c>
      <c r="F2576" s="1">
        <v>156604</v>
      </c>
      <c r="G2576" s="1">
        <v>2</v>
      </c>
      <c r="H2576" s="1">
        <v>2</v>
      </c>
      <c r="I2576" s="1">
        <v>0</v>
      </c>
      <c r="J2576" s="1" t="str">
        <v>Hyderabad</v>
      </c>
      <c r="K2576" s="1">
        <v>0</v>
      </c>
      <c r="L2576" s="1">
        <f t="shared" si="120"/>
        <v>34003.199999999997</v>
      </c>
      <c r="M2576" s="1">
        <f t="shared" si="121"/>
        <v>34003.199999999997</v>
      </c>
      <c r="N2576" s="1">
        <f t="shared" si="122"/>
        <v>0</v>
      </c>
    </row>
    <row r="2577" spans="1:14" x14ac:dyDescent="0.25">
      <c r="A2577" s="1" t="str">
        <v>BioLegend</v>
      </c>
      <c r="B2577" s="1">
        <v>4188.8</v>
      </c>
      <c r="C2577" s="1" t="str">
        <v>EED118806</v>
      </c>
      <c r="D2577" s="2">
        <v>45905</v>
      </c>
      <c r="E2577" s="2">
        <v>45910</v>
      </c>
      <c r="F2577" s="1">
        <v>161203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4188.8</v>
      </c>
      <c r="M2577" s="1">
        <f t="shared" si="121"/>
        <v>4188.8</v>
      </c>
      <c r="N2577" s="1">
        <f t="shared" si="122"/>
        <v>0</v>
      </c>
    </row>
    <row r="2578" spans="1:14" x14ac:dyDescent="0.25">
      <c r="A2578" s="1" t="str">
        <v>BioLegend</v>
      </c>
      <c r="B2578" s="1">
        <v>2710.4</v>
      </c>
      <c r="C2578" s="1" t="str">
        <v>EED118806</v>
      </c>
      <c r="D2578" s="2">
        <v>45905</v>
      </c>
      <c r="E2578" s="2">
        <v>45910</v>
      </c>
      <c r="F2578" s="1">
        <v>163503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2710.4</v>
      </c>
      <c r="M2578" s="1">
        <f t="shared" si="121"/>
        <v>2710.4</v>
      </c>
      <c r="N2578" s="1">
        <f t="shared" si="122"/>
        <v>0</v>
      </c>
    </row>
    <row r="2579" spans="1:14" x14ac:dyDescent="0.25">
      <c r="A2579" s="1" t="str">
        <v>BioLegend</v>
      </c>
      <c r="B2579" s="1">
        <v>4435.2</v>
      </c>
      <c r="C2579" s="1" t="str">
        <v>EED118806</v>
      </c>
      <c r="D2579" s="2">
        <v>45905</v>
      </c>
      <c r="E2579" s="2">
        <v>45910</v>
      </c>
      <c r="F2579" s="1">
        <v>300412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4435.2</v>
      </c>
      <c r="M2579" s="1">
        <f t="shared" si="121"/>
        <v>4435.2</v>
      </c>
      <c r="N2579" s="1">
        <f t="shared" si="122"/>
        <v>0</v>
      </c>
    </row>
    <row r="2580" spans="1:14" x14ac:dyDescent="0.25">
      <c r="A2580" s="1" t="str">
        <v>BioLegend</v>
      </c>
      <c r="B2580" s="1">
        <v>20636</v>
      </c>
      <c r="C2580" s="1" t="str">
        <v>EED118806</v>
      </c>
      <c r="D2580" s="2">
        <v>45905</v>
      </c>
      <c r="E2580" s="2">
        <v>45910</v>
      </c>
      <c r="F2580" s="1">
        <v>300428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20636</v>
      </c>
      <c r="M2580" s="1">
        <f t="shared" si="121"/>
        <v>20636</v>
      </c>
      <c r="N2580" s="1">
        <f t="shared" si="122"/>
        <v>0</v>
      </c>
    </row>
    <row r="2581" spans="1:14" x14ac:dyDescent="0.25">
      <c r="A2581" s="1" t="str">
        <v>BioLegend</v>
      </c>
      <c r="B2581" s="1">
        <v>4065.6000000000004</v>
      </c>
      <c r="C2581" s="1" t="str">
        <v>EED118806</v>
      </c>
      <c r="D2581" s="2">
        <v>45905</v>
      </c>
      <c r="E2581" s="2">
        <v>45910</v>
      </c>
      <c r="F2581" s="1">
        <v>300508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4065.6000000000004</v>
      </c>
      <c r="M2581" s="1">
        <f t="shared" si="121"/>
        <v>4065.6000000000004</v>
      </c>
      <c r="N2581" s="1">
        <f t="shared" si="122"/>
        <v>0</v>
      </c>
    </row>
    <row r="2582" spans="1:14" x14ac:dyDescent="0.25">
      <c r="A2582" s="1" t="str">
        <v>BioLegend</v>
      </c>
      <c r="B2582" s="1">
        <v>3080</v>
      </c>
      <c r="C2582" s="1" t="str">
        <v>EED118806</v>
      </c>
      <c r="D2582" s="2">
        <v>45905</v>
      </c>
      <c r="E2582" s="2">
        <v>45910</v>
      </c>
      <c r="F2582" s="1">
        <v>301006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3080</v>
      </c>
      <c r="M2582" s="1">
        <f t="shared" si="121"/>
        <v>3080</v>
      </c>
      <c r="N2582" s="1">
        <f t="shared" si="122"/>
        <v>0</v>
      </c>
    </row>
    <row r="2583" spans="1:14" x14ac:dyDescent="0.25">
      <c r="A2583" s="1" t="str">
        <v>BioLegend</v>
      </c>
      <c r="B2583" s="1">
        <v>27984</v>
      </c>
      <c r="C2583" s="1" t="str">
        <v>EED118806</v>
      </c>
      <c r="D2583" s="2">
        <v>45905</v>
      </c>
      <c r="E2583" s="2">
        <v>45910</v>
      </c>
      <c r="F2583" s="1">
        <v>302262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27984</v>
      </c>
      <c r="M2583" s="1">
        <f t="shared" si="121"/>
        <v>27984</v>
      </c>
      <c r="N2583" s="1">
        <f t="shared" si="122"/>
        <v>0</v>
      </c>
    </row>
    <row r="2584" spans="1:14" x14ac:dyDescent="0.25">
      <c r="A2584" s="1" t="str">
        <v>BioLegend</v>
      </c>
      <c r="B2584" s="1">
        <v>23531.199999999997</v>
      </c>
      <c r="C2584" s="1" t="str">
        <v>EED118806</v>
      </c>
      <c r="D2584" s="2">
        <v>45905</v>
      </c>
      <c r="E2584" s="2">
        <v>45910</v>
      </c>
      <c r="F2584" s="1">
        <v>303550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23531.199999999997</v>
      </c>
      <c r="M2584" s="1">
        <f t="shared" si="121"/>
        <v>23531.199999999997</v>
      </c>
      <c r="N2584" s="1">
        <f t="shared" si="122"/>
        <v>0</v>
      </c>
    </row>
    <row r="2585" spans="1:14" x14ac:dyDescent="0.25">
      <c r="A2585" s="1" t="str">
        <v>BioLegend</v>
      </c>
      <c r="B2585" s="1">
        <v>4435.2</v>
      </c>
      <c r="C2585" s="1" t="str">
        <v>EED118806</v>
      </c>
      <c r="D2585" s="2">
        <v>45905</v>
      </c>
      <c r="E2585" s="2">
        <v>45910</v>
      </c>
      <c r="F2585" s="1">
        <v>304006</v>
      </c>
      <c r="G2585" s="1">
        <v>2</v>
      </c>
      <c r="H2585" s="1">
        <v>2</v>
      </c>
      <c r="I2585" s="1">
        <v>0</v>
      </c>
      <c r="J2585" s="1" t="str">
        <v>Chandigarh</v>
      </c>
      <c r="K2585" s="1">
        <v>0</v>
      </c>
      <c r="L2585" s="1">
        <f t="shared" si="120"/>
        <v>8870.4</v>
      </c>
      <c r="M2585" s="1">
        <f t="shared" si="121"/>
        <v>8870.4</v>
      </c>
      <c r="N2585" s="1">
        <f t="shared" si="122"/>
        <v>0</v>
      </c>
    </row>
    <row r="2586" spans="1:14" x14ac:dyDescent="0.25">
      <c r="A2586" s="1" t="str">
        <v>BioLegend</v>
      </c>
      <c r="B2586" s="1">
        <v>26466</v>
      </c>
      <c r="C2586" s="1" t="str">
        <v>EED118806</v>
      </c>
      <c r="D2586" s="2">
        <v>45905</v>
      </c>
      <c r="E2586" s="2">
        <v>45910</v>
      </c>
      <c r="F2586" s="1">
        <v>304044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26466</v>
      </c>
      <c r="M2586" s="1">
        <f t="shared" si="121"/>
        <v>26466</v>
      </c>
      <c r="N2586" s="1">
        <f t="shared" si="122"/>
        <v>0</v>
      </c>
    </row>
    <row r="2587" spans="1:14" x14ac:dyDescent="0.25">
      <c r="A2587" s="1" t="str">
        <v>BioLegend</v>
      </c>
      <c r="B2587" s="1">
        <v>18048.8</v>
      </c>
      <c r="C2587" s="1" t="str">
        <v>EED118806</v>
      </c>
      <c r="D2587" s="2">
        <v>45905</v>
      </c>
      <c r="E2587" s="2">
        <v>45910</v>
      </c>
      <c r="F2587" s="1">
        <v>305210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18048.8</v>
      </c>
      <c r="M2587" s="1">
        <f t="shared" si="121"/>
        <v>18048.8</v>
      </c>
      <c r="N2587" s="1">
        <f t="shared" si="122"/>
        <v>0</v>
      </c>
    </row>
    <row r="2588" spans="1:14" x14ac:dyDescent="0.25">
      <c r="A2588" s="1" t="str">
        <v>BioLegend</v>
      </c>
      <c r="B2588" s="1">
        <v>16324</v>
      </c>
      <c r="C2588" s="1" t="str">
        <v>EED118806</v>
      </c>
      <c r="D2588" s="2">
        <v>45905</v>
      </c>
      <c r="E2588" s="2">
        <v>45910</v>
      </c>
      <c r="F2588" s="1">
        <v>308110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16324</v>
      </c>
      <c r="M2588" s="1">
        <f t="shared" si="121"/>
        <v>16324</v>
      </c>
      <c r="N2588" s="1">
        <f t="shared" si="122"/>
        <v>0</v>
      </c>
    </row>
    <row r="2589" spans="1:14" x14ac:dyDescent="0.25">
      <c r="A2589" s="1" t="str">
        <v>BioLegend</v>
      </c>
      <c r="B2589" s="1">
        <v>22792</v>
      </c>
      <c r="C2589" s="1" t="str">
        <v>EED118806</v>
      </c>
      <c r="D2589" s="2">
        <v>45905</v>
      </c>
      <c r="E2589" s="2">
        <v>45910</v>
      </c>
      <c r="F2589" s="1">
        <v>309816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22792</v>
      </c>
      <c r="M2589" s="1">
        <f t="shared" si="121"/>
        <v>22792</v>
      </c>
      <c r="N2589" s="1">
        <f t="shared" si="122"/>
        <v>0</v>
      </c>
    </row>
    <row r="2590" spans="1:14" x14ac:dyDescent="0.25">
      <c r="A2590" s="1" t="str">
        <v>BioLegend</v>
      </c>
      <c r="B2590" s="1">
        <v>14599.2</v>
      </c>
      <c r="C2590" s="1" t="str">
        <v>EED118806</v>
      </c>
      <c r="D2590" s="2">
        <v>45905</v>
      </c>
      <c r="E2590" s="2">
        <v>45910</v>
      </c>
      <c r="F2590" s="1">
        <v>310916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14599.2</v>
      </c>
      <c r="M2590" s="1">
        <f t="shared" si="121"/>
        <v>14599.2</v>
      </c>
      <c r="N2590" s="1">
        <f t="shared" si="122"/>
        <v>0</v>
      </c>
    </row>
    <row r="2591" spans="1:14" x14ac:dyDescent="0.25">
      <c r="A2591" s="1" t="str">
        <v>BioLegend</v>
      </c>
      <c r="B2591" s="1">
        <v>26136</v>
      </c>
      <c r="C2591" s="1" t="str">
        <v>EED118806</v>
      </c>
      <c r="D2591" s="2">
        <v>45905</v>
      </c>
      <c r="E2591" s="2">
        <v>45910</v>
      </c>
      <c r="F2591" s="1">
        <v>310944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26136</v>
      </c>
      <c r="M2591" s="1">
        <f t="shared" si="121"/>
        <v>26136</v>
      </c>
      <c r="N2591" s="1">
        <f t="shared" si="122"/>
        <v>0</v>
      </c>
    </row>
    <row r="2592" spans="1:14" x14ac:dyDescent="0.25">
      <c r="A2592" s="1" t="str">
        <v>BioLegend</v>
      </c>
      <c r="B2592" s="1">
        <v>12443.2</v>
      </c>
      <c r="C2592" s="1" t="str">
        <v>EED118806</v>
      </c>
      <c r="D2592" s="2">
        <v>45905</v>
      </c>
      <c r="E2592" s="2">
        <v>45910</v>
      </c>
      <c r="F2592" s="1">
        <v>320007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12443.2</v>
      </c>
      <c r="M2592" s="1">
        <f t="shared" si="121"/>
        <v>12443.2</v>
      </c>
      <c r="N2592" s="1">
        <f t="shared" si="122"/>
        <v>0</v>
      </c>
    </row>
    <row r="2593" spans="1:14" x14ac:dyDescent="0.25">
      <c r="A2593" s="1" t="str">
        <v>BioLegend</v>
      </c>
      <c r="B2593" s="1">
        <v>27588</v>
      </c>
      <c r="C2593" s="1" t="str">
        <v>EED118806</v>
      </c>
      <c r="D2593" s="2">
        <v>45905</v>
      </c>
      <c r="E2593" s="2">
        <v>45910</v>
      </c>
      <c r="F2593" s="1">
        <v>323034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27588</v>
      </c>
      <c r="M2593" s="1">
        <f t="shared" si="121"/>
        <v>27588</v>
      </c>
      <c r="N2593" s="1">
        <f t="shared" si="122"/>
        <v>0</v>
      </c>
    </row>
    <row r="2594" spans="1:14" x14ac:dyDescent="0.25">
      <c r="A2594" s="1" t="str">
        <v>BioLegend</v>
      </c>
      <c r="B2594" s="1">
        <v>14476</v>
      </c>
      <c r="C2594" s="1" t="str">
        <v>EED118806</v>
      </c>
      <c r="D2594" s="2">
        <v>45905</v>
      </c>
      <c r="E2594" s="2">
        <v>45910</v>
      </c>
      <c r="F2594" s="1">
        <v>324004</v>
      </c>
      <c r="G2594" s="1">
        <v>1</v>
      </c>
      <c r="H2594" s="1">
        <v>1</v>
      </c>
      <c r="I2594" s="1">
        <v>0</v>
      </c>
      <c r="J2594" s="1" t="str">
        <v>Telangana</v>
      </c>
      <c r="K2594" s="1">
        <v>0</v>
      </c>
      <c r="L2594" s="1">
        <f t="shared" si="120"/>
        <v>14476</v>
      </c>
      <c r="M2594" s="1">
        <f t="shared" si="121"/>
        <v>14476</v>
      </c>
      <c r="N2594" s="1">
        <f t="shared" si="122"/>
        <v>0</v>
      </c>
    </row>
    <row r="2595" spans="1:14" x14ac:dyDescent="0.25">
      <c r="A2595" s="1" t="str">
        <v>BioLegend</v>
      </c>
      <c r="B2595" s="1">
        <v>23531.199999999997</v>
      </c>
      <c r="C2595" s="1" t="str">
        <v>EED118806</v>
      </c>
      <c r="D2595" s="2">
        <v>45905</v>
      </c>
      <c r="E2595" s="2">
        <v>45910</v>
      </c>
      <c r="F2595" s="1">
        <v>329918</v>
      </c>
      <c r="G2595" s="1">
        <v>1</v>
      </c>
      <c r="H2595" s="1">
        <v>1</v>
      </c>
      <c r="I2595" s="1">
        <v>0</v>
      </c>
      <c r="J2595" s="1" t="str">
        <v>Banglore</v>
      </c>
      <c r="K2595" s="1">
        <v>0</v>
      </c>
      <c r="L2595" s="1">
        <f t="shared" si="120"/>
        <v>23531.199999999997</v>
      </c>
      <c r="M2595" s="1">
        <f t="shared" si="121"/>
        <v>23531.199999999997</v>
      </c>
      <c r="N2595" s="1">
        <f t="shared" si="122"/>
        <v>0</v>
      </c>
    </row>
    <row r="2596" spans="1:14" x14ac:dyDescent="0.25">
      <c r="A2596" s="1" t="str">
        <v>BioLegend</v>
      </c>
      <c r="B2596" s="1">
        <v>29436</v>
      </c>
      <c r="C2596" s="1" t="str">
        <v>EED118806</v>
      </c>
      <c r="D2596" s="2">
        <v>45905</v>
      </c>
      <c r="E2596" s="2">
        <v>45910</v>
      </c>
      <c r="F2596" s="1">
        <v>329930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29436</v>
      </c>
      <c r="M2596" s="1">
        <f t="shared" si="121"/>
        <v>29436</v>
      </c>
      <c r="N2596" s="1">
        <f t="shared" si="122"/>
        <v>0</v>
      </c>
    </row>
    <row r="2597" spans="1:14" x14ac:dyDescent="0.25">
      <c r="A2597" s="1" t="str">
        <v>BioLegend</v>
      </c>
      <c r="B2597" s="1">
        <v>26532</v>
      </c>
      <c r="C2597" s="1" t="str">
        <v>EED118806</v>
      </c>
      <c r="D2597" s="2">
        <v>45905</v>
      </c>
      <c r="E2597" s="2">
        <v>45910</v>
      </c>
      <c r="F2597" s="1">
        <v>329932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26532</v>
      </c>
      <c r="M2597" s="1">
        <f t="shared" si="121"/>
        <v>26532</v>
      </c>
      <c r="N2597" s="1">
        <f t="shared" si="122"/>
        <v>0</v>
      </c>
    </row>
    <row r="2598" spans="1:14" x14ac:dyDescent="0.25">
      <c r="A2598" s="1" t="str">
        <v>BioLegend</v>
      </c>
      <c r="B2598" s="1">
        <v>22422.400000000001</v>
      </c>
      <c r="C2598" s="1" t="str">
        <v>EED118806</v>
      </c>
      <c r="D2598" s="2">
        <v>45905</v>
      </c>
      <c r="E2598" s="2">
        <v>45910</v>
      </c>
      <c r="F2598" s="1">
        <v>330116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22422.400000000001</v>
      </c>
      <c r="M2598" s="1">
        <f t="shared" si="121"/>
        <v>22422.400000000001</v>
      </c>
      <c r="N2598" s="1">
        <f t="shared" si="122"/>
        <v>0</v>
      </c>
    </row>
    <row r="2599" spans="1:14" x14ac:dyDescent="0.25">
      <c r="A2599" s="1" t="str">
        <v>BioLegend</v>
      </c>
      <c r="B2599" s="1">
        <v>25080</v>
      </c>
      <c r="C2599" s="1" t="str">
        <v>EED118806</v>
      </c>
      <c r="D2599" s="2">
        <v>45905</v>
      </c>
      <c r="E2599" s="2">
        <v>45910</v>
      </c>
      <c r="F2599" s="1">
        <v>333628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25080</v>
      </c>
      <c r="M2599" s="1">
        <f t="shared" si="121"/>
        <v>25080</v>
      </c>
      <c r="N2599" s="1">
        <f t="shared" si="122"/>
        <v>0</v>
      </c>
    </row>
    <row r="2600" spans="1:14" x14ac:dyDescent="0.25">
      <c r="A2600" s="1" t="str">
        <v>BioLegend</v>
      </c>
      <c r="B2600" s="1">
        <v>6221.6</v>
      </c>
      <c r="C2600" s="1" t="str">
        <v>EED118806</v>
      </c>
      <c r="D2600" s="2">
        <v>45905</v>
      </c>
      <c r="E2600" s="2">
        <v>45910</v>
      </c>
      <c r="F2600" s="1">
        <v>334103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6221.6</v>
      </c>
      <c r="M2600" s="1">
        <f t="shared" si="121"/>
        <v>6221.6</v>
      </c>
      <c r="N2600" s="1">
        <f t="shared" si="122"/>
        <v>0</v>
      </c>
    </row>
    <row r="2601" spans="1:14" x14ac:dyDescent="0.25">
      <c r="A2601" s="1" t="str">
        <v>BioLegend</v>
      </c>
      <c r="B2601" s="1">
        <v>26796</v>
      </c>
      <c r="C2601" s="1" t="str">
        <v>EED118806</v>
      </c>
      <c r="D2601" s="2">
        <v>45905</v>
      </c>
      <c r="E2601" s="2">
        <v>45910</v>
      </c>
      <c r="F2601" s="1">
        <v>344836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26796</v>
      </c>
      <c r="M2601" s="1">
        <f t="shared" si="121"/>
        <v>26796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345016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Mumbai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6406.4</v>
      </c>
      <c r="C2605" s="1" t="str">
        <v>EED118806</v>
      </c>
      <c r="D2605" s="2">
        <v>45905</v>
      </c>
      <c r="E2605" s="2">
        <v>45910</v>
      </c>
      <c r="F2605" s="1">
        <v>349505</v>
      </c>
      <c r="G2605" s="1">
        <v>1</v>
      </c>
      <c r="H2605" s="1">
        <v>1</v>
      </c>
      <c r="I2605" s="1">
        <v>0</v>
      </c>
      <c r="J2605" s="1" t="str">
        <v>Punjab</v>
      </c>
      <c r="K2605" s="1">
        <v>0</v>
      </c>
      <c r="L2605" s="1">
        <f t="shared" si="120"/>
        <v>6406.4</v>
      </c>
      <c r="M2605" s="1">
        <f t="shared" si="121"/>
        <v>6406.4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349914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7638.4</v>
      </c>
      <c r="C2607" s="1" t="str">
        <v>EED118806</v>
      </c>
      <c r="D2607" s="2">
        <v>45905</v>
      </c>
      <c r="E2607" s="2">
        <v>45910</v>
      </c>
      <c r="F2607" s="1">
        <v>351703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7638.4</v>
      </c>
      <c r="M2607" s="1">
        <f t="shared" si="121"/>
        <v>7638.4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354510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10225.6</v>
      </c>
      <c r="C2609" s="1" t="str">
        <v>EED118806</v>
      </c>
      <c r="D2609" s="2">
        <v>45905</v>
      </c>
      <c r="E2609" s="2">
        <v>45910</v>
      </c>
      <c r="F2609" s="1">
        <v>357408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10225.6</v>
      </c>
      <c r="M2609" s="1">
        <f t="shared" si="121"/>
        <v>10225.6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362578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9794.4</v>
      </c>
      <c r="C2611" s="1" t="str">
        <v>EED118806</v>
      </c>
      <c r="D2611" s="2">
        <v>45905</v>
      </c>
      <c r="E2611" s="2">
        <v>45910</v>
      </c>
      <c r="F2611" s="1">
        <v>369307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9794.4</v>
      </c>
      <c r="M2611" s="1">
        <f t="shared" si="121"/>
        <v>9794.4</v>
      </c>
      <c r="N2611" s="1">
        <f t="shared" si="122"/>
        <v>0</v>
      </c>
    </row>
    <row r="2612" spans="1:14" x14ac:dyDescent="0.25">
      <c r="A2612" s="1" t="str">
        <v>BioLegend</v>
      </c>
      <c r="B2612" s="1">
        <v>24208.800000000003</v>
      </c>
      <c r="C2612" s="1" t="str">
        <v>EED118806</v>
      </c>
      <c r="D2612" s="2">
        <v>45905</v>
      </c>
      <c r="E2612" s="2">
        <v>45910</v>
      </c>
      <c r="F2612" s="1">
        <v>369308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24208.800000000003</v>
      </c>
      <c r="M2612" s="1">
        <f t="shared" si="121"/>
        <v>24208.800000000003</v>
      </c>
      <c r="N2612" s="1">
        <f t="shared" si="122"/>
        <v>0</v>
      </c>
    </row>
    <row r="2613" spans="1:14" x14ac:dyDescent="0.25">
      <c r="A2613" s="1" t="str">
        <v>BioLegend</v>
      </c>
      <c r="B2613" s="1">
        <v>28710</v>
      </c>
      <c r="C2613" s="1" t="str">
        <v>EED118806</v>
      </c>
      <c r="D2613" s="2">
        <v>45905</v>
      </c>
      <c r="E2613" s="2">
        <v>45910</v>
      </c>
      <c r="F2613" s="1">
        <v>369624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28710</v>
      </c>
      <c r="M2613" s="1">
        <f t="shared" si="121"/>
        <v>28710</v>
      </c>
      <c r="N2613" s="1">
        <f t="shared" si="122"/>
        <v>0</v>
      </c>
    </row>
    <row r="2614" spans="1:14" x14ac:dyDescent="0.25">
      <c r="A2614" s="1" t="str">
        <v>BioLegend</v>
      </c>
      <c r="B2614" s="1">
        <v>20636</v>
      </c>
      <c r="C2614" s="1" t="str">
        <v>EED118806</v>
      </c>
      <c r="D2614" s="2">
        <v>45905</v>
      </c>
      <c r="E2614" s="2">
        <v>45910</v>
      </c>
      <c r="F2614" s="1">
        <v>372208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20636</v>
      </c>
      <c r="M2614" s="1">
        <f t="shared" si="121"/>
        <v>20636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387103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387203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21683.200000000001</v>
      </c>
      <c r="C2617" s="1" t="str">
        <v>EED118806</v>
      </c>
      <c r="D2617" s="2">
        <v>45905</v>
      </c>
      <c r="E2617" s="2">
        <v>45910</v>
      </c>
      <c r="F2617" s="1">
        <v>392918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21683.200000000001</v>
      </c>
      <c r="M2617" s="1">
        <f t="shared" si="121"/>
        <v>21683.200000000001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4743.2</v>
      </c>
      <c r="C2618" s="1" t="str">
        <v>EED118806</v>
      </c>
      <c r="D2618" s="2">
        <v>45905</v>
      </c>
      <c r="E2618" s="2">
        <v>45910</v>
      </c>
      <c r="F2618" s="1">
        <v>400112</v>
      </c>
      <c r="G2618" s="1">
        <v>1</v>
      </c>
      <c r="H2618" s="1">
        <v>1</v>
      </c>
      <c r="I2618" s="1">
        <v>0</v>
      </c>
      <c r="J2618" s="1" t="str">
        <v>Hyderabad</v>
      </c>
      <c r="K2618" s="1">
        <v>0</v>
      </c>
      <c r="L2618" s="1">
        <f t="shared" si="120"/>
        <v>4743.2</v>
      </c>
      <c r="M2618" s="1">
        <f t="shared" si="121"/>
        <v>4743.2</v>
      </c>
      <c r="N2618" s="1">
        <f t="shared" si="122"/>
        <v>0</v>
      </c>
    </row>
    <row r="2619" spans="1:14" x14ac:dyDescent="0.25">
      <c r="A2619" s="1" t="str">
        <v>BioLegend</v>
      </c>
      <c r="B2619" s="1">
        <v>11026.4</v>
      </c>
      <c r="C2619" s="1" t="str">
        <v>EED118806</v>
      </c>
      <c r="D2619" s="2">
        <v>45905</v>
      </c>
      <c r="E2619" s="2">
        <v>45910</v>
      </c>
      <c r="F2619" s="1">
        <v>400126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11026.4</v>
      </c>
      <c r="M2619" s="1">
        <f t="shared" si="121"/>
        <v>11026.4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12874.400000000001</v>
      </c>
      <c r="C2620" s="1" t="str">
        <v>EED118806</v>
      </c>
      <c r="D2620" s="2">
        <v>45905</v>
      </c>
      <c r="E2620" s="2">
        <v>45910</v>
      </c>
      <c r="F2620" s="1">
        <v>400129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12874.400000000001</v>
      </c>
      <c r="M2620" s="1">
        <f t="shared" si="121"/>
        <v>12874.400000000001</v>
      </c>
      <c r="N2620" s="1">
        <f t="shared" si="122"/>
        <v>0</v>
      </c>
    </row>
    <row r="2621" spans="1:14" x14ac:dyDescent="0.25">
      <c r="A2621" s="1" t="str">
        <v>BioLegend</v>
      </c>
      <c r="B2621" s="1">
        <v>7946.4</v>
      </c>
      <c r="C2621" s="1" t="str">
        <v>EED118806</v>
      </c>
      <c r="D2621" s="2">
        <v>45905</v>
      </c>
      <c r="E2621" s="2">
        <v>45910</v>
      </c>
      <c r="F2621" s="1">
        <v>400140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7946.4</v>
      </c>
      <c r="M2621" s="1">
        <f t="shared" si="121"/>
        <v>7946.4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11888.8</v>
      </c>
      <c r="C2622" s="1" t="str">
        <v>EED118806</v>
      </c>
      <c r="D2622" s="2">
        <v>45905</v>
      </c>
      <c r="E2622" s="2">
        <v>45910</v>
      </c>
      <c r="F2622" s="1">
        <v>400144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11888.8</v>
      </c>
      <c r="M2622" s="1">
        <f t="shared" si="121"/>
        <v>11888.8</v>
      </c>
      <c r="N2622" s="1">
        <f t="shared" si="122"/>
        <v>0</v>
      </c>
    </row>
    <row r="2623" spans="1:14" x14ac:dyDescent="0.25">
      <c r="A2623" s="1" t="str">
        <v>BioLegend</v>
      </c>
      <c r="B2623" s="1">
        <v>12997.599999999999</v>
      </c>
      <c r="C2623" s="1" t="str">
        <v>EED118806</v>
      </c>
      <c r="D2623" s="2">
        <v>45905</v>
      </c>
      <c r="E2623" s="2">
        <v>45910</v>
      </c>
      <c r="F2623" s="1">
        <v>400148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12997.599999999999</v>
      </c>
      <c r="M2623" s="1">
        <f t="shared" si="121"/>
        <v>12997.599999999999</v>
      </c>
      <c r="N2623" s="1">
        <f t="shared" si="122"/>
        <v>0</v>
      </c>
    </row>
    <row r="2624" spans="1:14" x14ac:dyDescent="0.25">
      <c r="A2624" s="1" t="str">
        <v>BioLegend</v>
      </c>
      <c r="B2624" s="1">
        <v>23628</v>
      </c>
      <c r="C2624" s="1" t="str">
        <v>EED118806</v>
      </c>
      <c r="D2624" s="2">
        <v>45905</v>
      </c>
      <c r="E2624" s="2">
        <v>45910</v>
      </c>
      <c r="F2624" s="1">
        <v>400158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23628</v>
      </c>
      <c r="M2624" s="1">
        <f t="shared" si="121"/>
        <v>23628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400164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400168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54516</v>
      </c>
      <c r="M2628" s="1">
        <f t="shared" si="124"/>
        <v>54516</v>
      </c>
      <c r="N2628" s="1">
        <f t="shared" si="125"/>
        <v>0</v>
      </c>
    </row>
    <row r="2629" spans="1:14" x14ac:dyDescent="0.25">
      <c r="A2629" s="1" t="str">
        <v>BioLegend</v>
      </c>
      <c r="B2629" s="1">
        <v>25410</v>
      </c>
      <c r="C2629" s="1" t="str">
        <v>EED118806</v>
      </c>
      <c r="D2629" s="2">
        <v>45905</v>
      </c>
      <c r="E2629" s="2">
        <v>45910</v>
      </c>
      <c r="F2629" s="1">
        <v>400172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25410</v>
      </c>
      <c r="M2629" s="1">
        <f t="shared" si="124"/>
        <v>25410</v>
      </c>
      <c r="N2629" s="1">
        <f t="shared" si="125"/>
        <v>0</v>
      </c>
    </row>
    <row r="2630" spans="1:14" x14ac:dyDescent="0.25">
      <c r="A2630" s="1" t="str">
        <v>BioLegend</v>
      </c>
      <c r="B2630" s="1">
        <v>14106.400000000001</v>
      </c>
      <c r="C2630" s="1" t="str">
        <v>EED118806</v>
      </c>
      <c r="D2630" s="2">
        <v>45905</v>
      </c>
      <c r="E2630" s="2">
        <v>45910</v>
      </c>
      <c r="F2630" s="1">
        <v>400176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14106.400000000001</v>
      </c>
      <c r="M2630" s="1">
        <f t="shared" si="124"/>
        <v>14106.400000000001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12689.599999999999</v>
      </c>
      <c r="C2631" s="1" t="str">
        <v>EED118806</v>
      </c>
      <c r="D2631" s="2">
        <v>45905</v>
      </c>
      <c r="E2631" s="2">
        <v>45910</v>
      </c>
      <c r="F2631" s="1">
        <v>400330</v>
      </c>
      <c r="G2631" s="1">
        <v>1</v>
      </c>
      <c r="H2631" s="1">
        <v>1</v>
      </c>
      <c r="I2631" s="1">
        <v>0</v>
      </c>
      <c r="J2631" s="1" t="str">
        <v>Bhuvneshwar</v>
      </c>
      <c r="K2631" s="1">
        <v>0</v>
      </c>
      <c r="L2631" s="1">
        <f t="shared" si="123"/>
        <v>12689.599999999999</v>
      </c>
      <c r="M2631" s="1">
        <f t="shared" si="124"/>
        <v>12689.599999999999</v>
      </c>
      <c r="N2631" s="1">
        <f t="shared" si="125"/>
        <v>0</v>
      </c>
    </row>
    <row r="2632" spans="1:14" x14ac:dyDescent="0.25">
      <c r="A2632" s="1" t="str">
        <v>BioLegend</v>
      </c>
      <c r="B2632" s="1">
        <v>6529.6</v>
      </c>
      <c r="C2632" s="1" t="str">
        <v>EED118806</v>
      </c>
      <c r="D2632" s="2">
        <v>45905</v>
      </c>
      <c r="E2632" s="2">
        <v>45910</v>
      </c>
      <c r="F2632" s="1">
        <v>400506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6529.6</v>
      </c>
      <c r="M2632" s="1">
        <f t="shared" si="124"/>
        <v>6529.6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400522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400524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10841.6</v>
      </c>
      <c r="M2634" s="1">
        <f t="shared" si="124"/>
        <v>10841.6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400528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17820</v>
      </c>
      <c r="C2636" s="1" t="str">
        <v>EED118806</v>
      </c>
      <c r="D2636" s="2">
        <v>45905</v>
      </c>
      <c r="E2636" s="2">
        <v>45910</v>
      </c>
      <c r="F2636" s="1">
        <v>400551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53460</v>
      </c>
      <c r="M2636" s="1">
        <f t="shared" si="124"/>
        <v>53460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Bhuvneshwar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6036.8000000000011</v>
      </c>
      <c r="C2639" s="1" t="str">
        <v>EED118806</v>
      </c>
      <c r="D2639" s="2">
        <v>45905</v>
      </c>
      <c r="E2639" s="2">
        <v>45910</v>
      </c>
      <c r="F2639" s="1">
        <v>400636</v>
      </c>
      <c r="G2639" s="1">
        <v>3</v>
      </c>
      <c r="H2639" s="1">
        <v>3</v>
      </c>
      <c r="I2639" s="1">
        <v>0</v>
      </c>
      <c r="J2639" s="1" t="str">
        <v>Hyderabad</v>
      </c>
      <c r="K2639" s="1">
        <v>0</v>
      </c>
      <c r="L2639" s="1">
        <f t="shared" si="123"/>
        <v>18110.400000000001</v>
      </c>
      <c r="M2639" s="1">
        <f t="shared" si="124"/>
        <v>18110.400000000001</v>
      </c>
      <c r="N2639" s="1">
        <f t="shared" si="125"/>
        <v>0</v>
      </c>
    </row>
    <row r="2640" spans="1:14" x14ac:dyDescent="0.25">
      <c r="A2640" s="1" t="str">
        <v>BioLegend</v>
      </c>
      <c r="B2640" s="1">
        <v>5790.4</v>
      </c>
      <c r="C2640" s="1" t="str">
        <v>EED118806</v>
      </c>
      <c r="D2640" s="2">
        <v>45905</v>
      </c>
      <c r="E2640" s="2">
        <v>45910</v>
      </c>
      <c r="F2640" s="1">
        <v>400723</v>
      </c>
      <c r="G2640" s="1">
        <v>2</v>
      </c>
      <c r="H2640" s="1">
        <v>2</v>
      </c>
      <c r="I2640" s="1">
        <v>0</v>
      </c>
      <c r="J2640" s="1" t="str">
        <v>Hyderabad</v>
      </c>
      <c r="K2640" s="1">
        <v>0</v>
      </c>
      <c r="L2640" s="1">
        <f t="shared" si="123"/>
        <v>11580.8</v>
      </c>
      <c r="M2640" s="1">
        <f t="shared" si="124"/>
        <v>11580.8</v>
      </c>
      <c r="N2640" s="1">
        <f t="shared" si="125"/>
        <v>0</v>
      </c>
    </row>
    <row r="2641" spans="1:14" x14ac:dyDescent="0.25">
      <c r="A2641" s="1" t="str">
        <v>BioLegend</v>
      </c>
      <c r="B2641" s="1">
        <v>18150</v>
      </c>
      <c r="C2641" s="1" t="str">
        <v>EED118806</v>
      </c>
      <c r="D2641" s="2">
        <v>45905</v>
      </c>
      <c r="E2641" s="2">
        <v>45910</v>
      </c>
      <c r="F2641" s="1">
        <v>400944</v>
      </c>
      <c r="G2641" s="1">
        <v>1</v>
      </c>
      <c r="H2641" s="1">
        <v>1</v>
      </c>
      <c r="I2641" s="1">
        <v>0</v>
      </c>
      <c r="J2641" s="1" t="str">
        <v>Hyderabad</v>
      </c>
      <c r="K2641" s="1">
        <v>0</v>
      </c>
      <c r="L2641" s="1">
        <f t="shared" si="123"/>
        <v>18150</v>
      </c>
      <c r="M2641" s="1">
        <f t="shared" si="124"/>
        <v>18150</v>
      </c>
      <c r="N2641" s="1">
        <f t="shared" si="125"/>
        <v>0</v>
      </c>
    </row>
    <row r="2642" spans="1:14" x14ac:dyDescent="0.25">
      <c r="A2642" s="1" t="str">
        <v>BioLegend</v>
      </c>
      <c r="B2642" s="1">
        <v>10841.6</v>
      </c>
      <c r="C2642" s="1" t="str">
        <v>EED118806</v>
      </c>
      <c r="D2642" s="2">
        <v>45905</v>
      </c>
      <c r="E2642" s="2">
        <v>45910</v>
      </c>
      <c r="F2642" s="1">
        <v>402210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10841.6</v>
      </c>
      <c r="M2642" s="1">
        <f t="shared" si="124"/>
        <v>10841.6</v>
      </c>
      <c r="N2642" s="1">
        <f t="shared" si="125"/>
        <v>0</v>
      </c>
    </row>
    <row r="2643" spans="1:14" x14ac:dyDescent="0.25">
      <c r="A2643" s="1" t="str">
        <v>BioLegend</v>
      </c>
      <c r="B2643" s="1">
        <v>30492</v>
      </c>
      <c r="C2643" s="1" t="str">
        <v>EED118806</v>
      </c>
      <c r="D2643" s="2">
        <v>45905</v>
      </c>
      <c r="E2643" s="2">
        <v>45910</v>
      </c>
      <c r="F2643" s="1">
        <v>403702</v>
      </c>
      <c r="G2643" s="1">
        <v>10</v>
      </c>
      <c r="H2643" s="1">
        <v>10</v>
      </c>
      <c r="I2643" s="1">
        <v>0</v>
      </c>
      <c r="J2643" s="1" t="str">
        <v>Banglore</v>
      </c>
      <c r="K2643" s="1">
        <v>0</v>
      </c>
      <c r="L2643" s="1">
        <f t="shared" si="123"/>
        <v>304920</v>
      </c>
      <c r="M2643" s="1">
        <f t="shared" si="124"/>
        <v>304920</v>
      </c>
      <c r="N2643" s="1">
        <f t="shared" si="125"/>
        <v>0</v>
      </c>
    </row>
    <row r="2644" spans="1:14" x14ac:dyDescent="0.25">
      <c r="A2644" s="1" t="str">
        <v>BioLegend</v>
      </c>
      <c r="B2644" s="1">
        <v>12738</v>
      </c>
      <c r="C2644" s="1" t="str">
        <v>EED118806</v>
      </c>
      <c r="D2644" s="2">
        <v>45905</v>
      </c>
      <c r="E2644" s="2">
        <v>45910</v>
      </c>
      <c r="F2644" s="1">
        <v>405226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12738</v>
      </c>
      <c r="M2644" s="1">
        <f t="shared" si="124"/>
        <v>12738</v>
      </c>
      <c r="N2644" s="1">
        <f t="shared" si="125"/>
        <v>0</v>
      </c>
    </row>
    <row r="2645" spans="1:14" x14ac:dyDescent="0.25">
      <c r="A2645" s="1" t="str">
        <v>BioLegend</v>
      </c>
      <c r="B2645" s="1">
        <v>21560</v>
      </c>
      <c r="C2645" s="1" t="str">
        <v>EED118806</v>
      </c>
      <c r="D2645" s="2">
        <v>45905</v>
      </c>
      <c r="E2645" s="2">
        <v>45910</v>
      </c>
      <c r="F2645" s="1">
        <v>405243</v>
      </c>
      <c r="G2645" s="1">
        <v>1</v>
      </c>
      <c r="H2645" s="1">
        <v>1</v>
      </c>
      <c r="I2645" s="1">
        <v>0</v>
      </c>
      <c r="J2645" s="1" t="str">
        <v>BANGALORE</v>
      </c>
      <c r="K2645" s="1">
        <v>0</v>
      </c>
      <c r="L2645" s="1">
        <f t="shared" si="123"/>
        <v>21560</v>
      </c>
      <c r="M2645" s="1">
        <f t="shared" si="124"/>
        <v>21560</v>
      </c>
      <c r="N2645" s="1">
        <f t="shared" si="125"/>
        <v>0</v>
      </c>
    </row>
    <row r="2646" spans="1:14" x14ac:dyDescent="0.25">
      <c r="A2646" s="1" t="str">
        <v>BioLegend</v>
      </c>
      <c r="B2646" s="1">
        <v>37884</v>
      </c>
      <c r="C2646" s="1" t="str">
        <v>EED118806</v>
      </c>
      <c r="D2646" s="2">
        <v>45905</v>
      </c>
      <c r="E2646" s="2">
        <v>45910</v>
      </c>
      <c r="F2646" s="1">
        <v>422604</v>
      </c>
      <c r="G2646" s="1">
        <v>1</v>
      </c>
      <c r="H2646" s="1">
        <v>1</v>
      </c>
      <c r="I2646" s="1">
        <v>0</v>
      </c>
      <c r="J2646" s="1" t="str">
        <v>Telangana</v>
      </c>
      <c r="K2646" s="1">
        <v>0</v>
      </c>
      <c r="L2646" s="1">
        <f t="shared" si="123"/>
        <v>37884</v>
      </c>
      <c r="M2646" s="1">
        <f t="shared" si="124"/>
        <v>37884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Bhuvneshwar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430204</v>
      </c>
      <c r="G2649" s="1">
        <v>1</v>
      </c>
      <c r="H2649" s="1">
        <v>1</v>
      </c>
      <c r="I2649" s="1">
        <v>0</v>
      </c>
      <c r="J2649" s="1" t="str">
        <v>Kolkata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430804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430904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21375.200000000001</v>
      </c>
      <c r="C2652" s="1" t="str">
        <v>EED118806</v>
      </c>
      <c r="D2652" s="2">
        <v>45905</v>
      </c>
      <c r="E2652" s="2">
        <v>45910</v>
      </c>
      <c r="F2652" s="1">
        <v>436204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21375.200000000001</v>
      </c>
      <c r="M2652" s="1">
        <f t="shared" si="124"/>
        <v>21375.200000000001</v>
      </c>
      <c r="N2652" s="1">
        <f t="shared" si="125"/>
        <v>0</v>
      </c>
    </row>
    <row r="2653" spans="1:14" x14ac:dyDescent="0.25">
      <c r="A2653" s="1" t="str">
        <v>BioLegend</v>
      </c>
      <c r="B2653" s="1">
        <v>19896.8</v>
      </c>
      <c r="C2653" s="1" t="str">
        <v>EED118806</v>
      </c>
      <c r="D2653" s="2">
        <v>45905</v>
      </c>
      <c r="E2653" s="2">
        <v>45910</v>
      </c>
      <c r="F2653" s="1">
        <v>501114</v>
      </c>
      <c r="G2653" s="1">
        <v>1</v>
      </c>
      <c r="H2653" s="1">
        <v>1</v>
      </c>
      <c r="I2653" s="1">
        <v>0</v>
      </c>
      <c r="J2653" s="1" t="str">
        <v>Telangana</v>
      </c>
      <c r="K2653" s="1">
        <v>0</v>
      </c>
      <c r="L2653" s="1">
        <f t="shared" si="123"/>
        <v>19896.8</v>
      </c>
      <c r="M2653" s="1">
        <f t="shared" si="124"/>
        <v>19896.8</v>
      </c>
      <c r="N2653" s="1">
        <f t="shared" si="125"/>
        <v>0</v>
      </c>
    </row>
    <row r="2654" spans="1:14" x14ac:dyDescent="0.25">
      <c r="A2654" s="1" t="str">
        <v>BioLegend</v>
      </c>
      <c r="B2654" s="1">
        <v>23531.199999999997</v>
      </c>
      <c r="C2654" s="1" t="str">
        <v>EED118806</v>
      </c>
      <c r="D2654" s="2">
        <v>45905</v>
      </c>
      <c r="E2654" s="2">
        <v>45910</v>
      </c>
      <c r="F2654" s="1">
        <v>501418</v>
      </c>
      <c r="G2654" s="1">
        <v>1</v>
      </c>
      <c r="H2654" s="1">
        <v>1</v>
      </c>
      <c r="I2654" s="1">
        <v>0</v>
      </c>
      <c r="J2654" s="1" t="str">
        <v>Chandigarh</v>
      </c>
      <c r="K2654" s="1">
        <v>0</v>
      </c>
      <c r="L2654" s="1">
        <f t="shared" si="123"/>
        <v>23531.199999999997</v>
      </c>
      <c r="M2654" s="1">
        <f t="shared" si="124"/>
        <v>23531.199999999997</v>
      </c>
      <c r="N2654" s="1">
        <f t="shared" si="125"/>
        <v>0</v>
      </c>
    </row>
    <row r="2655" spans="1:14" x14ac:dyDescent="0.25">
      <c r="A2655" s="1" t="str">
        <v>BioLegend</v>
      </c>
      <c r="B2655" s="1">
        <v>29436</v>
      </c>
      <c r="C2655" s="1" t="str">
        <v>EED118806</v>
      </c>
      <c r="D2655" s="2">
        <v>45905</v>
      </c>
      <c r="E2655" s="2">
        <v>45910</v>
      </c>
      <c r="F2655" s="1">
        <v>502536</v>
      </c>
      <c r="G2655" s="1">
        <v>2</v>
      </c>
      <c r="H2655" s="1">
        <v>2</v>
      </c>
      <c r="I2655" s="1">
        <v>0</v>
      </c>
      <c r="J2655" s="1" t="str">
        <v>Bhuvneshwar</v>
      </c>
      <c r="K2655" s="1">
        <v>0</v>
      </c>
      <c r="L2655" s="1">
        <f t="shared" si="123"/>
        <v>58872</v>
      </c>
      <c r="M2655" s="1">
        <f t="shared" si="124"/>
        <v>58872</v>
      </c>
      <c r="N2655" s="1">
        <f t="shared" si="125"/>
        <v>0</v>
      </c>
    </row>
    <row r="2656" spans="1:14" x14ac:dyDescent="0.25">
      <c r="A2656" s="1" t="str">
        <v>BioLegend</v>
      </c>
      <c r="B2656" s="1">
        <v>5420.8</v>
      </c>
      <c r="C2656" s="1" t="str">
        <v>EED118806</v>
      </c>
      <c r="D2656" s="2">
        <v>45905</v>
      </c>
      <c r="E2656" s="2">
        <v>45910</v>
      </c>
      <c r="F2656" s="1">
        <v>504105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5420.8</v>
      </c>
      <c r="M2656" s="1">
        <f t="shared" si="124"/>
        <v>5420.8</v>
      </c>
      <c r="N2656" s="1">
        <f t="shared" si="125"/>
        <v>0</v>
      </c>
    </row>
    <row r="2657" spans="1:14" x14ac:dyDescent="0.25">
      <c r="A2657" s="1" t="str">
        <v>BioLegend</v>
      </c>
      <c r="B2657" s="1">
        <v>13921.599999999999</v>
      </c>
      <c r="C2657" s="1" t="str">
        <v>EED118806</v>
      </c>
      <c r="D2657" s="2">
        <v>45905</v>
      </c>
      <c r="E2657" s="2">
        <v>45910</v>
      </c>
      <c r="F2657" s="1">
        <v>505008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13921.599999999999</v>
      </c>
      <c r="M2657" s="1">
        <f t="shared" si="124"/>
        <v>13921.599999999999</v>
      </c>
      <c r="N2657" s="1">
        <f t="shared" si="125"/>
        <v>0</v>
      </c>
    </row>
    <row r="2658" spans="1:14" x14ac:dyDescent="0.25">
      <c r="A2658" s="1" t="str">
        <v>BioLegend</v>
      </c>
      <c r="B2658" s="1">
        <v>2710.4</v>
      </c>
      <c r="C2658" s="1" t="str">
        <v>EED118806</v>
      </c>
      <c r="D2658" s="2">
        <v>45905</v>
      </c>
      <c r="E2658" s="2">
        <v>45910</v>
      </c>
      <c r="F2658" s="1">
        <v>505809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2710.4</v>
      </c>
      <c r="M2658" s="1">
        <f t="shared" si="124"/>
        <v>2710.4</v>
      </c>
      <c r="N2658" s="1">
        <f t="shared" si="125"/>
        <v>0</v>
      </c>
    </row>
    <row r="2659" spans="1:14" x14ac:dyDescent="0.25">
      <c r="A2659" s="1" t="str">
        <v>BioLegend</v>
      </c>
      <c r="B2659" s="1">
        <v>8131.2000000000007</v>
      </c>
      <c r="C2659" s="1" t="str">
        <v>EED118806</v>
      </c>
      <c r="D2659" s="2">
        <v>45905</v>
      </c>
      <c r="E2659" s="2">
        <v>45910</v>
      </c>
      <c r="F2659" s="1">
        <v>505810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8131.2000000000007</v>
      </c>
      <c r="M2659" s="1">
        <f t="shared" si="124"/>
        <v>8131.2000000000007</v>
      </c>
      <c r="N2659" s="1">
        <f t="shared" si="125"/>
        <v>0</v>
      </c>
    </row>
    <row r="2660" spans="1:14" x14ac:dyDescent="0.25">
      <c r="A2660" s="1" t="str">
        <v>BioLegend</v>
      </c>
      <c r="B2660" s="1">
        <v>15642</v>
      </c>
      <c r="C2660" s="1" t="str">
        <v>EED118806</v>
      </c>
      <c r="D2660" s="2">
        <v>45905</v>
      </c>
      <c r="E2660" s="2">
        <v>45910</v>
      </c>
      <c r="F2660" s="1">
        <v>505837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15642</v>
      </c>
      <c r="M2660" s="1">
        <f t="shared" si="124"/>
        <v>15642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506333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506349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8069.6</v>
      </c>
      <c r="C2663" s="1" t="str">
        <v>EED118806</v>
      </c>
      <c r="D2663" s="2">
        <v>45905</v>
      </c>
      <c r="E2663" s="2">
        <v>45910</v>
      </c>
      <c r="F2663" s="1">
        <v>506915</v>
      </c>
      <c r="G2663" s="1">
        <v>1</v>
      </c>
      <c r="H2663" s="1">
        <v>1</v>
      </c>
      <c r="I2663" s="1">
        <v>0</v>
      </c>
      <c r="J2663" s="1" t="str">
        <v>Faridabad</v>
      </c>
      <c r="K2663" s="1">
        <v>0</v>
      </c>
      <c r="L2663" s="1">
        <f t="shared" si="123"/>
        <v>8069.6</v>
      </c>
      <c r="M2663" s="1">
        <f t="shared" si="124"/>
        <v>8069.6</v>
      </c>
      <c r="N2663" s="1">
        <f t="shared" si="125"/>
        <v>0</v>
      </c>
    </row>
    <row r="2664" spans="1:14" x14ac:dyDescent="0.25">
      <c r="A2664" s="1" t="str">
        <v>BioLegend</v>
      </c>
      <c r="B2664" s="1">
        <v>10164</v>
      </c>
      <c r="C2664" s="1" t="str">
        <v>EED118806</v>
      </c>
      <c r="D2664" s="2">
        <v>45905</v>
      </c>
      <c r="E2664" s="2">
        <v>45910</v>
      </c>
      <c r="F2664" s="1">
        <v>510003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10164</v>
      </c>
      <c r="M2664" s="1">
        <f t="shared" si="124"/>
        <v>10164</v>
      </c>
      <c r="N2664" s="1">
        <f t="shared" si="125"/>
        <v>0</v>
      </c>
    </row>
    <row r="2665" spans="1:14" x14ac:dyDescent="0.25">
      <c r="A2665" s="1" t="str">
        <v>BioLegend</v>
      </c>
      <c r="B2665" s="1">
        <v>21868</v>
      </c>
      <c r="C2665" s="1" t="str">
        <v>EED118806</v>
      </c>
      <c r="D2665" s="2">
        <v>45905</v>
      </c>
      <c r="E2665" s="2">
        <v>45910</v>
      </c>
      <c r="F2665" s="1">
        <v>514106</v>
      </c>
      <c r="G2665" s="1">
        <v>1</v>
      </c>
      <c r="H2665" s="1">
        <v>1</v>
      </c>
      <c r="I2665" s="1">
        <v>0</v>
      </c>
      <c r="J2665" s="1" t="str">
        <v>DELHI</v>
      </c>
      <c r="K2665" s="1">
        <v>0</v>
      </c>
      <c r="L2665" s="1">
        <f t="shared" si="123"/>
        <v>21868</v>
      </c>
      <c r="M2665" s="1">
        <f t="shared" si="124"/>
        <v>21868</v>
      </c>
      <c r="N2665" s="1">
        <f t="shared" si="125"/>
        <v>0</v>
      </c>
    </row>
    <row r="2666" spans="1:14" x14ac:dyDescent="0.25">
      <c r="A2666" s="1" t="str">
        <v>BioLegend</v>
      </c>
      <c r="B2666" s="1">
        <v>9055.2000000000007</v>
      </c>
      <c r="C2666" s="1" t="str">
        <v>EED118806</v>
      </c>
      <c r="D2666" s="2">
        <v>45905</v>
      </c>
      <c r="E2666" s="2">
        <v>45910</v>
      </c>
      <c r="F2666" s="1">
        <v>574302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9055.2000000000007</v>
      </c>
      <c r="M2666" s="1">
        <f t="shared" si="124"/>
        <v>9055.2000000000007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6899.2000000000007</v>
      </c>
      <c r="C2667" s="1" t="str">
        <v>EED118806</v>
      </c>
      <c r="D2667" s="2">
        <v>45905</v>
      </c>
      <c r="E2667" s="2">
        <v>45910</v>
      </c>
      <c r="F2667" s="1">
        <v>575304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6899.2000000000007</v>
      </c>
      <c r="M2667" s="1">
        <f t="shared" si="124"/>
        <v>6899.2000000000007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9424.7999999999993</v>
      </c>
      <c r="C2668" s="1" t="str">
        <v>EED118806</v>
      </c>
      <c r="D2668" s="2">
        <v>45905</v>
      </c>
      <c r="E2668" s="2">
        <v>45910</v>
      </c>
      <c r="F2668" s="1">
        <v>576404</v>
      </c>
      <c r="G2668" s="1">
        <v>1</v>
      </c>
      <c r="H2668" s="1">
        <v>1</v>
      </c>
      <c r="I2668" s="1">
        <v>0</v>
      </c>
      <c r="J2668" s="1" t="str">
        <v>Pune</v>
      </c>
      <c r="K2668" s="1">
        <v>0</v>
      </c>
      <c r="L2668" s="1">
        <f t="shared" si="123"/>
        <v>9424.7999999999993</v>
      </c>
      <c r="M2668" s="1">
        <f t="shared" si="124"/>
        <v>9424.7999999999993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2</v>
      </c>
      <c r="H2669" s="1">
        <v>0</v>
      </c>
      <c r="I2669" s="1">
        <v>2</v>
      </c>
      <c r="J2669" s="1" t="str">
        <v>Unknown</v>
      </c>
      <c r="K2669" s="1" t="str">
        <v>Mohan Sir, (Demo)</v>
      </c>
      <c r="L2669" s="1">
        <f t="shared" si="123"/>
        <v>58.666666666666664</v>
      </c>
      <c r="M2669" s="1">
        <f t="shared" si="124"/>
        <v>0</v>
      </c>
      <c r="N2669" s="1">
        <f t="shared" si="125"/>
        <v>58.666666666666664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29.333333333333332</v>
      </c>
      <c r="M2670" s="1">
        <f t="shared" si="124"/>
        <v>29.333333333333332</v>
      </c>
      <c r="N2670" s="1">
        <f t="shared" si="125"/>
        <v>0</v>
      </c>
    </row>
    <row r="2671" spans="1:14" x14ac:dyDescent="0.25">
      <c r="A2671" s="1" t="str">
        <v>BioLegend</v>
      </c>
      <c r="B2671" s="1">
        <v>18110.400000000001</v>
      </c>
      <c r="C2671" s="1" t="str">
        <v>EED118806</v>
      </c>
      <c r="D2671" s="2">
        <v>45905</v>
      </c>
      <c r="E2671" s="2">
        <v>45910</v>
      </c>
      <c r="F2671" s="1">
        <v>741094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18110.400000000001</v>
      </c>
      <c r="M2671" s="1">
        <f t="shared" si="124"/>
        <v>18110.400000000001</v>
      </c>
      <c r="N2671" s="1">
        <f t="shared" si="125"/>
        <v>0</v>
      </c>
    </row>
    <row r="2672" spans="1:14" x14ac:dyDescent="0.25">
      <c r="A2672" s="1" t="str">
        <v>BioLegend</v>
      </c>
      <c r="B2672" s="1">
        <v>3634.3999999999996</v>
      </c>
      <c r="C2672" s="1" t="str">
        <v>EED118806</v>
      </c>
      <c r="D2672" s="2">
        <v>45905</v>
      </c>
      <c r="E2672" s="2">
        <v>45910</v>
      </c>
      <c r="F2672" s="1">
        <v>741095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3634.3999999999996</v>
      </c>
      <c r="M2672" s="1">
        <f t="shared" si="124"/>
        <v>3634.3999999999996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741096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741100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741105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741108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741114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741121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2</v>
      </c>
      <c r="H2680" s="1">
        <v>0</v>
      </c>
      <c r="I2680" s="1">
        <v>2</v>
      </c>
      <c r="J2680" s="1" t="str">
        <v>Unknown</v>
      </c>
      <c r="K2680" s="1" t="str">
        <v>Mohan Sir, (Demo)</v>
      </c>
      <c r="L2680" s="1">
        <f t="shared" si="126"/>
        <v>58.666666666666664</v>
      </c>
      <c r="M2680" s="1">
        <f t="shared" si="127"/>
        <v>0</v>
      </c>
      <c r="N2680" s="1">
        <f t="shared" si="128"/>
        <v>58.666666666666664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29.333333333333332</v>
      </c>
      <c r="M2681" s="1">
        <f t="shared" si="127"/>
        <v>29.333333333333332</v>
      </c>
      <c r="N2681" s="1">
        <f t="shared" si="128"/>
        <v>0</v>
      </c>
    </row>
    <row r="2682" spans="1:14" x14ac:dyDescent="0.25">
      <c r="A2682" s="1" t="str">
        <v>BioLegend</v>
      </c>
      <c r="B2682" s="1">
        <v>21683.200000000001</v>
      </c>
      <c r="C2682" s="1" t="str">
        <v>EED118806</v>
      </c>
      <c r="D2682" s="2">
        <v>45905</v>
      </c>
      <c r="E2682" s="2">
        <v>45910</v>
      </c>
      <c r="F2682" s="1">
        <v>769404</v>
      </c>
      <c r="G2682" s="1">
        <v>1</v>
      </c>
      <c r="H2682" s="1">
        <v>1</v>
      </c>
      <c r="I2682" s="1">
        <v>0</v>
      </c>
      <c r="J2682" s="1" t="str">
        <v>Pune</v>
      </c>
      <c r="K2682" s="1">
        <v>0</v>
      </c>
      <c r="L2682" s="1">
        <f t="shared" si="126"/>
        <v>21683.200000000001</v>
      </c>
      <c r="M2682" s="1">
        <f t="shared" si="127"/>
        <v>21683.200000000001</v>
      </c>
      <c r="N2682" s="1">
        <f t="shared" si="128"/>
        <v>0</v>
      </c>
    </row>
    <row r="2683" spans="1:14" x14ac:dyDescent="0.25">
      <c r="A2683" s="1" t="str">
        <v>BioLegend</v>
      </c>
      <c r="B2683" s="1">
        <v>34249.599999999999</v>
      </c>
      <c r="C2683" s="1" t="str">
        <v>EED118806</v>
      </c>
      <c r="D2683" s="2">
        <v>45905</v>
      </c>
      <c r="E2683" s="2">
        <v>45910</v>
      </c>
      <c r="F2683" s="1">
        <v>902602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34249.599999999999</v>
      </c>
      <c r="M2683" s="1">
        <f t="shared" si="127"/>
        <v>34249.599999999999</v>
      </c>
      <c r="N2683" s="1">
        <f t="shared" si="128"/>
        <v>0</v>
      </c>
    </row>
    <row r="2684" spans="1:14" x14ac:dyDescent="0.25">
      <c r="A2684" s="1" t="str">
        <v>BioLegend</v>
      </c>
      <c r="B2684" s="1">
        <v>8192.7999999999993</v>
      </c>
      <c r="C2684" s="1" t="str">
        <v>EED118806</v>
      </c>
      <c r="D2684" s="2">
        <v>45905</v>
      </c>
      <c r="E2684" s="2">
        <v>45910</v>
      </c>
      <c r="F2684" s="1">
        <v>926506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8192.7999999999993</v>
      </c>
      <c r="M2684" s="1">
        <f t="shared" ref="M2684:M2697" si="130">H2684*B2684</f>
        <v>8192.7999999999993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10248</v>
      </c>
      <c r="C2685" s="1" t="str">
        <v>TPC/25-26/00434</v>
      </c>
      <c r="D2685" s="2">
        <v>45904</v>
      </c>
      <c r="E2685" s="2">
        <v>45911</v>
      </c>
      <c r="F2685" s="1" t="str">
        <v>S1141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10248</v>
      </c>
      <c r="M2685" s="1">
        <f t="shared" si="130"/>
        <v>10248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15540</v>
      </c>
      <c r="C2686" s="1" t="str">
        <v>TPC/25-26/00434</v>
      </c>
      <c r="D2686" s="2">
        <v>45904</v>
      </c>
      <c r="E2686" s="2">
        <v>45911</v>
      </c>
      <c r="F2686" s="1" t="str">
        <v>S7459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15540</v>
      </c>
      <c r="M2686" s="1">
        <f t="shared" si="130"/>
        <v>15540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6336</v>
      </c>
      <c r="C2687" s="1">
        <v>338804</v>
      </c>
      <c r="D2687" s="2">
        <v>45905</v>
      </c>
      <c r="E2687" s="2">
        <v>45911</v>
      </c>
      <c r="F2687" s="1" t="str">
        <v>0100-01</v>
      </c>
      <c r="G2687" s="1">
        <v>2</v>
      </c>
      <c r="H2687" s="1">
        <v>2</v>
      </c>
      <c r="I2687" s="1">
        <v>0</v>
      </c>
      <c r="J2687" s="1" t="str">
        <v>Manesar</v>
      </c>
      <c r="K2687" s="1">
        <v>0</v>
      </c>
      <c r="L2687" s="1">
        <f t="shared" si="129"/>
        <v>12672</v>
      </c>
      <c r="M2687" s="1">
        <f t="shared" si="130"/>
        <v>12672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12870</v>
      </c>
      <c r="C2688" s="1">
        <v>338804</v>
      </c>
      <c r="D2688" s="2">
        <v>45905</v>
      </c>
      <c r="E2688" s="2">
        <v>45911</v>
      </c>
      <c r="F2688" s="1" t="str">
        <v>2030-31</v>
      </c>
      <c r="G2688" s="1">
        <v>1</v>
      </c>
      <c r="H2688" s="1">
        <v>1</v>
      </c>
      <c r="I2688" s="1">
        <v>0</v>
      </c>
      <c r="J2688" s="1" t="str">
        <v>Delhi</v>
      </c>
      <c r="K2688" s="1">
        <v>0</v>
      </c>
      <c r="L2688" s="1">
        <f t="shared" si="129"/>
        <v>12870</v>
      </c>
      <c r="M2688" s="1">
        <f t="shared" si="130"/>
        <v>12870</v>
      </c>
      <c r="N2688" s="1">
        <f t="shared" si="131"/>
        <v>0</v>
      </c>
    </row>
    <row r="2689" spans="1:14" x14ac:dyDescent="0.25">
      <c r="A2689" s="1" t="str">
        <v>BioLegend</v>
      </c>
      <c r="B2689" s="1">
        <v>2217.6</v>
      </c>
      <c r="C2689" s="1" t="str">
        <v>Return From IGIB</v>
      </c>
      <c r="D2689" s="2" t="str">
        <v>Opening Stock</v>
      </c>
      <c r="E2689" s="2">
        <v>45911</v>
      </c>
      <c r="F2689" s="1">
        <v>421101</v>
      </c>
      <c r="G2689" s="1">
        <v>3</v>
      </c>
      <c r="H2689" s="1">
        <v>0</v>
      </c>
      <c r="I2689" s="1">
        <v>3</v>
      </c>
      <c r="J2689" s="1" t="str">
        <v>STOCK</v>
      </c>
      <c r="K2689" s="1" t="str">
        <v>Stock</v>
      </c>
      <c r="L2689" s="1">
        <f t="shared" si="129"/>
        <v>6652.7999999999993</v>
      </c>
      <c r="M2689" s="1">
        <f t="shared" si="130"/>
        <v>0</v>
      </c>
      <c r="N2689" s="1">
        <f t="shared" si="131"/>
        <v>6652.7999999999993</v>
      </c>
    </row>
    <row r="2690" spans="1:14" x14ac:dyDescent="0.25">
      <c r="A2690" s="1" t="str">
        <v>BioLegend</v>
      </c>
      <c r="B2690" s="1">
        <v>12408</v>
      </c>
      <c r="C2690" s="1" t="str">
        <v>Return From IGIB</v>
      </c>
      <c r="D2690" s="2" t="str">
        <v>Opening Stock</v>
      </c>
      <c r="E2690" s="2">
        <v>45911</v>
      </c>
      <c r="F2690" s="1">
        <v>424602</v>
      </c>
      <c r="G2690" s="1">
        <v>1</v>
      </c>
      <c r="H2690" s="1">
        <v>0</v>
      </c>
      <c r="I2690" s="1">
        <v>1</v>
      </c>
      <c r="J2690" s="1" t="str">
        <v>Banglore</v>
      </c>
      <c r="K2690" s="1" t="str">
        <v>Wait for Other Materail</v>
      </c>
      <c r="L2690" s="1">
        <f t="shared" si="129"/>
        <v>12408</v>
      </c>
      <c r="M2690" s="1">
        <f t="shared" si="130"/>
        <v>0</v>
      </c>
      <c r="N2690" s="1">
        <f t="shared" si="131"/>
        <v>12408</v>
      </c>
    </row>
    <row r="2691" spans="1:14" x14ac:dyDescent="0.25">
      <c r="A2691" s="1" t="str">
        <v>BioLegend</v>
      </c>
      <c r="B2691" s="1">
        <v>4004</v>
      </c>
      <c r="C2691" s="1" t="str">
        <v>Return From IGIB</v>
      </c>
      <c r="D2691" s="2" t="str">
        <v>Opening Stock</v>
      </c>
      <c r="E2691" s="2">
        <v>45911</v>
      </c>
      <c r="F2691" s="1">
        <v>420301</v>
      </c>
      <c r="G2691" s="1">
        <v>2</v>
      </c>
      <c r="H2691" s="1">
        <v>2</v>
      </c>
      <c r="I2691" s="1">
        <v>0</v>
      </c>
      <c r="J2691" s="1" t="str">
        <v>Delhi</v>
      </c>
      <c r="K2691" s="1">
        <v>0</v>
      </c>
      <c r="L2691" s="1">
        <f t="shared" si="129"/>
        <v>8008</v>
      </c>
      <c r="M2691" s="1">
        <f t="shared" si="130"/>
        <v>8008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1</v>
      </c>
      <c r="I2692" s="1">
        <v>0</v>
      </c>
      <c r="J2692" s="1" t="str">
        <v>Delhi</v>
      </c>
      <c r="K2692" s="1">
        <v>0</v>
      </c>
      <c r="L2692" s="1">
        <f t="shared" si="129"/>
        <v>3374.8</v>
      </c>
      <c r="M2692" s="1">
        <f t="shared" si="130"/>
        <v>3374.8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0</v>
      </c>
      <c r="I2693" s="1">
        <v>1</v>
      </c>
      <c r="J2693" s="1" t="str">
        <v>Pune</v>
      </c>
      <c r="K2693" s="1" t="str">
        <v>Saturday (25-10-25)</v>
      </c>
      <c r="L2693" s="1">
        <f t="shared" si="129"/>
        <v>3374.8</v>
      </c>
      <c r="M2693" s="1">
        <f t="shared" si="130"/>
        <v>0</v>
      </c>
      <c r="N2693" s="1">
        <f t="shared" si="131"/>
        <v>3374.8</v>
      </c>
    </row>
    <row r="2694" spans="1:14" x14ac:dyDescent="0.25">
      <c r="A2694" s="1" t="str">
        <v>Cytoskeleton</v>
      </c>
      <c r="B2694" s="1">
        <v>76646.240000000005</v>
      </c>
      <c r="C2694" s="1">
        <v>20914</v>
      </c>
      <c r="D2694" s="2">
        <v>45909</v>
      </c>
      <c r="E2694" s="2">
        <v>45912</v>
      </c>
      <c r="F2694" s="1" t="str">
        <v>BK011P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76646.240000000005</v>
      </c>
      <c r="M2694" s="1">
        <f t="shared" si="130"/>
        <v>76646.240000000005</v>
      </c>
      <c r="N2694" s="1">
        <f t="shared" si="131"/>
        <v>0</v>
      </c>
    </row>
    <row r="2695" spans="1:14" x14ac:dyDescent="0.25">
      <c r="A2695" s="1" t="str">
        <v>TargetMol</v>
      </c>
      <c r="B2695" s="1">
        <v>2376</v>
      </c>
      <c r="C2695" s="1" t="str">
        <v>INV250910-002</v>
      </c>
      <c r="D2695" s="2">
        <v>45910</v>
      </c>
      <c r="E2695" s="2">
        <v>45912</v>
      </c>
      <c r="F2695" s="1" t="str">
        <v>T60151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2376</v>
      </c>
      <c r="M2695" s="1">
        <f t="shared" si="130"/>
        <v>2376</v>
      </c>
      <c r="N2695" s="1">
        <f t="shared" si="131"/>
        <v>0</v>
      </c>
    </row>
    <row r="2696" spans="1:14" x14ac:dyDescent="0.25">
      <c r="A2696" s="1" t="str">
        <v>TargetMol</v>
      </c>
      <c r="B2696" s="1">
        <v>2270.4</v>
      </c>
      <c r="C2696" s="1" t="str">
        <v>INV250910-002</v>
      </c>
      <c r="D2696" s="2">
        <v>45910</v>
      </c>
      <c r="E2696" s="2">
        <v>45912</v>
      </c>
      <c r="F2696" s="1" t="str">
        <v>T12851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2270.4</v>
      </c>
      <c r="M2696" s="1">
        <f t="shared" si="130"/>
        <v>2270.4</v>
      </c>
      <c r="N2696" s="1">
        <f t="shared" si="131"/>
        <v>0</v>
      </c>
    </row>
    <row r="2697" spans="1:14" x14ac:dyDescent="0.25">
      <c r="A2697" s="1" t="str">
        <v>TargetMol</v>
      </c>
      <c r="B2697" s="1">
        <v>3854.3999999999996</v>
      </c>
      <c r="C2697" s="1" t="str">
        <v>INV250910-002</v>
      </c>
      <c r="D2697" s="2">
        <v>45910</v>
      </c>
      <c r="E2697" s="2">
        <v>45912</v>
      </c>
      <c r="F2697" s="1" t="str">
        <v>TP1304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3854.3999999999996</v>
      </c>
      <c r="M2697" s="1">
        <f t="shared" si="130"/>
        <v>3854.3999999999996</v>
      </c>
      <c r="N2697" s="1">
        <f t="shared" si="131"/>
        <v>0</v>
      </c>
    </row>
    <row r="2698" spans="1:14" x14ac:dyDescent="0.25">
      <c r="A2698" s="1" t="str">
        <v>TargetMol</v>
      </c>
      <c r="B2698" s="1">
        <v>1584</v>
      </c>
      <c r="C2698" s="1" t="str">
        <v>INV250910-002</v>
      </c>
      <c r="D2698" s="2">
        <v>45910</v>
      </c>
      <c r="E2698" s="2">
        <v>45912</v>
      </c>
      <c r="F2698" s="1" t="str">
        <v>T19562</v>
      </c>
      <c r="G2698" s="1">
        <v>1</v>
      </c>
      <c r="H2698" s="1">
        <v>1</v>
      </c>
      <c r="I2698" s="1">
        <v>0</v>
      </c>
      <c r="J2698" s="1" t="str">
        <v>PUNE</v>
      </c>
      <c r="K2698" s="1">
        <v>0</v>
      </c>
      <c r="L2698" s="1">
        <f t="shared" ref="L2698:L2761" si="132">G2698*B2698</f>
        <v>1584</v>
      </c>
      <c r="M2698" s="1">
        <f t="shared" ref="M2698:M2761" si="133">H2698*B2698</f>
        <v>1584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17001.599999999999</v>
      </c>
      <c r="C2699" s="1" t="str">
        <v>INV250910-003</v>
      </c>
      <c r="D2699" s="2">
        <v>45910</v>
      </c>
      <c r="E2699" s="2">
        <v>45912</v>
      </c>
      <c r="F2699" s="1" t="str">
        <v>T9908</v>
      </c>
      <c r="G2699" s="1">
        <v>1</v>
      </c>
      <c r="H2699" s="1">
        <v>1</v>
      </c>
      <c r="I2699" s="1">
        <v>0</v>
      </c>
      <c r="J2699" s="1" t="str">
        <v>Gujrat</v>
      </c>
      <c r="K2699" s="1">
        <v>0</v>
      </c>
      <c r="L2699" s="1">
        <f t="shared" si="132"/>
        <v>17001.599999999999</v>
      </c>
      <c r="M2699" s="1">
        <f t="shared" si="133"/>
        <v>17001.599999999999</v>
      </c>
      <c r="N2699" s="1">
        <f t="shared" si="134"/>
        <v>0</v>
      </c>
    </row>
    <row r="2700" spans="1:14" x14ac:dyDescent="0.25">
      <c r="A2700" s="1" t="str">
        <v>TargetMol</v>
      </c>
      <c r="B2700" s="1">
        <v>1848</v>
      </c>
      <c r="C2700" s="1" t="str">
        <v>INV250910-004</v>
      </c>
      <c r="D2700" s="2">
        <v>45910</v>
      </c>
      <c r="E2700" s="2">
        <v>45912</v>
      </c>
      <c r="F2700" s="1" t="str">
        <v>T72033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1848</v>
      </c>
      <c r="M2700" s="1">
        <f t="shared" si="133"/>
        <v>1848</v>
      </c>
      <c r="N2700" s="1">
        <f t="shared" si="134"/>
        <v>0</v>
      </c>
    </row>
    <row r="2701" spans="1:14" x14ac:dyDescent="0.25">
      <c r="A2701" s="1" t="str">
        <v>TargetMol</v>
      </c>
      <c r="B2701" s="1">
        <v>7761.6</v>
      </c>
      <c r="C2701" s="1" t="str">
        <v>INV250910-004</v>
      </c>
      <c r="D2701" s="2">
        <v>45910</v>
      </c>
      <c r="E2701" s="2">
        <v>45912</v>
      </c>
      <c r="F2701" s="1" t="str">
        <v>T72081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7761.6</v>
      </c>
      <c r="M2701" s="1">
        <f t="shared" si="133"/>
        <v>7761.6</v>
      </c>
      <c r="N2701" s="1">
        <f t="shared" si="134"/>
        <v>0</v>
      </c>
    </row>
    <row r="2702" spans="1:14" x14ac:dyDescent="0.25">
      <c r="A2702" s="1" t="str">
        <v>BioXcell</v>
      </c>
      <c r="B2702" s="1">
        <v>43296</v>
      </c>
      <c r="C2702" s="1">
        <v>178586</v>
      </c>
      <c r="D2702" s="2">
        <v>45909</v>
      </c>
      <c r="E2702" s="2">
        <v>45912</v>
      </c>
      <c r="F2702" s="1" t="str">
        <v>BE0172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43296</v>
      </c>
      <c r="M2702" s="1">
        <f t="shared" si="133"/>
        <v>43296</v>
      </c>
      <c r="N2702" s="1">
        <f t="shared" si="134"/>
        <v>0</v>
      </c>
    </row>
    <row r="2703" spans="1:14" x14ac:dyDescent="0.25">
      <c r="A2703" s="1" t="str">
        <v>BioXcell</v>
      </c>
      <c r="B2703" s="1">
        <v>9081.6</v>
      </c>
      <c r="C2703" s="1">
        <v>178586</v>
      </c>
      <c r="D2703" s="2">
        <v>45909</v>
      </c>
      <c r="E2703" s="2">
        <v>45912</v>
      </c>
      <c r="F2703" s="1" t="str">
        <v>BP0075-1</v>
      </c>
      <c r="G2703" s="1">
        <v>1</v>
      </c>
      <c r="H2703" s="1">
        <v>1</v>
      </c>
      <c r="I2703" s="1">
        <v>0</v>
      </c>
      <c r="J2703" s="1" t="str">
        <v>Delhi</v>
      </c>
      <c r="K2703" s="1">
        <v>0</v>
      </c>
      <c r="L2703" s="1">
        <f t="shared" si="132"/>
        <v>9081.6</v>
      </c>
      <c r="M2703" s="1">
        <f t="shared" si="133"/>
        <v>9081.6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CTM-1172343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CTM-1172344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CTM-1172348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CTM-1172347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CTM-1172346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CTM-1172345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CTM-1172353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CTM-1172352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CTM-1172351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CTM-1172350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CTM-1172349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CTM-1172803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12107.04</v>
      </c>
      <c r="C2716" s="1" t="str">
        <v>D090425IN3313470G</v>
      </c>
      <c r="D2716" s="2">
        <v>45911</v>
      </c>
      <c r="E2716" s="2">
        <v>45913</v>
      </c>
      <c r="F2716" s="1" t="str">
        <v>CTM-1172804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12107.04</v>
      </c>
      <c r="M2716" s="1">
        <f t="shared" si="133"/>
        <v>12107.04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CTM-1172805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9280.48</v>
      </c>
      <c r="C2718" s="1" t="str">
        <v>D090425IN3313470G</v>
      </c>
      <c r="D2718" s="2">
        <v>45911</v>
      </c>
      <c r="E2718" s="2">
        <v>45913</v>
      </c>
      <c r="F2718" s="1" t="str">
        <v>CTM-1172806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9280.48</v>
      </c>
      <c r="M2718" s="1">
        <f t="shared" si="133"/>
        <v>9280.48</v>
      </c>
      <c r="N2718" s="1">
        <f t="shared" si="134"/>
        <v>0</v>
      </c>
    </row>
    <row r="2719" spans="1:14" x14ac:dyDescent="0.25">
      <c r="A2719" s="1" t="str">
        <v>Dharmacon</v>
      </c>
      <c r="B2719" s="1">
        <v>10222.08</v>
      </c>
      <c r="C2719" s="1" t="str">
        <v>D090425IN3313470G</v>
      </c>
      <c r="D2719" s="2">
        <v>45911</v>
      </c>
      <c r="E2719" s="2">
        <v>45913</v>
      </c>
      <c r="F2719" s="1" t="str">
        <v>CTM-1172807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10222.08</v>
      </c>
      <c r="M2719" s="1">
        <f t="shared" si="133"/>
        <v>10222.08</v>
      </c>
      <c r="N2719" s="1">
        <f t="shared" si="134"/>
        <v>0</v>
      </c>
    </row>
    <row r="2720" spans="1:14" x14ac:dyDescent="0.25">
      <c r="A2720" s="1" t="str">
        <v>Dharmacon</v>
      </c>
      <c r="B2720" s="1">
        <v>11165.439999999999</v>
      </c>
      <c r="C2720" s="1" t="str">
        <v>D090425IN3313470G</v>
      </c>
      <c r="D2720" s="2">
        <v>45911</v>
      </c>
      <c r="E2720" s="2">
        <v>45913</v>
      </c>
      <c r="F2720" s="1" t="str">
        <v>CTM-1172808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11165.439999999999</v>
      </c>
      <c r="M2720" s="1">
        <f t="shared" si="133"/>
        <v>11165.439999999999</v>
      </c>
      <c r="N2720" s="1">
        <f t="shared" si="134"/>
        <v>0</v>
      </c>
    </row>
    <row r="2721" spans="1:14" x14ac:dyDescent="0.25">
      <c r="A2721" s="1" t="str">
        <v>Dharmacon</v>
      </c>
      <c r="B2721" s="1">
        <v>24624.16</v>
      </c>
      <c r="C2721" s="1" t="str">
        <v>D090425IN3313470G</v>
      </c>
      <c r="D2721" s="2">
        <v>45911</v>
      </c>
      <c r="E2721" s="2">
        <v>45913</v>
      </c>
      <c r="F2721" s="1" t="str">
        <v>CTM-1172820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24624.16</v>
      </c>
      <c r="M2721" s="1">
        <f t="shared" si="133"/>
        <v>24624.16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CTM-1172821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CTM-1172822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9280.48</v>
      </c>
      <c r="C2724" s="1" t="str">
        <v>D090425IN3313470G</v>
      </c>
      <c r="D2724" s="2">
        <v>45911</v>
      </c>
      <c r="E2724" s="2">
        <v>45913</v>
      </c>
      <c r="F2724" s="1" t="str">
        <v>CTM-1172816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9280.48</v>
      </c>
      <c r="M2724" s="1">
        <f t="shared" si="133"/>
        <v>9280.48</v>
      </c>
      <c r="N2724" s="1">
        <f t="shared" si="134"/>
        <v>0</v>
      </c>
    </row>
    <row r="2725" spans="1:14" x14ac:dyDescent="0.25">
      <c r="A2725" s="1" t="str">
        <v>Dharmacon</v>
      </c>
      <c r="B2725" s="1">
        <v>13050.400000000001</v>
      </c>
      <c r="C2725" s="1" t="str">
        <v>D090425IN3313470G</v>
      </c>
      <c r="D2725" s="2">
        <v>45911</v>
      </c>
      <c r="E2725" s="2">
        <v>45913</v>
      </c>
      <c r="F2725" s="1" t="str">
        <v>CTM-1172817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13050.400000000001</v>
      </c>
      <c r="M2725" s="1">
        <f t="shared" si="133"/>
        <v>13050.400000000001</v>
      </c>
      <c r="N2725" s="1">
        <f t="shared" si="134"/>
        <v>0</v>
      </c>
    </row>
    <row r="2726" spans="1:14" x14ac:dyDescent="0.25">
      <c r="A2726" s="1" t="str">
        <v>Dharmacon</v>
      </c>
      <c r="B2726" s="1">
        <v>11165.439999999999</v>
      </c>
      <c r="C2726" s="1" t="str">
        <v>D090425IN3313470G</v>
      </c>
      <c r="D2726" s="2">
        <v>45911</v>
      </c>
      <c r="E2726" s="2">
        <v>45913</v>
      </c>
      <c r="F2726" s="1" t="str">
        <v>CTM-1172819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11165.439999999999</v>
      </c>
      <c r="M2726" s="1">
        <f t="shared" si="133"/>
        <v>11165.439999999999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L-017141-02-0005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L-005280-00-0005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51656</v>
      </c>
      <c r="C2729" s="1" t="str">
        <v>D090425IN3313470G</v>
      </c>
      <c r="D2729" s="2">
        <v>45911</v>
      </c>
      <c r="E2729" s="2">
        <v>45913</v>
      </c>
      <c r="F2729" s="1" t="str">
        <v>L-003400-00-0010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51656</v>
      </c>
      <c r="M2729" s="1">
        <f t="shared" si="133"/>
        <v>51656</v>
      </c>
      <c r="N2729" s="1">
        <f t="shared" si="134"/>
        <v>0</v>
      </c>
    </row>
    <row r="2730" spans="1:14" x14ac:dyDescent="0.25">
      <c r="A2730" s="1" t="str">
        <v>Dharmacon</v>
      </c>
      <c r="B2730" s="1">
        <v>16280</v>
      </c>
      <c r="C2730" s="1" t="str">
        <v>D090425IN3313470G</v>
      </c>
      <c r="D2730" s="2">
        <v>45911</v>
      </c>
      <c r="E2730" s="2">
        <v>45913</v>
      </c>
      <c r="F2730" s="1" t="str">
        <v>D-001810-10-05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16280</v>
      </c>
      <c r="M2730" s="1">
        <f t="shared" si="133"/>
        <v>16280</v>
      </c>
      <c r="N2730" s="1">
        <f t="shared" si="134"/>
        <v>0</v>
      </c>
    </row>
    <row r="2731" spans="1:14" x14ac:dyDescent="0.25">
      <c r="A2731" s="1" t="str">
        <v>Dharmacon</v>
      </c>
      <c r="B2731" s="1">
        <v>34584</v>
      </c>
      <c r="C2731" s="1" t="str">
        <v>D090425IN3313470G</v>
      </c>
      <c r="D2731" s="2">
        <v>45911</v>
      </c>
      <c r="E2731" s="2">
        <v>45913</v>
      </c>
      <c r="F2731" s="1" t="str">
        <v>T-2001-03</v>
      </c>
      <c r="G2731" s="1">
        <v>2</v>
      </c>
      <c r="H2731" s="1">
        <v>2</v>
      </c>
      <c r="I2731" s="1">
        <v>0</v>
      </c>
      <c r="J2731" s="1" t="str">
        <v>Delhi</v>
      </c>
      <c r="K2731" s="1">
        <v>0</v>
      </c>
      <c r="L2731" s="1">
        <f t="shared" si="132"/>
        <v>69168</v>
      </c>
      <c r="M2731" s="1">
        <f t="shared" si="133"/>
        <v>69168</v>
      </c>
      <c r="N2731" s="1">
        <f t="shared" si="134"/>
        <v>0</v>
      </c>
    </row>
    <row r="2732" spans="1:14" x14ac:dyDescent="0.25">
      <c r="A2732" s="1" t="str">
        <v>Dharmacon</v>
      </c>
      <c r="B2732" s="1">
        <v>264</v>
      </c>
      <c r="C2732" s="1" t="str">
        <v>D090425IN3313470G</v>
      </c>
      <c r="D2732" s="2">
        <v>45911</v>
      </c>
      <c r="E2732" s="2">
        <v>45913</v>
      </c>
      <c r="F2732" s="1" t="str">
        <v>MQ-050325-01-0002</v>
      </c>
      <c r="G2732" s="1">
        <v>1</v>
      </c>
      <c r="H2732" s="1">
        <v>1</v>
      </c>
      <c r="I2732" s="1">
        <v>0</v>
      </c>
      <c r="J2732" s="1" t="str">
        <v>Hyderabad</v>
      </c>
      <c r="K2732" s="1">
        <v>0</v>
      </c>
      <c r="L2732" s="1">
        <f t="shared" si="132"/>
        <v>264</v>
      </c>
      <c r="M2732" s="1">
        <f t="shared" si="133"/>
        <v>264</v>
      </c>
      <c r="N2732" s="1">
        <f t="shared" si="134"/>
        <v>0</v>
      </c>
    </row>
    <row r="2733" spans="1:14" x14ac:dyDescent="0.25">
      <c r="A2733" s="1" t="str">
        <v>Biotium</v>
      </c>
      <c r="B2733" s="1">
        <v>9222.4</v>
      </c>
      <c r="C2733" s="1" t="str">
        <v>I241032-IN</v>
      </c>
      <c r="D2733" s="2">
        <v>45912</v>
      </c>
      <c r="E2733" s="2">
        <v>45915</v>
      </c>
      <c r="F2733" s="1" t="str">
        <v>21003-1L</v>
      </c>
      <c r="G2733" s="1">
        <v>1</v>
      </c>
      <c r="H2733" s="1">
        <v>1</v>
      </c>
      <c r="I2733" s="1">
        <v>0</v>
      </c>
      <c r="J2733" s="1" t="str">
        <v>Mumbai</v>
      </c>
      <c r="K2733" s="1">
        <v>0</v>
      </c>
      <c r="L2733" s="1">
        <f t="shared" si="132"/>
        <v>9222.4</v>
      </c>
      <c r="M2733" s="1">
        <f t="shared" si="133"/>
        <v>9222.4</v>
      </c>
      <c r="N2733" s="1">
        <f t="shared" si="134"/>
        <v>0</v>
      </c>
    </row>
    <row r="2734" spans="1:14" x14ac:dyDescent="0.25">
      <c r="A2734" s="1" t="str">
        <v>Biotium</v>
      </c>
      <c r="B2734" s="1">
        <v>9926.4</v>
      </c>
      <c r="C2734" s="1" t="str">
        <v>I241032-IN</v>
      </c>
      <c r="D2734" s="2">
        <v>45912</v>
      </c>
      <c r="E2734" s="2">
        <v>45915</v>
      </c>
      <c r="F2734" s="1">
        <v>41003</v>
      </c>
      <c r="G2734" s="1">
        <v>4</v>
      </c>
      <c r="H2734" s="1">
        <v>0</v>
      </c>
      <c r="I2734" s="1">
        <v>4</v>
      </c>
      <c r="J2734" s="1" t="str">
        <v>STOCK</v>
      </c>
      <c r="K2734" s="1" t="str">
        <v>Stock</v>
      </c>
      <c r="L2734" s="1">
        <f t="shared" si="132"/>
        <v>39705.599999999999</v>
      </c>
      <c r="M2734" s="1">
        <f t="shared" si="133"/>
        <v>0</v>
      </c>
      <c r="N2734" s="1">
        <f t="shared" si="134"/>
        <v>39705.599999999999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SE2619T-2-1.5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SE211A-10-1.5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BPS</v>
      </c>
      <c r="B2737" s="1">
        <v>505780</v>
      </c>
      <c r="C2737" s="1" t="str">
        <v>INV7267</v>
      </c>
      <c r="D2737" s="2">
        <v>45912</v>
      </c>
      <c r="E2737" s="2">
        <v>45916</v>
      </c>
      <c r="F2737" s="1">
        <v>78176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505780</v>
      </c>
      <c r="M2737" s="1">
        <f t="shared" si="133"/>
        <v>505780</v>
      </c>
      <c r="N2737" s="1">
        <f t="shared" si="134"/>
        <v>0</v>
      </c>
    </row>
    <row r="2738" spans="1:14" x14ac:dyDescent="0.25">
      <c r="A2738" s="1" t="str">
        <v>BPS</v>
      </c>
      <c r="B2738" s="1">
        <v>537900</v>
      </c>
      <c r="C2738" s="1" t="str">
        <v>INV7267</v>
      </c>
      <c r="D2738" s="2">
        <v>45912</v>
      </c>
      <c r="E2738" s="2">
        <v>45916</v>
      </c>
      <c r="F2738" s="1">
        <v>78589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537900</v>
      </c>
      <c r="M2738" s="1">
        <f t="shared" si="133"/>
        <v>537900</v>
      </c>
      <c r="N2738" s="1">
        <f t="shared" si="134"/>
        <v>0</v>
      </c>
    </row>
    <row r="2739" spans="1:14" x14ac:dyDescent="0.25">
      <c r="A2739" s="1" t="str">
        <v>BPS</v>
      </c>
      <c r="B2739" s="1">
        <v>440</v>
      </c>
      <c r="C2739" s="1" t="str">
        <v>INV7267</v>
      </c>
      <c r="D2739" s="2">
        <v>45912</v>
      </c>
      <c r="E2739" s="2">
        <v>45916</v>
      </c>
      <c r="F2739" s="1" t="str">
        <v>60187-1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1320</v>
      </c>
      <c r="M2739" s="1">
        <f t="shared" si="133"/>
        <v>1320</v>
      </c>
      <c r="N2739" s="1">
        <f t="shared" si="134"/>
        <v>0</v>
      </c>
    </row>
    <row r="2740" spans="1:14" x14ac:dyDescent="0.25">
      <c r="A2740" s="1" t="str">
        <v>BPS</v>
      </c>
      <c r="B2740" s="1">
        <v>34540</v>
      </c>
      <c r="C2740" s="1" t="str">
        <v>INV7267</v>
      </c>
      <c r="D2740" s="2">
        <v>45912</v>
      </c>
      <c r="E2740" s="2">
        <v>45916</v>
      </c>
      <c r="F2740" s="1" t="str">
        <v>79528-1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103620</v>
      </c>
      <c r="M2740" s="1">
        <f t="shared" si="133"/>
        <v>103620</v>
      </c>
      <c r="N2740" s="1">
        <f t="shared" si="134"/>
        <v>0</v>
      </c>
    </row>
    <row r="2741" spans="1:14" x14ac:dyDescent="0.25">
      <c r="A2741" s="1" t="str">
        <v>BPS</v>
      </c>
      <c r="B2741" s="1">
        <v>36520</v>
      </c>
      <c r="C2741" s="1" t="str">
        <v>INV7267</v>
      </c>
      <c r="D2741" s="2">
        <v>45912</v>
      </c>
      <c r="E2741" s="2">
        <v>45916</v>
      </c>
      <c r="F2741" s="1" t="str">
        <v>79544-1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109560</v>
      </c>
      <c r="M2741" s="1">
        <f t="shared" si="133"/>
        <v>109560</v>
      </c>
      <c r="N2741" s="1">
        <f t="shared" si="134"/>
        <v>0</v>
      </c>
    </row>
    <row r="2742" spans="1:14" x14ac:dyDescent="0.25">
      <c r="A2742" s="1" t="str">
        <v>BPS</v>
      </c>
      <c r="B2742" s="1">
        <v>14520</v>
      </c>
      <c r="C2742" s="1" t="str">
        <v>INV7267</v>
      </c>
      <c r="D2742" s="2">
        <v>45912</v>
      </c>
      <c r="E2742" s="2">
        <v>45916</v>
      </c>
      <c r="F2742" s="1" t="str">
        <v>79796-2-Cell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43560</v>
      </c>
      <c r="M2742" s="1">
        <f t="shared" si="133"/>
        <v>43560</v>
      </c>
      <c r="N2742" s="1">
        <f t="shared" si="134"/>
        <v>0</v>
      </c>
    </row>
    <row r="2743" spans="1:14" x14ac:dyDescent="0.25">
      <c r="A2743" s="1" t="str">
        <v>BPS</v>
      </c>
      <c r="B2743" s="1">
        <v>45980</v>
      </c>
      <c r="C2743" s="1" t="str">
        <v>INV7267</v>
      </c>
      <c r="D2743" s="2">
        <v>45912</v>
      </c>
      <c r="E2743" s="2">
        <v>45916</v>
      </c>
      <c r="F2743" s="1" t="str">
        <v>60690-2</v>
      </c>
      <c r="G2743" s="1">
        <v>5</v>
      </c>
      <c r="H2743" s="1">
        <v>5</v>
      </c>
      <c r="I2743" s="1">
        <v>0</v>
      </c>
      <c r="J2743" s="1" t="str">
        <v>DELHI</v>
      </c>
      <c r="K2743" s="1">
        <v>0</v>
      </c>
      <c r="L2743" s="1">
        <f t="shared" si="132"/>
        <v>229900</v>
      </c>
      <c r="M2743" s="1">
        <f t="shared" si="133"/>
        <v>229900</v>
      </c>
      <c r="N2743" s="1">
        <f t="shared" si="134"/>
        <v>0</v>
      </c>
    </row>
    <row r="2744" spans="1:14" x14ac:dyDescent="0.25">
      <c r="A2744" s="1" t="str">
        <v>BPS</v>
      </c>
      <c r="B2744" s="1">
        <v>27280</v>
      </c>
      <c r="C2744" s="1" t="str">
        <v>INV7267</v>
      </c>
      <c r="D2744" s="2">
        <v>45912</v>
      </c>
      <c r="E2744" s="2">
        <v>45916</v>
      </c>
      <c r="F2744" s="1">
        <v>79700</v>
      </c>
      <c r="G2744" s="1">
        <v>1</v>
      </c>
      <c r="H2744" s="1">
        <v>1</v>
      </c>
      <c r="I2744" s="1">
        <v>0</v>
      </c>
      <c r="J2744" s="1" t="str">
        <v>JAIPUR</v>
      </c>
      <c r="K2744" s="1">
        <v>0</v>
      </c>
      <c r="L2744" s="1">
        <f t="shared" si="132"/>
        <v>27280</v>
      </c>
      <c r="M2744" s="1">
        <f t="shared" si="133"/>
        <v>27280</v>
      </c>
      <c r="N2744" s="1">
        <f t="shared" si="134"/>
        <v>0</v>
      </c>
    </row>
    <row r="2745" spans="1:14" x14ac:dyDescent="0.25">
      <c r="A2745" s="1" t="str">
        <v>BPS</v>
      </c>
      <c r="B2745" s="1">
        <v>13420</v>
      </c>
      <c r="C2745" s="1" t="str">
        <v>INV7267</v>
      </c>
      <c r="D2745" s="2">
        <v>45912</v>
      </c>
      <c r="E2745" s="2">
        <v>45916</v>
      </c>
      <c r="F2745" s="1" t="str">
        <v>102006-1</v>
      </c>
      <c r="G2745" s="1">
        <v>1</v>
      </c>
      <c r="H2745" s="1">
        <v>1</v>
      </c>
      <c r="I2745" s="1">
        <v>0</v>
      </c>
      <c r="J2745" s="1" t="str">
        <v>DELHI</v>
      </c>
      <c r="K2745" s="1">
        <v>0</v>
      </c>
      <c r="L2745" s="1">
        <f t="shared" si="132"/>
        <v>13420</v>
      </c>
      <c r="M2745" s="1">
        <f t="shared" si="133"/>
        <v>13420</v>
      </c>
      <c r="N2745" s="1">
        <f t="shared" si="134"/>
        <v>0</v>
      </c>
    </row>
    <row r="2746" spans="1:14" x14ac:dyDescent="0.25">
      <c r="A2746" s="1" t="str">
        <v>MABTECH</v>
      </c>
      <c r="B2746" s="1">
        <v>12038.400000000001</v>
      </c>
      <c r="C2746" s="1">
        <v>44825</v>
      </c>
      <c r="D2746" s="2">
        <v>45911</v>
      </c>
      <c r="E2746" s="2">
        <v>45916</v>
      </c>
      <c r="F2746" s="1" t="str">
        <v>3617-1</v>
      </c>
      <c r="G2746" s="1">
        <v>4</v>
      </c>
      <c r="H2746" s="1">
        <v>4</v>
      </c>
      <c r="I2746" s="1">
        <v>0</v>
      </c>
      <c r="J2746" s="1" t="str">
        <v>Banglore</v>
      </c>
      <c r="K2746" s="1">
        <v>0</v>
      </c>
      <c r="L2746" s="1">
        <f t="shared" si="132"/>
        <v>48153.600000000006</v>
      </c>
      <c r="M2746" s="1">
        <f t="shared" si="133"/>
        <v>48153.600000000006</v>
      </c>
      <c r="N2746" s="1">
        <f t="shared" si="134"/>
        <v>0</v>
      </c>
    </row>
    <row r="2747" spans="1:14" x14ac:dyDescent="0.25">
      <c r="A2747" s="1" t="str">
        <v>MABTECH</v>
      </c>
      <c r="B2747" s="1">
        <v>14080</v>
      </c>
      <c r="C2747" s="1">
        <v>44825</v>
      </c>
      <c r="D2747" s="2">
        <v>45911</v>
      </c>
      <c r="E2747" s="2">
        <v>45916</v>
      </c>
      <c r="F2747" s="1" t="str">
        <v>3660-1</v>
      </c>
      <c r="G2747" s="1">
        <v>4</v>
      </c>
      <c r="H2747" s="1">
        <v>4</v>
      </c>
      <c r="I2747" s="1">
        <v>0</v>
      </c>
      <c r="J2747" s="1" t="str">
        <v>Delhi</v>
      </c>
      <c r="K2747" s="1">
        <v>0</v>
      </c>
      <c r="L2747" s="1">
        <f t="shared" si="132"/>
        <v>56320</v>
      </c>
      <c r="M2747" s="1">
        <f t="shared" si="133"/>
        <v>56320</v>
      </c>
      <c r="N2747" s="1">
        <f t="shared" si="134"/>
        <v>0</v>
      </c>
    </row>
    <row r="2748" spans="1:14" x14ac:dyDescent="0.25">
      <c r="A2748" s="1" t="str">
        <v>MABTECH</v>
      </c>
      <c r="B2748" s="1">
        <v>60060</v>
      </c>
      <c r="C2748" s="1">
        <v>44825</v>
      </c>
      <c r="D2748" s="2">
        <v>45911</v>
      </c>
      <c r="E2748" s="2">
        <v>45916</v>
      </c>
      <c r="F2748" s="1" t="str">
        <v>FSP-3145-2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60060</v>
      </c>
      <c r="M2748" s="1">
        <f t="shared" si="133"/>
        <v>60060</v>
      </c>
      <c r="N2748" s="1">
        <f t="shared" si="134"/>
        <v>0</v>
      </c>
    </row>
    <row r="2749" spans="1:14" x14ac:dyDescent="0.25">
      <c r="A2749" s="1" t="str">
        <v>MYBIOSOURCE</v>
      </c>
      <c r="B2749" s="1">
        <v>48246</v>
      </c>
      <c r="C2749" s="1">
        <v>922048</v>
      </c>
      <c r="D2749" s="2">
        <v>45915</v>
      </c>
      <c r="E2749" s="2">
        <v>45918</v>
      </c>
      <c r="F2749" s="1" t="str">
        <v>MBS2533593</v>
      </c>
      <c r="G2749" s="1">
        <v>1</v>
      </c>
      <c r="H2749" s="1">
        <v>1</v>
      </c>
      <c r="I2749" s="1">
        <v>0</v>
      </c>
      <c r="J2749" s="1" t="str">
        <v>Mumbai</v>
      </c>
      <c r="K2749" s="1">
        <v>0</v>
      </c>
      <c r="L2749" s="1">
        <f t="shared" si="132"/>
        <v>48246</v>
      </c>
      <c r="M2749" s="1">
        <f t="shared" si="133"/>
        <v>48246</v>
      </c>
      <c r="N2749" s="1">
        <f t="shared" si="134"/>
        <v>0</v>
      </c>
    </row>
    <row r="2750" spans="1:14" x14ac:dyDescent="0.25">
      <c r="A2750" s="1" t="str">
        <v>DHARMACON</v>
      </c>
      <c r="B2750" s="1">
        <v>294707.59999999998</v>
      </c>
      <c r="C2750" s="1" t="str">
        <v>O091025IN3313547G</v>
      </c>
      <c r="D2750" s="2">
        <v>45913</v>
      </c>
      <c r="E2750" s="2">
        <v>45918</v>
      </c>
      <c r="F2750" s="1" t="str">
        <v>CTM-1177078</v>
      </c>
      <c r="G2750" s="1">
        <v>1</v>
      </c>
      <c r="H2750" s="1">
        <v>1</v>
      </c>
      <c r="I2750" s="1">
        <v>0</v>
      </c>
      <c r="J2750" s="1" t="str">
        <v>Gujrat</v>
      </c>
      <c r="K2750" s="1">
        <v>0</v>
      </c>
      <c r="L2750" s="1">
        <f t="shared" si="132"/>
        <v>294707.59999999998</v>
      </c>
      <c r="M2750" s="1">
        <f t="shared" si="133"/>
        <v>294707.59999999998</v>
      </c>
      <c r="N2750" s="1">
        <f t="shared" si="134"/>
        <v>0</v>
      </c>
    </row>
    <row r="2751" spans="1:14" x14ac:dyDescent="0.25">
      <c r="A2751" s="1" t="str">
        <v>DHARMACON</v>
      </c>
      <c r="B2751" s="1">
        <v>147752</v>
      </c>
      <c r="C2751" s="1" t="str">
        <v>O091025IN3313547G</v>
      </c>
      <c r="D2751" s="2">
        <v>45913</v>
      </c>
      <c r="E2751" s="2">
        <v>45918</v>
      </c>
      <c r="F2751" s="1" t="str">
        <v>G-114705-025</v>
      </c>
      <c r="G2751" s="1">
        <v>1</v>
      </c>
      <c r="H2751" s="1">
        <v>1</v>
      </c>
      <c r="I2751" s="1">
        <v>0</v>
      </c>
      <c r="J2751" s="1" t="str">
        <v>Delhi</v>
      </c>
      <c r="K2751" s="1">
        <v>0</v>
      </c>
      <c r="L2751" s="1">
        <f t="shared" si="132"/>
        <v>147752</v>
      </c>
      <c r="M2751" s="1">
        <f t="shared" si="133"/>
        <v>147752</v>
      </c>
      <c r="N2751" s="1">
        <f t="shared" si="134"/>
        <v>0</v>
      </c>
    </row>
    <row r="2752" spans="1:14" x14ac:dyDescent="0.25">
      <c r="A2752" s="1" t="str">
        <v>DHARMACON</v>
      </c>
      <c r="B2752" s="1">
        <v>100672</v>
      </c>
      <c r="C2752" s="1" t="str">
        <v>O091025IN3313547G</v>
      </c>
      <c r="D2752" s="2">
        <v>45913</v>
      </c>
      <c r="E2752" s="2">
        <v>45918</v>
      </c>
      <c r="F2752" s="1" t="str">
        <v>G-CUSTOM-1177531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100672</v>
      </c>
      <c r="M2752" s="1">
        <f t="shared" si="133"/>
        <v>100672</v>
      </c>
      <c r="N2752" s="1">
        <f t="shared" si="134"/>
        <v>0</v>
      </c>
    </row>
    <row r="2753" spans="1:14" x14ac:dyDescent="0.25">
      <c r="A2753" s="1" t="str">
        <v>DHARMACON</v>
      </c>
      <c r="B2753" s="1">
        <v>91520</v>
      </c>
      <c r="C2753" s="1" t="str">
        <v>O091025IN3313547G</v>
      </c>
      <c r="D2753" s="2">
        <v>45913</v>
      </c>
      <c r="E2753" s="2">
        <v>45918</v>
      </c>
      <c r="F2753" s="1" t="str">
        <v>G-CUSTOM-1177536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91520</v>
      </c>
      <c r="M2753" s="1">
        <f t="shared" si="133"/>
        <v>91520</v>
      </c>
      <c r="N2753" s="1">
        <f t="shared" si="134"/>
        <v>0</v>
      </c>
    </row>
    <row r="2754" spans="1:14" x14ac:dyDescent="0.25">
      <c r="A2754" s="1" t="str">
        <v>DHARMACON</v>
      </c>
      <c r="B2754" s="1">
        <v>16544</v>
      </c>
      <c r="C2754" s="1" t="str">
        <v>O091025IN3313547G</v>
      </c>
      <c r="D2754" s="2">
        <v>45913</v>
      </c>
      <c r="E2754" s="2">
        <v>45918</v>
      </c>
      <c r="F2754" s="1" t="str">
        <v>D-001810-10-05</v>
      </c>
      <c r="G2754" s="1">
        <v>2</v>
      </c>
      <c r="H2754" s="1">
        <v>2</v>
      </c>
      <c r="I2754" s="1">
        <v>0</v>
      </c>
      <c r="J2754" s="1" t="str">
        <v>Hyderabad</v>
      </c>
      <c r="K2754" s="1">
        <v>0</v>
      </c>
      <c r="L2754" s="1">
        <f t="shared" si="132"/>
        <v>33088</v>
      </c>
      <c r="M2754" s="1">
        <f t="shared" si="133"/>
        <v>33088</v>
      </c>
      <c r="N2754" s="1">
        <f t="shared" si="134"/>
        <v>0</v>
      </c>
    </row>
    <row r="2755" spans="1:14" x14ac:dyDescent="0.25">
      <c r="A2755" s="1" t="str">
        <v>DHARMACON</v>
      </c>
      <c r="B2755" s="1">
        <v>11616</v>
      </c>
      <c r="C2755" s="1" t="str">
        <v>O091025IN3313547G</v>
      </c>
      <c r="D2755" s="2">
        <v>45913</v>
      </c>
      <c r="E2755" s="2">
        <v>45918</v>
      </c>
      <c r="F2755" s="1" t="str">
        <v>D-012251-01-0002</v>
      </c>
      <c r="G2755" s="1">
        <v>1</v>
      </c>
      <c r="H2755" s="1">
        <v>1</v>
      </c>
      <c r="I2755" s="1">
        <v>0</v>
      </c>
      <c r="J2755" s="1" t="str">
        <v>Lucknow</v>
      </c>
      <c r="K2755" s="1">
        <v>0</v>
      </c>
      <c r="L2755" s="1">
        <f t="shared" si="132"/>
        <v>11616</v>
      </c>
      <c r="M2755" s="1">
        <f t="shared" si="133"/>
        <v>11616</v>
      </c>
      <c r="N2755" s="1">
        <f t="shared" si="134"/>
        <v>0</v>
      </c>
    </row>
    <row r="2756" spans="1:14" x14ac:dyDescent="0.25">
      <c r="A2756" s="1" t="str">
        <v>DHARMACON</v>
      </c>
      <c r="B2756" s="1">
        <v>53064</v>
      </c>
      <c r="C2756" s="1" t="str">
        <v>O091025IN3313547G</v>
      </c>
      <c r="D2756" s="2">
        <v>45913</v>
      </c>
      <c r="E2756" s="2">
        <v>45918</v>
      </c>
      <c r="F2756" s="1" t="str">
        <v>VSGH12442-253046112</v>
      </c>
      <c r="G2756" s="1">
        <v>1</v>
      </c>
      <c r="H2756" s="1">
        <v>1</v>
      </c>
      <c r="I2756" s="1">
        <v>0</v>
      </c>
      <c r="J2756" s="1" t="str">
        <v>Banglore</v>
      </c>
      <c r="K2756" s="1">
        <v>0</v>
      </c>
      <c r="L2756" s="1">
        <f t="shared" si="132"/>
        <v>53064</v>
      </c>
      <c r="M2756" s="1">
        <f t="shared" si="133"/>
        <v>53064</v>
      </c>
      <c r="N2756" s="1">
        <f t="shared" si="134"/>
        <v>0</v>
      </c>
    </row>
    <row r="2757" spans="1:14" x14ac:dyDescent="0.25">
      <c r="A2757" s="1" t="str">
        <v>DHARMACON</v>
      </c>
      <c r="B2757" s="1">
        <v>79992</v>
      </c>
      <c r="C2757" s="1" t="str">
        <v>O091025IN3313547G</v>
      </c>
      <c r="D2757" s="2">
        <v>45913</v>
      </c>
      <c r="E2757" s="2">
        <v>45918</v>
      </c>
      <c r="F2757" s="1" t="str">
        <v>V3SH11255-02EG2346</v>
      </c>
      <c r="G2757" s="1">
        <v>1</v>
      </c>
      <c r="H2757" s="1">
        <v>1</v>
      </c>
      <c r="I2757" s="1">
        <v>0</v>
      </c>
      <c r="J2757" s="1" t="str">
        <v>Gujrat</v>
      </c>
      <c r="K2757" s="1">
        <v>0</v>
      </c>
      <c r="L2757" s="1">
        <f t="shared" si="132"/>
        <v>79992</v>
      </c>
      <c r="M2757" s="1">
        <f t="shared" si="133"/>
        <v>79992</v>
      </c>
      <c r="N2757" s="1">
        <f t="shared" si="134"/>
        <v>0</v>
      </c>
    </row>
    <row r="2758" spans="1:14" x14ac:dyDescent="0.25">
      <c r="A2758" s="1" t="str">
        <v>DHARMACON</v>
      </c>
      <c r="B2758" s="1">
        <v>6072</v>
      </c>
      <c r="C2758" s="1" t="str">
        <v>O091025IN3313547G</v>
      </c>
      <c r="D2758" s="2">
        <v>45913</v>
      </c>
      <c r="E2758" s="2">
        <v>45918</v>
      </c>
      <c r="F2758" s="1" t="str">
        <v>B-002000-UB-100</v>
      </c>
      <c r="G2758" s="1">
        <v>1</v>
      </c>
      <c r="H2758" s="1">
        <v>1</v>
      </c>
      <c r="I2758" s="1">
        <v>0</v>
      </c>
      <c r="J2758" s="1" t="str">
        <v>Hyderabad</v>
      </c>
      <c r="K2758" s="1">
        <v>0</v>
      </c>
      <c r="L2758" s="1">
        <f t="shared" si="132"/>
        <v>6072</v>
      </c>
      <c r="M2758" s="1">
        <f t="shared" si="133"/>
        <v>6072</v>
      </c>
      <c r="N2758" s="1">
        <f t="shared" si="134"/>
        <v>0</v>
      </c>
    </row>
    <row r="2759" spans="1:14" x14ac:dyDescent="0.25">
      <c r="A2759" s="1" t="str">
        <v>DHARMACON</v>
      </c>
      <c r="B2759" s="1">
        <v>20856</v>
      </c>
      <c r="C2759" s="1" t="str">
        <v>O091025IN3313547G</v>
      </c>
      <c r="D2759" s="2">
        <v>45913</v>
      </c>
      <c r="E2759" s="2">
        <v>45918</v>
      </c>
      <c r="F2759" s="1" t="str">
        <v>T-2004-02</v>
      </c>
      <c r="G2759" s="1">
        <v>3</v>
      </c>
      <c r="H2759" s="1">
        <v>3</v>
      </c>
      <c r="I2759" s="1">
        <v>0</v>
      </c>
      <c r="J2759" s="1" t="str">
        <v>Hyderabad</v>
      </c>
      <c r="K2759" s="1">
        <v>0</v>
      </c>
      <c r="L2759" s="1">
        <f t="shared" si="132"/>
        <v>62568</v>
      </c>
      <c r="M2759" s="1">
        <f t="shared" si="133"/>
        <v>62568</v>
      </c>
      <c r="N2759" s="1">
        <f t="shared" si="134"/>
        <v>0</v>
      </c>
    </row>
    <row r="2760" spans="1:14" x14ac:dyDescent="0.25">
      <c r="A2760" s="1" t="str">
        <v>DHARMACON</v>
      </c>
      <c r="B2760" s="1">
        <v>34584</v>
      </c>
      <c r="C2760" s="1" t="str">
        <v>O091025IN3313547G</v>
      </c>
      <c r="D2760" s="2">
        <v>45913</v>
      </c>
      <c r="E2760" s="2">
        <v>45918</v>
      </c>
      <c r="F2760" s="1" t="str">
        <v>T-2001-03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34584</v>
      </c>
      <c r="M2760" s="1">
        <f t="shared" si="133"/>
        <v>34584</v>
      </c>
      <c r="N2760" s="1">
        <f t="shared" si="134"/>
        <v>0</v>
      </c>
    </row>
    <row r="2761" spans="1:14" x14ac:dyDescent="0.25">
      <c r="A2761" s="1" t="str">
        <v>BioLegend</v>
      </c>
      <c r="B2761" s="1">
        <v>14907.2</v>
      </c>
      <c r="C2761" s="1" t="str">
        <v>EED118999</v>
      </c>
      <c r="D2761" s="2">
        <v>45912</v>
      </c>
      <c r="E2761" s="2">
        <v>45918</v>
      </c>
      <c r="F2761" s="1">
        <v>100222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14907.2</v>
      </c>
      <c r="M2761" s="1">
        <f t="shared" si="133"/>
        <v>14907.2</v>
      </c>
      <c r="N2761" s="1">
        <f t="shared" si="134"/>
        <v>0</v>
      </c>
    </row>
    <row r="2762" spans="1:14" x14ac:dyDescent="0.25">
      <c r="A2762" s="1" t="str">
        <v>BioLegend</v>
      </c>
      <c r="B2762" s="1">
        <v>20394</v>
      </c>
      <c r="C2762" s="1" t="str">
        <v>EED118999</v>
      </c>
      <c r="D2762" s="2">
        <v>45912</v>
      </c>
      <c r="E2762" s="2">
        <v>45918</v>
      </c>
      <c r="F2762" s="1">
        <v>101243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20394</v>
      </c>
      <c r="M2762" s="1">
        <f t="shared" ref="M2762:M2825" si="136">H2762*B2762</f>
        <v>20394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19958.400000000001</v>
      </c>
      <c r="C2763" s="1" t="str">
        <v>EED118999</v>
      </c>
      <c r="D2763" s="2">
        <v>45912</v>
      </c>
      <c r="E2763" s="2">
        <v>45918</v>
      </c>
      <c r="F2763" s="1">
        <v>103056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19958.400000000001</v>
      </c>
      <c r="M2763" s="1">
        <f t="shared" si="136"/>
        <v>19958.400000000001</v>
      </c>
      <c r="N2763" s="1">
        <f t="shared" si="137"/>
        <v>0</v>
      </c>
    </row>
    <row r="2764" spans="1:14" x14ac:dyDescent="0.25">
      <c r="A2764" s="1" t="str">
        <v>BioLegend</v>
      </c>
      <c r="B2764" s="1">
        <v>18972.8</v>
      </c>
      <c r="C2764" s="1" t="str">
        <v>EED118999</v>
      </c>
      <c r="D2764" s="2">
        <v>45912</v>
      </c>
      <c r="E2764" s="2">
        <v>45918</v>
      </c>
      <c r="F2764" s="1">
        <v>106310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18972.8</v>
      </c>
      <c r="M2764" s="1">
        <f t="shared" si="136"/>
        <v>18972.8</v>
      </c>
      <c r="N2764" s="1">
        <f t="shared" si="137"/>
        <v>0</v>
      </c>
    </row>
    <row r="2765" spans="1:14" x14ac:dyDescent="0.25">
      <c r="A2765" s="1" t="str">
        <v>BioLegend</v>
      </c>
      <c r="B2765" s="1">
        <v>15642</v>
      </c>
      <c r="C2765" s="1" t="str">
        <v>EED118999</v>
      </c>
      <c r="D2765" s="2">
        <v>45912</v>
      </c>
      <c r="E2765" s="2">
        <v>45918</v>
      </c>
      <c r="F2765" s="1">
        <v>107632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15642</v>
      </c>
      <c r="M2765" s="1">
        <f t="shared" si="136"/>
        <v>15642</v>
      </c>
      <c r="N2765" s="1">
        <f t="shared" si="137"/>
        <v>0</v>
      </c>
    </row>
    <row r="2766" spans="1:14" x14ac:dyDescent="0.25">
      <c r="A2766" s="1" t="str">
        <v>BioLegend</v>
      </c>
      <c r="B2766" s="1">
        <v>3326.3999999999996</v>
      </c>
      <c r="C2766" s="1" t="str">
        <v>EED118999</v>
      </c>
      <c r="D2766" s="2">
        <v>45912</v>
      </c>
      <c r="E2766" s="2">
        <v>45918</v>
      </c>
      <c r="F2766" s="1">
        <v>115505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3326.3999999999996</v>
      </c>
      <c r="M2766" s="1">
        <f t="shared" si="136"/>
        <v>3326.3999999999996</v>
      </c>
      <c r="N2766" s="1">
        <f t="shared" si="137"/>
        <v>0</v>
      </c>
    </row>
    <row r="2767" spans="1:14" x14ac:dyDescent="0.25">
      <c r="A2767" s="1" t="str">
        <v>BioLegend</v>
      </c>
      <c r="B2767" s="1">
        <v>14229.599999999999</v>
      </c>
      <c r="C2767" s="1" t="str">
        <v>EED118999</v>
      </c>
      <c r="D2767" s="2">
        <v>45912</v>
      </c>
      <c r="E2767" s="2">
        <v>45918</v>
      </c>
      <c r="F2767" s="1">
        <v>117318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14229.599999999999</v>
      </c>
      <c r="M2767" s="1">
        <f t="shared" si="136"/>
        <v>14229.599999999999</v>
      </c>
      <c r="N2767" s="1">
        <f t="shared" si="137"/>
        <v>0</v>
      </c>
    </row>
    <row r="2768" spans="1:14" x14ac:dyDescent="0.25">
      <c r="A2768" s="1" t="str">
        <v>BioLegend</v>
      </c>
      <c r="B2768" s="1">
        <v>19998</v>
      </c>
      <c r="C2768" s="1" t="str">
        <v>EED118999</v>
      </c>
      <c r="D2768" s="2">
        <v>45912</v>
      </c>
      <c r="E2768" s="2">
        <v>45918</v>
      </c>
      <c r="F2768" s="1">
        <v>119721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19998</v>
      </c>
      <c r="M2768" s="1">
        <f t="shared" si="136"/>
        <v>19998</v>
      </c>
      <c r="N2768" s="1">
        <f t="shared" si="137"/>
        <v>0</v>
      </c>
    </row>
    <row r="2769" spans="1:14" x14ac:dyDescent="0.25">
      <c r="A2769" s="1" t="str">
        <v>BioLegend</v>
      </c>
      <c r="B2769" s="1">
        <v>14106.400000000001</v>
      </c>
      <c r="C2769" s="1" t="str">
        <v>EED118999</v>
      </c>
      <c r="D2769" s="2">
        <v>45912</v>
      </c>
      <c r="E2769" s="2">
        <v>45918</v>
      </c>
      <c r="F2769" s="1">
        <v>121610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14106.400000000001</v>
      </c>
      <c r="M2769" s="1">
        <f t="shared" si="136"/>
        <v>14106.400000000001</v>
      </c>
      <c r="N2769" s="1">
        <f t="shared" si="137"/>
        <v>0</v>
      </c>
    </row>
    <row r="2770" spans="1:14" x14ac:dyDescent="0.25">
      <c r="A2770" s="1" t="str">
        <v>BioLegend</v>
      </c>
      <c r="B2770" s="1">
        <v>2648.8</v>
      </c>
      <c r="C2770" s="1" t="str">
        <v>EED118999</v>
      </c>
      <c r="D2770" s="2">
        <v>45912</v>
      </c>
      <c r="E2770" s="2">
        <v>45918</v>
      </c>
      <c r="F2770" s="1">
        <v>123109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2648.8</v>
      </c>
      <c r="M2770" s="1">
        <f t="shared" si="136"/>
        <v>2648.8</v>
      </c>
      <c r="N2770" s="1">
        <f t="shared" si="137"/>
        <v>0</v>
      </c>
    </row>
    <row r="2771" spans="1:14" x14ac:dyDescent="0.25">
      <c r="A2771" s="1" t="str">
        <v>BioLegend</v>
      </c>
      <c r="B2771" s="1">
        <v>19602</v>
      </c>
      <c r="C2771" s="1" t="str">
        <v>EED118999</v>
      </c>
      <c r="D2771" s="2">
        <v>45912</v>
      </c>
      <c r="E2771" s="2">
        <v>45918</v>
      </c>
      <c r="F2771" s="1">
        <v>125219</v>
      </c>
      <c r="G2771" s="1">
        <v>2</v>
      </c>
      <c r="H2771" s="1">
        <v>2</v>
      </c>
      <c r="I2771" s="1">
        <v>0</v>
      </c>
      <c r="J2771" s="1" t="str">
        <v>Delhi</v>
      </c>
      <c r="K2771" s="1">
        <v>0</v>
      </c>
      <c r="L2771" s="1">
        <f t="shared" si="135"/>
        <v>39204</v>
      </c>
      <c r="M2771" s="1">
        <f t="shared" si="136"/>
        <v>39204</v>
      </c>
      <c r="N2771" s="1">
        <f t="shared" si="137"/>
        <v>0</v>
      </c>
    </row>
    <row r="2772" spans="1:14" x14ac:dyDescent="0.25">
      <c r="A2772" s="1" t="str">
        <v>BioLegend</v>
      </c>
      <c r="B2772" s="1">
        <v>8377.6</v>
      </c>
      <c r="C2772" s="1" t="str">
        <v>EED118999</v>
      </c>
      <c r="D2772" s="2">
        <v>45912</v>
      </c>
      <c r="E2772" s="2">
        <v>45918</v>
      </c>
      <c r="F2772" s="1">
        <v>127647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8377.6</v>
      </c>
      <c r="M2772" s="1">
        <f t="shared" si="136"/>
        <v>8377.6</v>
      </c>
      <c r="N2772" s="1">
        <f t="shared" si="137"/>
        <v>0</v>
      </c>
    </row>
    <row r="2773" spans="1:14" x14ac:dyDescent="0.25">
      <c r="A2773" s="1" t="str">
        <v>BioLegend</v>
      </c>
      <c r="B2773" s="1">
        <v>17617.599999999999</v>
      </c>
      <c r="C2773" s="1" t="str">
        <v>EED118999</v>
      </c>
      <c r="D2773" s="2">
        <v>45912</v>
      </c>
      <c r="E2773" s="2">
        <v>45918</v>
      </c>
      <c r="F2773" s="1">
        <v>128016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17617.599999999999</v>
      </c>
      <c r="M2773" s="1">
        <f t="shared" si="136"/>
        <v>17617.599999999999</v>
      </c>
      <c r="N2773" s="1">
        <f t="shared" si="137"/>
        <v>0</v>
      </c>
    </row>
    <row r="2774" spans="1:14" x14ac:dyDescent="0.25">
      <c r="A2774" s="1" t="str">
        <v>BioLegend</v>
      </c>
      <c r="B2774" s="1">
        <v>18664.8</v>
      </c>
      <c r="C2774" s="1" t="str">
        <v>EED118999</v>
      </c>
      <c r="D2774" s="2">
        <v>45912</v>
      </c>
      <c r="E2774" s="2">
        <v>45918</v>
      </c>
      <c r="F2774" s="1">
        <v>133518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18664.8</v>
      </c>
      <c r="M2774" s="1">
        <f t="shared" si="136"/>
        <v>18664.8</v>
      </c>
      <c r="N2774" s="1">
        <f t="shared" si="137"/>
        <v>0</v>
      </c>
    </row>
    <row r="2775" spans="1:14" x14ac:dyDescent="0.25">
      <c r="A2775" s="1" t="str">
        <v>BioLegend</v>
      </c>
      <c r="B2775" s="1">
        <v>17094</v>
      </c>
      <c r="C2775" s="1" t="str">
        <v>EED118999</v>
      </c>
      <c r="D2775" s="2">
        <v>45912</v>
      </c>
      <c r="E2775" s="2">
        <v>45918</v>
      </c>
      <c r="F2775" s="1">
        <v>135221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17094</v>
      </c>
      <c r="M2775" s="1">
        <f t="shared" si="136"/>
        <v>17094</v>
      </c>
      <c r="N2775" s="1">
        <f t="shared" si="137"/>
        <v>0</v>
      </c>
    </row>
    <row r="2776" spans="1:14" x14ac:dyDescent="0.25">
      <c r="A2776" s="1" t="str">
        <v>BioLegend</v>
      </c>
      <c r="B2776" s="1">
        <v>22792</v>
      </c>
      <c r="C2776" s="1" t="str">
        <v>EED118999</v>
      </c>
      <c r="D2776" s="2">
        <v>45912</v>
      </c>
      <c r="E2776" s="2">
        <v>45918</v>
      </c>
      <c r="F2776" s="1">
        <v>149014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22792</v>
      </c>
      <c r="M2776" s="1">
        <f t="shared" si="136"/>
        <v>22792</v>
      </c>
      <c r="N2776" s="1">
        <f t="shared" si="137"/>
        <v>0</v>
      </c>
    </row>
    <row r="2777" spans="1:14" x14ac:dyDescent="0.25">
      <c r="A2777" s="1" t="str">
        <v>BioLegend</v>
      </c>
      <c r="B2777" s="1">
        <v>17820</v>
      </c>
      <c r="C2777" s="1" t="str">
        <v>EED118999</v>
      </c>
      <c r="D2777" s="2">
        <v>45912</v>
      </c>
      <c r="E2777" s="2">
        <v>45918</v>
      </c>
      <c r="F2777" s="1">
        <v>154319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17820</v>
      </c>
      <c r="M2777" s="1">
        <f t="shared" si="136"/>
        <v>17820</v>
      </c>
      <c r="N2777" s="1">
        <f t="shared" si="137"/>
        <v>0</v>
      </c>
    </row>
    <row r="2778" spans="1:14" x14ac:dyDescent="0.25">
      <c r="A2778" s="1" t="str">
        <v>BioLegend</v>
      </c>
      <c r="B2778" s="1">
        <v>20636</v>
      </c>
      <c r="C2778" s="1" t="str">
        <v>EED118999</v>
      </c>
      <c r="D2778" s="2">
        <v>45912</v>
      </c>
      <c r="E2778" s="2">
        <v>45918</v>
      </c>
      <c r="F2778" s="1">
        <v>156104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20636</v>
      </c>
      <c r="M2778" s="1">
        <f t="shared" si="136"/>
        <v>20636</v>
      </c>
      <c r="N2778" s="1">
        <f t="shared" si="137"/>
        <v>0</v>
      </c>
    </row>
    <row r="2779" spans="1:14" x14ac:dyDescent="0.25">
      <c r="A2779" s="1" t="str">
        <v>BioLegend</v>
      </c>
      <c r="B2779" s="1">
        <v>18480</v>
      </c>
      <c r="C2779" s="1" t="str">
        <v>EED118999</v>
      </c>
      <c r="D2779" s="2">
        <v>45912</v>
      </c>
      <c r="E2779" s="2">
        <v>45918</v>
      </c>
      <c r="F2779" s="1">
        <v>156543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18480</v>
      </c>
      <c r="M2779" s="1">
        <f t="shared" si="136"/>
        <v>18480</v>
      </c>
      <c r="N2779" s="1">
        <f t="shared" si="137"/>
        <v>0</v>
      </c>
    </row>
    <row r="2780" spans="1:14" x14ac:dyDescent="0.25">
      <c r="A2780" s="1" t="str">
        <v>BioLegend</v>
      </c>
      <c r="B2780" s="1">
        <v>12936</v>
      </c>
      <c r="C2780" s="1" t="str">
        <v>EED118999</v>
      </c>
      <c r="D2780" s="2">
        <v>45912</v>
      </c>
      <c r="E2780" s="2">
        <v>45918</v>
      </c>
      <c r="F2780" s="1">
        <v>161214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12936</v>
      </c>
      <c r="M2780" s="1">
        <f t="shared" si="136"/>
        <v>12936</v>
      </c>
      <c r="N2780" s="1">
        <f t="shared" si="137"/>
        <v>0</v>
      </c>
    </row>
    <row r="2781" spans="1:14" x14ac:dyDescent="0.25">
      <c r="A2781" s="1" t="str">
        <v>BioLegend</v>
      </c>
      <c r="B2781" s="1">
        <v>7946.4</v>
      </c>
      <c r="C2781" s="1" t="str">
        <v>EED118999</v>
      </c>
      <c r="D2781" s="2">
        <v>45912</v>
      </c>
      <c r="E2781" s="2">
        <v>45918</v>
      </c>
      <c r="F2781" s="1">
        <v>302645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7946.4</v>
      </c>
      <c r="M2781" s="1">
        <f t="shared" si="136"/>
        <v>7946.4</v>
      </c>
      <c r="N2781" s="1">
        <f t="shared" si="137"/>
        <v>0</v>
      </c>
    </row>
    <row r="2782" spans="1:14" x14ac:dyDescent="0.25">
      <c r="A2782" s="1" t="str">
        <v>BioLegend</v>
      </c>
      <c r="B2782" s="1">
        <v>13068</v>
      </c>
      <c r="C2782" s="1" t="str">
        <v>EED118999</v>
      </c>
      <c r="D2782" s="2">
        <v>45912</v>
      </c>
      <c r="E2782" s="2">
        <v>45918</v>
      </c>
      <c r="F2782" s="1">
        <v>304035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13068</v>
      </c>
      <c r="M2782" s="1">
        <f t="shared" si="136"/>
        <v>13068</v>
      </c>
      <c r="N2782" s="1">
        <f t="shared" si="137"/>
        <v>0</v>
      </c>
    </row>
    <row r="2783" spans="1:14" x14ac:dyDescent="0.25">
      <c r="A2783" s="1" t="str">
        <v>BioLegend</v>
      </c>
      <c r="B2783" s="1">
        <v>14520</v>
      </c>
      <c r="C2783" s="1" t="str">
        <v>EED118999</v>
      </c>
      <c r="D2783" s="2">
        <v>45912</v>
      </c>
      <c r="E2783" s="2">
        <v>45918</v>
      </c>
      <c r="F2783" s="1">
        <v>310933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14520</v>
      </c>
      <c r="M2783" s="1">
        <f t="shared" si="136"/>
        <v>14520</v>
      </c>
      <c r="N2783" s="1">
        <f t="shared" si="137"/>
        <v>0</v>
      </c>
    </row>
    <row r="2784" spans="1:14" x14ac:dyDescent="0.25">
      <c r="A2784" s="1" t="str">
        <v>BioLegend</v>
      </c>
      <c r="B2784" s="1">
        <v>7638.4</v>
      </c>
      <c r="C2784" s="1" t="str">
        <v>EED118999</v>
      </c>
      <c r="D2784" s="2">
        <v>45912</v>
      </c>
      <c r="E2784" s="2">
        <v>45918</v>
      </c>
      <c r="F2784" s="1">
        <v>317417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7638.4</v>
      </c>
      <c r="M2784" s="1">
        <f t="shared" si="136"/>
        <v>7638.4</v>
      </c>
      <c r="N2784" s="1">
        <f t="shared" si="137"/>
        <v>0</v>
      </c>
    </row>
    <row r="2785" spans="1:14" x14ac:dyDescent="0.25">
      <c r="A2785" s="1" t="str">
        <v>BioLegend</v>
      </c>
      <c r="B2785" s="1">
        <v>7330.4</v>
      </c>
      <c r="C2785" s="1" t="str">
        <v>EED118999</v>
      </c>
      <c r="D2785" s="2">
        <v>45912</v>
      </c>
      <c r="E2785" s="2">
        <v>45918</v>
      </c>
      <c r="F2785" s="1">
        <v>364102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7330.4</v>
      </c>
      <c r="M2785" s="1">
        <f t="shared" si="136"/>
        <v>7330.4</v>
      </c>
      <c r="N2785" s="1">
        <f t="shared" si="137"/>
        <v>0</v>
      </c>
    </row>
    <row r="2786" spans="1:14" x14ac:dyDescent="0.25">
      <c r="A2786" s="1" t="str">
        <v>BioLegend</v>
      </c>
      <c r="B2786" s="1">
        <v>37884</v>
      </c>
      <c r="C2786" s="1" t="str">
        <v>EED118999</v>
      </c>
      <c r="D2786" s="2">
        <v>45912</v>
      </c>
      <c r="E2786" s="2">
        <v>45918</v>
      </c>
      <c r="F2786" s="1">
        <v>422604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37884</v>
      </c>
      <c r="M2786" s="1">
        <f t="shared" si="136"/>
        <v>37884</v>
      </c>
      <c r="N2786" s="1">
        <f t="shared" si="137"/>
        <v>0</v>
      </c>
    </row>
    <row r="2787" spans="1:14" x14ac:dyDescent="0.25">
      <c r="A2787" s="1" t="str">
        <v>BioLegend</v>
      </c>
      <c r="B2787" s="1">
        <v>17001.600000000002</v>
      </c>
      <c r="C2787" s="1" t="str">
        <v>EED118999</v>
      </c>
      <c r="D2787" s="2">
        <v>45912</v>
      </c>
      <c r="E2787" s="2">
        <v>45918</v>
      </c>
      <c r="F2787" s="1">
        <v>426803</v>
      </c>
      <c r="G2787" s="1">
        <v>3</v>
      </c>
      <c r="H2787" s="1">
        <v>3</v>
      </c>
      <c r="I2787" s="1">
        <v>0</v>
      </c>
      <c r="J2787" s="1" t="str">
        <v>Delhi</v>
      </c>
      <c r="K2787" s="1">
        <v>0</v>
      </c>
      <c r="L2787" s="1">
        <f t="shared" si="135"/>
        <v>51004.800000000003</v>
      </c>
      <c r="M2787" s="1">
        <f t="shared" si="136"/>
        <v>51004.800000000003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18678</v>
      </c>
      <c r="C2788" s="1" t="str">
        <v>EED118999</v>
      </c>
      <c r="D2788" s="2">
        <v>45912</v>
      </c>
      <c r="E2788" s="2">
        <v>45918</v>
      </c>
      <c r="F2788" s="1">
        <v>505836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18678</v>
      </c>
      <c r="M2788" s="1">
        <f t="shared" si="136"/>
        <v>18678</v>
      </c>
      <c r="N2788" s="1">
        <f t="shared" si="137"/>
        <v>0</v>
      </c>
    </row>
    <row r="2789" spans="1:14" x14ac:dyDescent="0.25">
      <c r="A2789" s="1" t="str">
        <v>BioLegend</v>
      </c>
      <c r="B2789" s="1">
        <v>12135.2</v>
      </c>
      <c r="C2789" s="1" t="str">
        <v>EED118999</v>
      </c>
      <c r="D2789" s="2">
        <v>45912</v>
      </c>
      <c r="E2789" s="2">
        <v>45918</v>
      </c>
      <c r="F2789" s="1">
        <v>506304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12135.2</v>
      </c>
      <c r="M2789" s="1">
        <f t="shared" si="136"/>
        <v>12135.2</v>
      </c>
      <c r="N2789" s="1">
        <f t="shared" si="137"/>
        <v>0</v>
      </c>
    </row>
    <row r="2790" spans="1:14" x14ac:dyDescent="0.25">
      <c r="A2790" s="1" t="str">
        <v>BioLegend</v>
      </c>
      <c r="B2790" s="1">
        <v>30738.400000000001</v>
      </c>
      <c r="C2790" s="1" t="str">
        <v>EED118999</v>
      </c>
      <c r="D2790" s="2">
        <v>45912</v>
      </c>
      <c r="E2790" s="2">
        <v>45918</v>
      </c>
      <c r="F2790" s="1">
        <v>576406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30738.400000000001</v>
      </c>
      <c r="M2790" s="1">
        <f t="shared" si="136"/>
        <v>30738.400000000001</v>
      </c>
      <c r="N2790" s="1">
        <f t="shared" si="137"/>
        <v>0</v>
      </c>
    </row>
    <row r="2791" spans="1:14" x14ac:dyDescent="0.25">
      <c r="A2791" s="1" t="str">
        <v>BioLegend</v>
      </c>
      <c r="B2791" s="1">
        <v>10656.8</v>
      </c>
      <c r="C2791" s="1" t="str">
        <v>EED118995</v>
      </c>
      <c r="D2791" s="2">
        <v>45912</v>
      </c>
      <c r="E2791" s="2">
        <v>45918</v>
      </c>
      <c r="F2791" s="1">
        <v>101208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10656.8</v>
      </c>
      <c r="M2791" s="1">
        <f t="shared" si="136"/>
        <v>10656.8</v>
      </c>
      <c r="N2791" s="1">
        <f t="shared" si="137"/>
        <v>0</v>
      </c>
    </row>
    <row r="2792" spans="1:14" x14ac:dyDescent="0.25">
      <c r="A2792" s="1" t="str">
        <v>BioLegend</v>
      </c>
      <c r="B2792" s="1">
        <v>14106.400000000001</v>
      </c>
      <c r="C2792" s="1" t="str">
        <v>EED118995</v>
      </c>
      <c r="D2792" s="2">
        <v>45912</v>
      </c>
      <c r="E2792" s="2">
        <v>45918</v>
      </c>
      <c r="F2792" s="1">
        <v>101320</v>
      </c>
      <c r="G2792" s="1">
        <v>2</v>
      </c>
      <c r="H2792" s="1">
        <v>2</v>
      </c>
      <c r="I2792" s="1">
        <v>0</v>
      </c>
      <c r="J2792" s="1" t="str">
        <v>Hyderabad</v>
      </c>
      <c r="K2792" s="1">
        <v>0</v>
      </c>
      <c r="L2792" s="1">
        <f t="shared" si="135"/>
        <v>28212.800000000003</v>
      </c>
      <c r="M2792" s="1">
        <f t="shared" si="136"/>
        <v>28212.800000000003</v>
      </c>
      <c r="N2792" s="1">
        <f t="shared" si="137"/>
        <v>0</v>
      </c>
    </row>
    <row r="2793" spans="1:14" x14ac:dyDescent="0.25">
      <c r="A2793" s="1" t="str">
        <v>BioLegend</v>
      </c>
      <c r="B2793" s="1">
        <v>5790.4</v>
      </c>
      <c r="C2793" s="1" t="str">
        <v>EED118995</v>
      </c>
      <c r="D2793" s="2">
        <v>45912</v>
      </c>
      <c r="E2793" s="2">
        <v>45918</v>
      </c>
      <c r="F2793" s="1">
        <v>103112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5790.4</v>
      </c>
      <c r="M2793" s="1">
        <f t="shared" si="136"/>
        <v>5790.4</v>
      </c>
      <c r="N2793" s="1">
        <f t="shared" si="137"/>
        <v>0</v>
      </c>
    </row>
    <row r="2794" spans="1:14" x14ac:dyDescent="0.25">
      <c r="A2794" s="1" t="str">
        <v>BioLegend</v>
      </c>
      <c r="B2794" s="1">
        <v>12073.599999999999</v>
      </c>
      <c r="C2794" s="1" t="str">
        <v>EED118995</v>
      </c>
      <c r="D2794" s="2">
        <v>45912</v>
      </c>
      <c r="E2794" s="2">
        <v>45918</v>
      </c>
      <c r="F2794" s="1">
        <v>103116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12073.599999999999</v>
      </c>
      <c r="M2794" s="1">
        <f t="shared" si="136"/>
        <v>12073.599999999999</v>
      </c>
      <c r="N2794" s="1">
        <f t="shared" si="137"/>
        <v>0</v>
      </c>
    </row>
    <row r="2795" spans="1:14" x14ac:dyDescent="0.25">
      <c r="A2795" s="1" t="str">
        <v>BioLegend</v>
      </c>
      <c r="B2795" s="1">
        <v>13244</v>
      </c>
      <c r="C2795" s="1" t="str">
        <v>EED118995</v>
      </c>
      <c r="D2795" s="2">
        <v>45912</v>
      </c>
      <c r="E2795" s="2">
        <v>45918</v>
      </c>
      <c r="F2795" s="1">
        <v>103227</v>
      </c>
      <c r="G2795" s="1">
        <v>3</v>
      </c>
      <c r="H2795" s="1">
        <v>3</v>
      </c>
      <c r="I2795" s="1">
        <v>0</v>
      </c>
      <c r="J2795" s="1" t="str">
        <v>Hyderabad</v>
      </c>
      <c r="K2795" s="1">
        <v>0</v>
      </c>
      <c r="L2795" s="1">
        <f t="shared" si="135"/>
        <v>39732</v>
      </c>
      <c r="M2795" s="1">
        <f t="shared" si="136"/>
        <v>39732</v>
      </c>
      <c r="N2795" s="1">
        <f t="shared" si="137"/>
        <v>0</v>
      </c>
    </row>
    <row r="2796" spans="1:14" x14ac:dyDescent="0.25">
      <c r="A2796" s="1" t="str">
        <v>BioLegend</v>
      </c>
      <c r="B2796" s="1">
        <v>19896.8</v>
      </c>
      <c r="C2796" s="1" t="str">
        <v>EED118995</v>
      </c>
      <c r="D2796" s="2">
        <v>45912</v>
      </c>
      <c r="E2796" s="2">
        <v>45918</v>
      </c>
      <c r="F2796" s="1">
        <v>116420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19896.8</v>
      </c>
      <c r="M2796" s="1">
        <f t="shared" si="136"/>
        <v>19896.8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20394</v>
      </c>
      <c r="C2797" s="1" t="str">
        <v>EED118995</v>
      </c>
      <c r="D2797" s="2">
        <v>45912</v>
      </c>
      <c r="E2797" s="2">
        <v>45918</v>
      </c>
      <c r="F2797" s="1">
        <v>117334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20394</v>
      </c>
      <c r="M2797" s="1">
        <f t="shared" si="136"/>
        <v>20394</v>
      </c>
      <c r="N2797" s="1">
        <f t="shared" si="137"/>
        <v>0</v>
      </c>
    </row>
    <row r="2798" spans="1:14" x14ac:dyDescent="0.25">
      <c r="A2798" s="1" t="str">
        <v>BioLegend</v>
      </c>
      <c r="B2798" s="1">
        <v>11396</v>
      </c>
      <c r="C2798" s="1" t="str">
        <v>EED118995</v>
      </c>
      <c r="D2798" s="2">
        <v>45912</v>
      </c>
      <c r="E2798" s="2">
        <v>45918</v>
      </c>
      <c r="F2798" s="1">
        <v>123108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11396</v>
      </c>
      <c r="M2798" s="1">
        <f t="shared" si="136"/>
        <v>11396</v>
      </c>
      <c r="N2798" s="1">
        <f t="shared" si="137"/>
        <v>0</v>
      </c>
    </row>
    <row r="2799" spans="1:14" x14ac:dyDescent="0.25">
      <c r="A2799" s="1" t="str">
        <v>BioLegend</v>
      </c>
      <c r="B2799" s="1">
        <v>18664.8</v>
      </c>
      <c r="C2799" s="1" t="str">
        <v>EED118995</v>
      </c>
      <c r="D2799" s="2">
        <v>45912</v>
      </c>
      <c r="E2799" s="2">
        <v>45918</v>
      </c>
      <c r="F2799" s="1">
        <v>127624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18664.8</v>
      </c>
      <c r="M2799" s="1">
        <f t="shared" si="136"/>
        <v>18664.8</v>
      </c>
      <c r="N2799" s="1">
        <f t="shared" si="137"/>
        <v>0</v>
      </c>
    </row>
    <row r="2800" spans="1:14" x14ac:dyDescent="0.25">
      <c r="A2800" s="1" t="str">
        <v>BioLegend</v>
      </c>
      <c r="B2800" s="1">
        <v>20636</v>
      </c>
      <c r="C2800" s="1" t="str">
        <v>EED118995</v>
      </c>
      <c r="D2800" s="2">
        <v>45912</v>
      </c>
      <c r="E2800" s="2">
        <v>45918</v>
      </c>
      <c r="F2800" s="1">
        <v>128012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20636</v>
      </c>
      <c r="M2800" s="1">
        <f t="shared" si="136"/>
        <v>20636</v>
      </c>
      <c r="N2800" s="1">
        <f t="shared" si="137"/>
        <v>0</v>
      </c>
    </row>
    <row r="2801" spans="1:14" x14ac:dyDescent="0.25">
      <c r="A2801" s="1" t="str">
        <v>BioLegend</v>
      </c>
      <c r="B2801" s="1">
        <v>19998</v>
      </c>
      <c r="C2801" s="1" t="str">
        <v>EED118995</v>
      </c>
      <c r="D2801" s="2">
        <v>45912</v>
      </c>
      <c r="E2801" s="2">
        <v>45918</v>
      </c>
      <c r="F2801" s="1">
        <v>141727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19998</v>
      </c>
      <c r="M2801" s="1">
        <f t="shared" si="136"/>
        <v>19998</v>
      </c>
      <c r="N2801" s="1">
        <f t="shared" si="137"/>
        <v>0</v>
      </c>
    </row>
    <row r="2802" spans="1:14" x14ac:dyDescent="0.25">
      <c r="A2802" s="1" t="str">
        <v>BioLegend</v>
      </c>
      <c r="B2802" s="1">
        <v>17001.599999999999</v>
      </c>
      <c r="C2802" s="1" t="str">
        <v>EED118995</v>
      </c>
      <c r="D2802" s="2">
        <v>45912</v>
      </c>
      <c r="E2802" s="2">
        <v>45918</v>
      </c>
      <c r="F2802" s="1">
        <v>156604</v>
      </c>
      <c r="G2802" s="1">
        <v>1</v>
      </c>
      <c r="H2802" s="1">
        <v>1</v>
      </c>
      <c r="I2802" s="1">
        <v>0</v>
      </c>
      <c r="J2802" s="1" t="str">
        <v>Pune</v>
      </c>
      <c r="K2802" s="1">
        <v>0</v>
      </c>
      <c r="L2802" s="1">
        <f t="shared" si="135"/>
        <v>17001.599999999999</v>
      </c>
      <c r="M2802" s="1">
        <f t="shared" si="136"/>
        <v>17001.599999999999</v>
      </c>
      <c r="N2802" s="1">
        <f t="shared" si="137"/>
        <v>0</v>
      </c>
    </row>
    <row r="2803" spans="1:14" x14ac:dyDescent="0.25">
      <c r="A2803" s="1" t="str">
        <v>BioLegend</v>
      </c>
      <c r="B2803" s="1">
        <v>13860</v>
      </c>
      <c r="C2803" s="1" t="str">
        <v>EED118995</v>
      </c>
      <c r="D2803" s="2">
        <v>45912</v>
      </c>
      <c r="E2803" s="2">
        <v>45918</v>
      </c>
      <c r="F2803" s="1">
        <v>159214</v>
      </c>
      <c r="G2803" s="1">
        <v>2</v>
      </c>
      <c r="H2803" s="1">
        <v>2</v>
      </c>
      <c r="I2803" s="1">
        <v>0</v>
      </c>
      <c r="J2803" s="1" t="str">
        <v>Hyderabad</v>
      </c>
      <c r="K2803" s="1">
        <v>0</v>
      </c>
      <c r="L2803" s="1">
        <f t="shared" si="135"/>
        <v>27720</v>
      </c>
      <c r="M2803" s="1">
        <f t="shared" si="136"/>
        <v>27720</v>
      </c>
      <c r="N2803" s="1">
        <f t="shared" si="137"/>
        <v>0</v>
      </c>
    </row>
    <row r="2804" spans="1:14" x14ac:dyDescent="0.25">
      <c r="A2804" s="1" t="str">
        <v>BioLegend</v>
      </c>
      <c r="B2804" s="1">
        <v>6036.7999999999993</v>
      </c>
      <c r="C2804" s="1" t="str">
        <v>EED118995</v>
      </c>
      <c r="D2804" s="2">
        <v>45912</v>
      </c>
      <c r="E2804" s="2">
        <v>45918</v>
      </c>
      <c r="F2804" s="1">
        <v>300602</v>
      </c>
      <c r="G2804" s="1">
        <v>5</v>
      </c>
      <c r="H2804" s="1">
        <v>5</v>
      </c>
      <c r="I2804" s="1">
        <v>0</v>
      </c>
      <c r="J2804" s="1" t="str">
        <v>Telangana</v>
      </c>
      <c r="K2804" s="1">
        <v>0</v>
      </c>
      <c r="L2804" s="1">
        <f t="shared" si="135"/>
        <v>30183.999999999996</v>
      </c>
      <c r="M2804" s="1">
        <f t="shared" si="136"/>
        <v>30183.999999999996</v>
      </c>
      <c r="N2804" s="1">
        <f t="shared" si="137"/>
        <v>0</v>
      </c>
    </row>
    <row r="2805" spans="1:14" x14ac:dyDescent="0.25">
      <c r="A2805" s="1" t="str">
        <v>BioLegend</v>
      </c>
      <c r="B2805" s="1">
        <v>26136</v>
      </c>
      <c r="C2805" s="1" t="str">
        <v>EED118995</v>
      </c>
      <c r="D2805" s="2">
        <v>45912</v>
      </c>
      <c r="E2805" s="2">
        <v>45918</v>
      </c>
      <c r="F2805" s="1">
        <v>301044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78408</v>
      </c>
      <c r="M2805" s="1">
        <f t="shared" si="136"/>
        <v>78408</v>
      </c>
      <c r="N2805" s="1">
        <f t="shared" si="137"/>
        <v>0</v>
      </c>
    </row>
    <row r="2806" spans="1:14" x14ac:dyDescent="0.25">
      <c r="A2806" s="1" t="str">
        <v>BioLegend</v>
      </c>
      <c r="B2806" s="1">
        <v>18295.2</v>
      </c>
      <c r="C2806" s="1" t="str">
        <v>EED118995</v>
      </c>
      <c r="D2806" s="2">
        <v>45912</v>
      </c>
      <c r="E2806" s="2">
        <v>45918</v>
      </c>
      <c r="F2806" s="1">
        <v>302910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54885.600000000006</v>
      </c>
      <c r="M2806" s="1">
        <f t="shared" si="136"/>
        <v>54885.600000000006</v>
      </c>
      <c r="N2806" s="1">
        <f t="shared" si="137"/>
        <v>0</v>
      </c>
    </row>
    <row r="2807" spans="1:14" x14ac:dyDescent="0.25">
      <c r="A2807" s="1" t="str">
        <v>BioLegend</v>
      </c>
      <c r="B2807" s="1">
        <v>13464</v>
      </c>
      <c r="C2807" s="1" t="str">
        <v>EED118995</v>
      </c>
      <c r="D2807" s="2">
        <v>45912</v>
      </c>
      <c r="E2807" s="2">
        <v>45918</v>
      </c>
      <c r="F2807" s="1">
        <v>303529</v>
      </c>
      <c r="G2807" s="1">
        <v>2</v>
      </c>
      <c r="H2807" s="1">
        <v>2</v>
      </c>
      <c r="I2807" s="1">
        <v>0</v>
      </c>
      <c r="J2807" s="1" t="str">
        <v>Delhi</v>
      </c>
      <c r="K2807" s="1">
        <v>0</v>
      </c>
      <c r="L2807" s="1">
        <f t="shared" si="135"/>
        <v>26928</v>
      </c>
      <c r="M2807" s="1">
        <f t="shared" si="136"/>
        <v>26928</v>
      </c>
      <c r="N2807" s="1">
        <f t="shared" si="137"/>
        <v>0</v>
      </c>
    </row>
    <row r="2808" spans="1:14" x14ac:dyDescent="0.25">
      <c r="A2808" s="1" t="str">
        <v>BioLegend</v>
      </c>
      <c r="B2808" s="1">
        <v>26466</v>
      </c>
      <c r="C2808" s="1" t="str">
        <v>EED118995</v>
      </c>
      <c r="D2808" s="2">
        <v>45912</v>
      </c>
      <c r="E2808" s="2">
        <v>45918</v>
      </c>
      <c r="F2808" s="1">
        <v>304042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79398</v>
      </c>
      <c r="M2808" s="1">
        <f t="shared" si="136"/>
        <v>79398</v>
      </c>
      <c r="N2808" s="1">
        <f t="shared" si="137"/>
        <v>0</v>
      </c>
    </row>
    <row r="2809" spans="1:14" x14ac:dyDescent="0.25">
      <c r="A2809" s="1" t="str">
        <v>BioLegend</v>
      </c>
      <c r="B2809" s="1">
        <v>16324</v>
      </c>
      <c r="C2809" s="1" t="str">
        <v>EED118995</v>
      </c>
      <c r="D2809" s="2">
        <v>45912</v>
      </c>
      <c r="E2809" s="2">
        <v>45918</v>
      </c>
      <c r="F2809" s="1">
        <v>304120</v>
      </c>
      <c r="G2809" s="1">
        <v>2</v>
      </c>
      <c r="H2809" s="1">
        <v>2</v>
      </c>
      <c r="I2809" s="1">
        <v>0</v>
      </c>
      <c r="J2809" s="1" t="str">
        <v>Hyderabad</v>
      </c>
      <c r="K2809" s="1">
        <v>0</v>
      </c>
      <c r="L2809" s="1">
        <f t="shared" si="135"/>
        <v>32648</v>
      </c>
      <c r="M2809" s="1">
        <f t="shared" si="136"/>
        <v>32648</v>
      </c>
      <c r="N2809" s="1">
        <f t="shared" si="137"/>
        <v>0</v>
      </c>
    </row>
    <row r="2810" spans="1:14" x14ac:dyDescent="0.25">
      <c r="A2810" s="1" t="str">
        <v>BioLegend</v>
      </c>
      <c r="B2810" s="1">
        <v>19896.8</v>
      </c>
      <c r="C2810" s="1" t="str">
        <v>EED118995</v>
      </c>
      <c r="D2810" s="2">
        <v>45912</v>
      </c>
      <c r="E2810" s="2">
        <v>45918</v>
      </c>
      <c r="F2810" s="1">
        <v>305636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59690.399999999994</v>
      </c>
      <c r="M2810" s="1">
        <f t="shared" si="136"/>
        <v>59690.399999999994</v>
      </c>
      <c r="N2810" s="1">
        <f t="shared" si="137"/>
        <v>0</v>
      </c>
    </row>
    <row r="2811" spans="1:14" x14ac:dyDescent="0.25">
      <c r="A2811" s="1" t="str">
        <v>BioLegend</v>
      </c>
      <c r="B2811" s="1">
        <v>27984</v>
      </c>
      <c r="C2811" s="1" t="str">
        <v>EED118995</v>
      </c>
      <c r="D2811" s="2">
        <v>45912</v>
      </c>
      <c r="E2811" s="2">
        <v>45918</v>
      </c>
      <c r="F2811" s="1">
        <v>308120</v>
      </c>
      <c r="G2811" s="1">
        <v>1</v>
      </c>
      <c r="H2811" s="1">
        <v>1</v>
      </c>
      <c r="I2811" s="1">
        <v>0</v>
      </c>
      <c r="J2811" s="1" t="str">
        <v>Mumbai</v>
      </c>
      <c r="K2811" s="1">
        <v>0</v>
      </c>
      <c r="L2811" s="1">
        <f t="shared" si="135"/>
        <v>27984</v>
      </c>
      <c r="M2811" s="1">
        <f t="shared" si="136"/>
        <v>27984</v>
      </c>
      <c r="N2811" s="1">
        <f t="shared" si="137"/>
        <v>0</v>
      </c>
    </row>
    <row r="2812" spans="1:14" x14ac:dyDescent="0.25">
      <c r="A2812" s="1" t="str">
        <v>BioLegend</v>
      </c>
      <c r="B2812" s="1">
        <v>17987.2</v>
      </c>
      <c r="C2812" s="1" t="str">
        <v>EED118995</v>
      </c>
      <c r="D2812" s="2">
        <v>45912</v>
      </c>
      <c r="E2812" s="2">
        <v>45918</v>
      </c>
      <c r="F2812" s="1">
        <v>324406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53961.600000000006</v>
      </c>
      <c r="M2812" s="1">
        <f t="shared" si="136"/>
        <v>53961.600000000006</v>
      </c>
      <c r="N2812" s="1">
        <f t="shared" si="137"/>
        <v>0</v>
      </c>
    </row>
    <row r="2813" spans="1:14" x14ac:dyDescent="0.25">
      <c r="A2813" s="1" t="str">
        <v>BioLegend</v>
      </c>
      <c r="B2813" s="1">
        <v>29436</v>
      </c>
      <c r="C2813" s="1" t="str">
        <v>EED118995</v>
      </c>
      <c r="D2813" s="2">
        <v>45912</v>
      </c>
      <c r="E2813" s="2">
        <v>45918</v>
      </c>
      <c r="F2813" s="1">
        <v>353230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88308</v>
      </c>
      <c r="M2813" s="1">
        <f t="shared" si="136"/>
        <v>88308</v>
      </c>
      <c r="N2813" s="1">
        <f t="shared" si="137"/>
        <v>0</v>
      </c>
    </row>
    <row r="2814" spans="1:14" x14ac:dyDescent="0.25">
      <c r="A2814" s="1" t="str">
        <v>BioLegend</v>
      </c>
      <c r="B2814" s="1">
        <v>13794</v>
      </c>
      <c r="C2814" s="1" t="str">
        <v>EED118995</v>
      </c>
      <c r="D2814" s="2">
        <v>45912</v>
      </c>
      <c r="E2814" s="2">
        <v>45918</v>
      </c>
      <c r="F2814" s="1">
        <v>356619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13794</v>
      </c>
      <c r="M2814" s="1">
        <f t="shared" si="136"/>
        <v>13794</v>
      </c>
      <c r="N2814" s="1">
        <f t="shared" si="137"/>
        <v>0</v>
      </c>
    </row>
    <row r="2815" spans="1:14" x14ac:dyDescent="0.25">
      <c r="A2815" s="1" t="str">
        <v>BioLegend</v>
      </c>
      <c r="B2815" s="1">
        <v>12012</v>
      </c>
      <c r="C2815" s="1" t="str">
        <v>EED118995</v>
      </c>
      <c r="D2815" s="2">
        <v>45912</v>
      </c>
      <c r="E2815" s="2">
        <v>45918</v>
      </c>
      <c r="F2815" s="1">
        <v>359413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12012</v>
      </c>
      <c r="M2815" s="1">
        <f t="shared" si="136"/>
        <v>12012</v>
      </c>
      <c r="N2815" s="1">
        <f t="shared" si="137"/>
        <v>0</v>
      </c>
    </row>
    <row r="2816" spans="1:14" x14ac:dyDescent="0.25">
      <c r="A2816" s="1" t="str">
        <v>BioLegend</v>
      </c>
      <c r="B2816" s="1">
        <v>15642</v>
      </c>
      <c r="C2816" s="1" t="str">
        <v>EED118995</v>
      </c>
      <c r="D2816" s="2">
        <v>45912</v>
      </c>
      <c r="E2816" s="2">
        <v>45918</v>
      </c>
      <c r="F2816" s="1">
        <v>360731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15642</v>
      </c>
      <c r="M2816" s="1">
        <f t="shared" si="136"/>
        <v>15642</v>
      </c>
      <c r="N2816" s="1">
        <f t="shared" si="137"/>
        <v>0</v>
      </c>
    </row>
    <row r="2817" spans="1:14" x14ac:dyDescent="0.25">
      <c r="A2817" s="1" t="str">
        <v>BioLegend</v>
      </c>
      <c r="B2817" s="1">
        <v>22792</v>
      </c>
      <c r="C2817" s="1" t="str">
        <v>EED118995</v>
      </c>
      <c r="D2817" s="2">
        <v>45912</v>
      </c>
      <c r="E2817" s="2">
        <v>45918</v>
      </c>
      <c r="F2817" s="1">
        <v>369616</v>
      </c>
      <c r="G2817" s="1">
        <v>1</v>
      </c>
      <c r="H2817" s="1">
        <v>1</v>
      </c>
      <c r="I2817" s="1">
        <v>0</v>
      </c>
      <c r="J2817" s="1" t="str">
        <v>Banglore</v>
      </c>
      <c r="K2817" s="1">
        <v>0</v>
      </c>
      <c r="L2817" s="1">
        <f t="shared" si="135"/>
        <v>22792</v>
      </c>
      <c r="M2817" s="1">
        <f t="shared" si="136"/>
        <v>22792</v>
      </c>
      <c r="N2817" s="1">
        <f t="shared" si="137"/>
        <v>0</v>
      </c>
    </row>
    <row r="2818" spans="1:14" x14ac:dyDescent="0.25">
      <c r="A2818" s="1" t="str">
        <v>BioLegend</v>
      </c>
      <c r="B2818" s="1">
        <v>27852</v>
      </c>
      <c r="C2818" s="1" t="str">
        <v>EED118995</v>
      </c>
      <c r="D2818" s="2">
        <v>45912</v>
      </c>
      <c r="E2818" s="2">
        <v>45918</v>
      </c>
      <c r="F2818" s="1">
        <v>373746</v>
      </c>
      <c r="G2818" s="1">
        <v>2</v>
      </c>
      <c r="H2818" s="1">
        <v>2</v>
      </c>
      <c r="I2818" s="1">
        <v>0</v>
      </c>
      <c r="J2818" s="1" t="str">
        <v>Banglore</v>
      </c>
      <c r="K2818" s="1">
        <v>0</v>
      </c>
      <c r="L2818" s="1">
        <f t="shared" si="135"/>
        <v>55704</v>
      </c>
      <c r="M2818" s="1">
        <f t="shared" si="136"/>
        <v>55704</v>
      </c>
      <c r="N2818" s="1">
        <f t="shared" si="137"/>
        <v>0</v>
      </c>
    </row>
    <row r="2819" spans="1:14" x14ac:dyDescent="0.25">
      <c r="A2819" s="1" t="str">
        <v>BioLegend</v>
      </c>
      <c r="B2819" s="1">
        <v>8747.2000000000007</v>
      </c>
      <c r="C2819" s="1" t="str">
        <v>EED118995</v>
      </c>
      <c r="D2819" s="2">
        <v>45912</v>
      </c>
      <c r="E2819" s="2">
        <v>45918</v>
      </c>
      <c r="F2819" s="1">
        <v>379207</v>
      </c>
      <c r="G2819" s="1">
        <v>1</v>
      </c>
      <c r="H2819" s="1">
        <v>1</v>
      </c>
      <c r="I2819" s="1">
        <v>0</v>
      </c>
      <c r="J2819" s="1" t="str">
        <v>Pune</v>
      </c>
      <c r="K2819" s="1">
        <v>0</v>
      </c>
      <c r="L2819" s="1">
        <f t="shared" si="135"/>
        <v>8747.2000000000007</v>
      </c>
      <c r="M2819" s="1">
        <f t="shared" si="136"/>
        <v>8747.2000000000007</v>
      </c>
      <c r="N2819" s="1">
        <f t="shared" si="137"/>
        <v>0</v>
      </c>
    </row>
    <row r="2820" spans="1:14" x14ac:dyDescent="0.25">
      <c r="A2820" s="1" t="str">
        <v>BioLegend</v>
      </c>
      <c r="B2820" s="1">
        <v>17556</v>
      </c>
      <c r="C2820" s="1" t="str">
        <v>EED118995</v>
      </c>
      <c r="D2820" s="2">
        <v>45912</v>
      </c>
      <c r="E2820" s="2">
        <v>45918</v>
      </c>
      <c r="F2820" s="1">
        <v>384808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52668</v>
      </c>
      <c r="M2820" s="1">
        <f t="shared" si="136"/>
        <v>52668</v>
      </c>
      <c r="N2820" s="1">
        <f t="shared" si="137"/>
        <v>0</v>
      </c>
    </row>
    <row r="2821" spans="1:14" x14ac:dyDescent="0.25">
      <c r="A2821" s="1" t="str">
        <v>BioLegend</v>
      </c>
      <c r="B2821" s="1">
        <v>22052.799999999999</v>
      </c>
      <c r="C2821" s="1" t="str">
        <v>EED118995</v>
      </c>
      <c r="D2821" s="2">
        <v>45912</v>
      </c>
      <c r="E2821" s="2">
        <v>45918</v>
      </c>
      <c r="F2821" s="1">
        <v>395004</v>
      </c>
      <c r="G2821" s="1">
        <v>1</v>
      </c>
      <c r="H2821" s="1">
        <v>1</v>
      </c>
      <c r="I2821" s="1">
        <v>0</v>
      </c>
      <c r="J2821" s="1" t="str">
        <v>Delhi</v>
      </c>
      <c r="K2821" s="1">
        <v>0</v>
      </c>
      <c r="L2821" s="1">
        <f t="shared" si="135"/>
        <v>22052.799999999999</v>
      </c>
      <c r="M2821" s="1">
        <f t="shared" si="136"/>
        <v>22052.799999999999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10287.199999999999</v>
      </c>
      <c r="C2822" s="1" t="str">
        <v>EED118995</v>
      </c>
      <c r="D2822" s="2">
        <v>45912</v>
      </c>
      <c r="E2822" s="2">
        <v>45918</v>
      </c>
      <c r="F2822" s="1">
        <v>400118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30861.599999999999</v>
      </c>
      <c r="M2822" s="1">
        <f t="shared" si="136"/>
        <v>30861.599999999999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11026.4</v>
      </c>
      <c r="C2823" s="1" t="str">
        <v>EED118995</v>
      </c>
      <c r="D2823" s="2">
        <v>45912</v>
      </c>
      <c r="E2823" s="2">
        <v>45918</v>
      </c>
      <c r="F2823" s="1">
        <v>400128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33079.199999999997</v>
      </c>
      <c r="M2823" s="1">
        <f t="shared" si="136"/>
        <v>33079.199999999997</v>
      </c>
      <c r="N2823" s="1">
        <f t="shared" si="137"/>
        <v>0</v>
      </c>
    </row>
    <row r="2824" spans="1:14" x14ac:dyDescent="0.25">
      <c r="A2824" s="1" t="str">
        <v>BioLegend</v>
      </c>
      <c r="B2824" s="1">
        <v>2895.2</v>
      </c>
      <c r="C2824" s="1" t="str">
        <v>EED118995</v>
      </c>
      <c r="D2824" s="2">
        <v>45912</v>
      </c>
      <c r="E2824" s="2">
        <v>45918</v>
      </c>
      <c r="F2824" s="1">
        <v>400137</v>
      </c>
      <c r="G2824" s="1">
        <v>1</v>
      </c>
      <c r="H2824" s="1">
        <v>1</v>
      </c>
      <c r="I2824" s="1">
        <v>0</v>
      </c>
      <c r="J2824" s="1" t="str">
        <v>Gujrat</v>
      </c>
      <c r="K2824" s="1">
        <v>0</v>
      </c>
      <c r="L2824" s="1">
        <f t="shared" si="135"/>
        <v>2895.2</v>
      </c>
      <c r="M2824" s="1">
        <f t="shared" si="136"/>
        <v>2895.2</v>
      </c>
      <c r="N2824" s="1">
        <f t="shared" si="137"/>
        <v>0</v>
      </c>
    </row>
    <row r="2825" spans="1:14" x14ac:dyDescent="0.25">
      <c r="A2825" s="1" t="str">
        <v>BioLegend</v>
      </c>
      <c r="B2825" s="1">
        <v>7268.7999999999993</v>
      </c>
      <c r="C2825" s="1" t="str">
        <v>EED118995</v>
      </c>
      <c r="D2825" s="2">
        <v>45912</v>
      </c>
      <c r="E2825" s="2">
        <v>45918</v>
      </c>
      <c r="F2825" s="1">
        <v>400208</v>
      </c>
      <c r="G2825" s="1">
        <v>1</v>
      </c>
      <c r="H2825" s="1">
        <v>1</v>
      </c>
      <c r="I2825" s="1">
        <v>0</v>
      </c>
      <c r="J2825" s="1" t="str">
        <v>Hyderabad</v>
      </c>
      <c r="K2825" s="1">
        <v>0</v>
      </c>
      <c r="L2825" s="1">
        <f t="shared" si="135"/>
        <v>7268.7999999999993</v>
      </c>
      <c r="M2825" s="1">
        <f t="shared" si="136"/>
        <v>7268.7999999999993</v>
      </c>
      <c r="N2825" s="1">
        <f t="shared" si="137"/>
        <v>0</v>
      </c>
    </row>
    <row r="2826" spans="1:14" x14ac:dyDescent="0.25">
      <c r="A2826" s="1" t="str">
        <v>BioLegend</v>
      </c>
      <c r="B2826" s="1">
        <v>27258</v>
      </c>
      <c r="C2826" s="1" t="str">
        <v>EED118995</v>
      </c>
      <c r="D2826" s="2">
        <v>45912</v>
      </c>
      <c r="E2826" s="2">
        <v>45918</v>
      </c>
      <c r="F2826" s="1">
        <v>400274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81774</v>
      </c>
      <c r="M2826" s="1">
        <f t="shared" ref="M2826:M2885" si="139">H2826*B2826</f>
        <v>81774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11888.8</v>
      </c>
      <c r="C2827" s="1" t="str">
        <v>EED118995</v>
      </c>
      <c r="D2827" s="2">
        <v>45912</v>
      </c>
      <c r="E2827" s="2">
        <v>45918</v>
      </c>
      <c r="F2827" s="1">
        <v>400334</v>
      </c>
      <c r="G2827" s="1">
        <v>2</v>
      </c>
      <c r="H2827" s="1">
        <v>2</v>
      </c>
      <c r="I2827" s="1">
        <v>0</v>
      </c>
      <c r="J2827" s="1" t="str">
        <v>Hyderabad</v>
      </c>
      <c r="K2827" s="1">
        <v>0</v>
      </c>
      <c r="L2827" s="1">
        <f t="shared" si="138"/>
        <v>23777.599999999999</v>
      </c>
      <c r="M2827" s="1">
        <f t="shared" si="139"/>
        <v>23777.599999999999</v>
      </c>
      <c r="N2827" s="1">
        <f t="shared" si="140"/>
        <v>0</v>
      </c>
    </row>
    <row r="2828" spans="1:14" x14ac:dyDescent="0.25">
      <c r="A2828" s="1" t="str">
        <v>BioLegend</v>
      </c>
      <c r="B2828" s="1">
        <v>30492</v>
      </c>
      <c r="C2828" s="1" t="str">
        <v>EED118995</v>
      </c>
      <c r="D2828" s="2">
        <v>45912</v>
      </c>
      <c r="E2828" s="2">
        <v>45918</v>
      </c>
      <c r="F2828" s="1">
        <v>405225</v>
      </c>
      <c r="G2828" s="1">
        <v>1</v>
      </c>
      <c r="H2828" s="1">
        <v>1</v>
      </c>
      <c r="I2828" s="1">
        <v>0</v>
      </c>
      <c r="J2828" s="1" t="str">
        <v>Bhopal</v>
      </c>
      <c r="K2828" s="1">
        <v>0</v>
      </c>
      <c r="L2828" s="1">
        <f t="shared" si="138"/>
        <v>30492</v>
      </c>
      <c r="M2828" s="1">
        <f t="shared" si="139"/>
        <v>30492</v>
      </c>
      <c r="N2828" s="1">
        <f t="shared" si="140"/>
        <v>0</v>
      </c>
    </row>
    <row r="2829" spans="1:14" x14ac:dyDescent="0.25">
      <c r="A2829" s="1" t="str">
        <v>BioLegend</v>
      </c>
      <c r="B2829" s="1">
        <v>14106.399999999998</v>
      </c>
      <c r="C2829" s="1" t="str">
        <v>EED118995</v>
      </c>
      <c r="D2829" s="2">
        <v>45912</v>
      </c>
      <c r="E2829" s="2">
        <v>45918</v>
      </c>
      <c r="F2829" s="1">
        <v>422302</v>
      </c>
      <c r="G2829" s="1">
        <v>3</v>
      </c>
      <c r="H2829" s="1">
        <v>3</v>
      </c>
      <c r="I2829" s="1">
        <v>0</v>
      </c>
      <c r="J2829" s="1" t="str">
        <v>Hyderabad</v>
      </c>
      <c r="K2829" s="1">
        <v>0</v>
      </c>
      <c r="L2829" s="1">
        <f t="shared" si="138"/>
        <v>42319.199999999997</v>
      </c>
      <c r="M2829" s="1">
        <f t="shared" si="139"/>
        <v>42319.199999999997</v>
      </c>
      <c r="N2829" s="1">
        <f t="shared" si="140"/>
        <v>0</v>
      </c>
    </row>
    <row r="2830" spans="1:14" x14ac:dyDescent="0.25">
      <c r="A2830" s="1" t="str">
        <v>BioLegend</v>
      </c>
      <c r="B2830" s="1">
        <v>2772</v>
      </c>
      <c r="C2830" s="1" t="str">
        <v>EED118995</v>
      </c>
      <c r="D2830" s="2">
        <v>45912</v>
      </c>
      <c r="E2830" s="2">
        <v>45918</v>
      </c>
      <c r="F2830" s="1">
        <v>423201</v>
      </c>
      <c r="G2830" s="1">
        <v>4</v>
      </c>
      <c r="H2830" s="1">
        <v>4</v>
      </c>
      <c r="I2830" s="1">
        <v>0</v>
      </c>
      <c r="J2830" s="1" t="str">
        <v>Hyderabad</v>
      </c>
      <c r="K2830" s="1">
        <v>0</v>
      </c>
      <c r="L2830" s="1">
        <f t="shared" si="138"/>
        <v>11088</v>
      </c>
      <c r="M2830" s="1">
        <f t="shared" si="139"/>
        <v>11088</v>
      </c>
      <c r="N2830" s="1">
        <f t="shared" si="140"/>
        <v>0</v>
      </c>
    </row>
    <row r="2831" spans="1:14" x14ac:dyDescent="0.25">
      <c r="A2831" s="1" t="str">
        <v>BioLegend</v>
      </c>
      <c r="B2831" s="1">
        <v>17028</v>
      </c>
      <c r="C2831" s="1" t="str">
        <v>EED118995</v>
      </c>
      <c r="D2831" s="2">
        <v>45912</v>
      </c>
      <c r="E2831" s="2">
        <v>45918</v>
      </c>
      <c r="F2831" s="1">
        <v>424902</v>
      </c>
      <c r="G2831" s="1">
        <v>1</v>
      </c>
      <c r="H2831" s="1">
        <v>1</v>
      </c>
      <c r="I2831" s="1">
        <v>0</v>
      </c>
      <c r="J2831" s="1" t="str">
        <v>Hyderabad</v>
      </c>
      <c r="K2831" s="1">
        <v>0</v>
      </c>
      <c r="L2831" s="1">
        <f t="shared" si="138"/>
        <v>17028</v>
      </c>
      <c r="M2831" s="1">
        <f t="shared" si="139"/>
        <v>17028</v>
      </c>
      <c r="N2831" s="1">
        <f t="shared" si="140"/>
        <v>0</v>
      </c>
    </row>
    <row r="2832" spans="1:14" x14ac:dyDescent="0.25">
      <c r="A2832" s="1" t="str">
        <v>BioLegend</v>
      </c>
      <c r="B2832" s="1">
        <v>34680.800000000003</v>
      </c>
      <c r="C2832" s="1" t="str">
        <v>EED118995</v>
      </c>
      <c r="D2832" s="2">
        <v>45912</v>
      </c>
      <c r="E2832" s="2">
        <v>45918</v>
      </c>
      <c r="F2832" s="1">
        <v>426103</v>
      </c>
      <c r="G2832" s="1">
        <v>1</v>
      </c>
      <c r="H2832" s="1">
        <v>1</v>
      </c>
      <c r="I2832" s="1">
        <v>0</v>
      </c>
      <c r="J2832" s="1" t="str">
        <v>Ahemedabad</v>
      </c>
      <c r="K2832" s="1">
        <v>0</v>
      </c>
      <c r="L2832" s="1">
        <f t="shared" si="138"/>
        <v>34680.800000000003</v>
      </c>
      <c r="M2832" s="1">
        <f t="shared" si="139"/>
        <v>34680.800000000003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9424.8000000000011</v>
      </c>
      <c r="C2833" s="1" t="str">
        <v>EED118995</v>
      </c>
      <c r="D2833" s="2">
        <v>45912</v>
      </c>
      <c r="E2833" s="2">
        <v>45918</v>
      </c>
      <c r="F2833" s="1">
        <v>426202</v>
      </c>
      <c r="G2833" s="1">
        <v>6</v>
      </c>
      <c r="H2833" s="1">
        <v>6</v>
      </c>
      <c r="I2833" s="1">
        <v>0</v>
      </c>
      <c r="J2833" s="1" t="str">
        <v>Pune</v>
      </c>
      <c r="K2833" s="1">
        <v>0</v>
      </c>
      <c r="L2833" s="1">
        <f t="shared" si="138"/>
        <v>56548.800000000003</v>
      </c>
      <c r="M2833" s="1">
        <f t="shared" si="139"/>
        <v>56548.800000000003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6899.2000000000007</v>
      </c>
      <c r="C2834" s="1" t="str">
        <v>EED118995</v>
      </c>
      <c r="D2834" s="2">
        <v>45912</v>
      </c>
      <c r="E2834" s="2">
        <v>45918</v>
      </c>
      <c r="F2834" s="1">
        <v>575304</v>
      </c>
      <c r="G2834" s="1">
        <v>1</v>
      </c>
      <c r="H2834" s="1">
        <v>1</v>
      </c>
      <c r="I2834" s="1">
        <v>0</v>
      </c>
      <c r="J2834" s="1" t="str">
        <v>Kerala</v>
      </c>
      <c r="K2834" s="1">
        <v>0</v>
      </c>
      <c r="L2834" s="1">
        <f t="shared" si="138"/>
        <v>6899.2000000000007</v>
      </c>
      <c r="M2834" s="1">
        <f t="shared" si="139"/>
        <v>6899.2000000000007</v>
      </c>
      <c r="N2834" s="1">
        <f t="shared" si="140"/>
        <v>0</v>
      </c>
    </row>
    <row r="2835" spans="1:14" x14ac:dyDescent="0.25">
      <c r="A2835" s="1" t="str">
        <v>BioLegend</v>
      </c>
      <c r="B2835" s="1">
        <v>15584.8</v>
      </c>
      <c r="C2835" s="1" t="str">
        <v>EED118995</v>
      </c>
      <c r="D2835" s="2">
        <v>45912</v>
      </c>
      <c r="E2835" s="2">
        <v>45918</v>
      </c>
      <c r="F2835" s="1">
        <v>582304</v>
      </c>
      <c r="G2835" s="1">
        <v>1</v>
      </c>
      <c r="H2835" s="1">
        <v>1</v>
      </c>
      <c r="I2835" s="1">
        <v>0</v>
      </c>
      <c r="J2835" s="1" t="str">
        <v>Pune</v>
      </c>
      <c r="K2835" s="1">
        <v>0</v>
      </c>
      <c r="L2835" s="1">
        <f t="shared" si="138"/>
        <v>15584.8</v>
      </c>
      <c r="M2835" s="1">
        <f t="shared" si="139"/>
        <v>15584.8</v>
      </c>
      <c r="N2835" s="1">
        <f t="shared" si="140"/>
        <v>0</v>
      </c>
    </row>
    <row r="2836" spans="1:14" x14ac:dyDescent="0.25">
      <c r="A2836" s="1" t="str">
        <v>BioLegend</v>
      </c>
      <c r="B2836" s="1">
        <v>23531.199999999997</v>
      </c>
      <c r="C2836" s="1" t="str">
        <v>EED118995</v>
      </c>
      <c r="D2836" s="2">
        <v>45912</v>
      </c>
      <c r="E2836" s="2">
        <v>45918</v>
      </c>
      <c r="F2836" s="1">
        <v>626810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23531.199999999997</v>
      </c>
      <c r="M2836" s="1">
        <f t="shared" si="139"/>
        <v>23531.199999999997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740042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740043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740044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740045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740046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740047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740052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740053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740368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740717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88</v>
      </c>
      <c r="C2847" s="1" t="str">
        <v>EED118995</v>
      </c>
      <c r="D2847" s="2">
        <v>45912</v>
      </c>
      <c r="E2847" s="2">
        <v>45918</v>
      </c>
      <c r="F2847" s="1">
        <v>740809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88</v>
      </c>
      <c r="M2847" s="1">
        <f t="shared" si="139"/>
        <v>88</v>
      </c>
      <c r="N2847" s="1">
        <f t="shared" si="140"/>
        <v>0</v>
      </c>
    </row>
    <row r="2848" spans="1:14" x14ac:dyDescent="0.25">
      <c r="A2848" s="1" t="str">
        <v>BioLegend</v>
      </c>
      <c r="B2848" s="1">
        <v>18110.400000000001</v>
      </c>
      <c r="C2848" s="1" t="str">
        <v>EED118995</v>
      </c>
      <c r="D2848" s="2">
        <v>45912</v>
      </c>
      <c r="E2848" s="2">
        <v>45918</v>
      </c>
      <c r="F2848" s="1">
        <v>741041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18110.400000000001</v>
      </c>
      <c r="M2848" s="1">
        <f t="shared" si="139"/>
        <v>18110.400000000001</v>
      </c>
      <c r="N2848" s="1">
        <f t="shared" si="140"/>
        <v>0</v>
      </c>
    </row>
    <row r="2849" spans="1:14" x14ac:dyDescent="0.25">
      <c r="A2849" s="1" t="str">
        <v>BioLegend</v>
      </c>
      <c r="B2849" s="1">
        <v>3634.3999999999996</v>
      </c>
      <c r="C2849" s="1" t="str">
        <v>EED118995</v>
      </c>
      <c r="D2849" s="2">
        <v>45912</v>
      </c>
      <c r="E2849" s="2">
        <v>45918</v>
      </c>
      <c r="F2849" s="1">
        <v>741042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3634.3999999999996</v>
      </c>
      <c r="M2849" s="1">
        <f t="shared" si="139"/>
        <v>3634.3999999999996</v>
      </c>
      <c r="N2849" s="1">
        <f t="shared" si="140"/>
        <v>0</v>
      </c>
    </row>
    <row r="2850" spans="1:14" x14ac:dyDescent="0.25">
      <c r="A2850" s="1" t="str">
        <v>BioLegend</v>
      </c>
      <c r="B2850" s="1">
        <v>15114</v>
      </c>
      <c r="C2850" s="1" t="str">
        <v>EED118995</v>
      </c>
      <c r="D2850" s="2">
        <v>45912</v>
      </c>
      <c r="E2850" s="2">
        <v>45918</v>
      </c>
      <c r="F2850" s="1">
        <v>846102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15114</v>
      </c>
      <c r="M2850" s="1">
        <f t="shared" si="139"/>
        <v>15114</v>
      </c>
      <c r="N2850" s="1">
        <f t="shared" si="140"/>
        <v>0</v>
      </c>
    </row>
    <row r="2851" spans="1:14" x14ac:dyDescent="0.25">
      <c r="A2851" s="1" t="str">
        <v>BioLegend</v>
      </c>
      <c r="B2851" s="1">
        <v>87120</v>
      </c>
      <c r="C2851" s="1" t="str">
        <v>EED118995</v>
      </c>
      <c r="D2851" s="2">
        <v>45912</v>
      </c>
      <c r="E2851" s="2">
        <v>45918</v>
      </c>
      <c r="F2851" s="1">
        <v>900007328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174240</v>
      </c>
      <c r="M2851" s="1">
        <f t="shared" si="139"/>
        <v>174240</v>
      </c>
      <c r="N2851" s="1">
        <f t="shared" si="140"/>
        <v>0</v>
      </c>
    </row>
    <row r="2852" spans="1:14" x14ac:dyDescent="0.25">
      <c r="A2852" s="1" t="str">
        <v>BioLegend</v>
      </c>
      <c r="B2852" s="1">
        <v>135520</v>
      </c>
      <c r="C2852" s="1" t="str">
        <v>EED118995</v>
      </c>
      <c r="D2852" s="2">
        <v>45912</v>
      </c>
      <c r="E2852" s="2">
        <v>45918</v>
      </c>
      <c r="F2852" s="1">
        <v>900007329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271040</v>
      </c>
      <c r="M2852" s="1">
        <f t="shared" si="139"/>
        <v>271040</v>
      </c>
      <c r="N2852" s="1">
        <f t="shared" si="140"/>
        <v>0</v>
      </c>
    </row>
    <row r="2853" spans="1:14" x14ac:dyDescent="0.25">
      <c r="A2853" s="1" t="str">
        <v>BioLegend</v>
      </c>
      <c r="B2853" s="1">
        <v>5482.4</v>
      </c>
      <c r="C2853" s="1" t="str">
        <v>EED118995</v>
      </c>
      <c r="D2853" s="2">
        <v>45912</v>
      </c>
      <c r="E2853" s="2">
        <v>45918</v>
      </c>
      <c r="F2853" s="1">
        <v>906113</v>
      </c>
      <c r="G2853" s="1">
        <v>1</v>
      </c>
      <c r="H2853" s="1">
        <v>1</v>
      </c>
      <c r="I2853" s="1">
        <v>0</v>
      </c>
      <c r="J2853" s="1" t="str">
        <v>Hyderabad</v>
      </c>
      <c r="K2853" s="1">
        <v>0</v>
      </c>
      <c r="L2853" s="1">
        <f t="shared" si="138"/>
        <v>5482.4</v>
      </c>
      <c r="M2853" s="1">
        <f t="shared" si="139"/>
        <v>5482.4</v>
      </c>
      <c r="N2853" s="1">
        <f t="shared" si="140"/>
        <v>0</v>
      </c>
    </row>
    <row r="2854" spans="1:14" x14ac:dyDescent="0.25">
      <c r="A2854" s="1" t="str">
        <v>BioLegend</v>
      </c>
      <c r="B2854" s="1">
        <v>13428.8</v>
      </c>
      <c r="C2854" s="1" t="str">
        <v>EED118995</v>
      </c>
      <c r="D2854" s="2">
        <v>45912</v>
      </c>
      <c r="E2854" s="2">
        <v>45918</v>
      </c>
      <c r="F2854" s="1">
        <v>921304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13428.8</v>
      </c>
      <c r="M2854" s="1">
        <f t="shared" si="139"/>
        <v>13428.8</v>
      </c>
      <c r="N2854" s="1">
        <f t="shared" si="140"/>
        <v>0</v>
      </c>
    </row>
    <row r="2855" spans="1:14" x14ac:dyDescent="0.25">
      <c r="A2855" s="1" t="str">
        <v>BioLegend</v>
      </c>
      <c r="B2855" s="1">
        <v>7823.2000000000007</v>
      </c>
      <c r="C2855" s="1" t="str">
        <v>EED118995</v>
      </c>
      <c r="D2855" s="2">
        <v>45912</v>
      </c>
      <c r="E2855" s="2">
        <v>45918</v>
      </c>
      <c r="F2855" s="1">
        <v>926201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7823.2000000000007</v>
      </c>
      <c r="M2855" s="1">
        <f t="shared" si="139"/>
        <v>7823.2000000000007</v>
      </c>
      <c r="N2855" s="1">
        <f t="shared" si="140"/>
        <v>0</v>
      </c>
    </row>
    <row r="2856" spans="1:14" x14ac:dyDescent="0.25">
      <c r="A2856" s="1" t="str">
        <v>MABTECH</v>
      </c>
      <c r="B2856" s="1">
        <v>0</v>
      </c>
      <c r="C2856" s="1" t="str">
        <v>SE041813</v>
      </c>
      <c r="D2856" s="2">
        <v>45916</v>
      </c>
      <c r="E2856" s="2">
        <v>45919</v>
      </c>
      <c r="F2856" s="1" t="str">
        <v>3420-4AST-2</v>
      </c>
      <c r="G2856" s="1">
        <v>1</v>
      </c>
      <c r="H2856" s="1">
        <v>1</v>
      </c>
      <c r="I2856" s="1">
        <v>0</v>
      </c>
      <c r="J2856" s="1" t="str">
        <v>Mumbai</v>
      </c>
      <c r="K2856" s="1">
        <v>0</v>
      </c>
      <c r="L2856" s="1">
        <f t="shared" si="138"/>
        <v>0</v>
      </c>
      <c r="M2856" s="1">
        <f t="shared" si="139"/>
        <v>0</v>
      </c>
      <c r="N2856" s="1">
        <f t="shared" si="140"/>
        <v>0</v>
      </c>
    </row>
    <row r="2857" spans="1:14" x14ac:dyDescent="0.25">
      <c r="A2857" s="1" t="str">
        <v>BioXcell</v>
      </c>
      <c r="B2857" s="1">
        <v>15136</v>
      </c>
      <c r="C2857" s="1">
        <v>178883</v>
      </c>
      <c r="D2857" s="2">
        <v>45915</v>
      </c>
      <c r="E2857" s="2">
        <v>45919</v>
      </c>
      <c r="F2857" s="1" t="str">
        <v>BE0055</v>
      </c>
      <c r="G2857" s="1">
        <v>1</v>
      </c>
      <c r="H2857" s="1">
        <v>1</v>
      </c>
      <c r="I2857" s="1">
        <v>0</v>
      </c>
      <c r="J2857" s="1" t="str">
        <v>Kharagpur</v>
      </c>
      <c r="K2857" s="1">
        <v>0</v>
      </c>
      <c r="L2857" s="1">
        <f t="shared" si="138"/>
        <v>15136</v>
      </c>
      <c r="M2857" s="1">
        <f t="shared" si="139"/>
        <v>15136</v>
      </c>
      <c r="N2857" s="1">
        <f t="shared" si="140"/>
        <v>0</v>
      </c>
    </row>
    <row r="2858" spans="1:14" x14ac:dyDescent="0.25">
      <c r="A2858" s="1" t="str">
        <v>BioXcell</v>
      </c>
      <c r="B2858" s="1">
        <v>79464</v>
      </c>
      <c r="C2858" s="1">
        <v>178883</v>
      </c>
      <c r="D2858" s="2">
        <v>45915</v>
      </c>
      <c r="E2858" s="2">
        <v>45919</v>
      </c>
      <c r="F2858" s="1" t="str">
        <v>BE0089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79464</v>
      </c>
      <c r="M2858" s="1">
        <f t="shared" si="139"/>
        <v>79464</v>
      </c>
      <c r="N2858" s="1">
        <f t="shared" si="140"/>
        <v>0</v>
      </c>
    </row>
    <row r="2859" spans="1:14" x14ac:dyDescent="0.25">
      <c r="A2859" s="1" t="str">
        <v>BioXcell</v>
      </c>
      <c r="B2859" s="1">
        <v>93632</v>
      </c>
      <c r="C2859" s="1">
        <v>178883</v>
      </c>
      <c r="D2859" s="2">
        <v>45915</v>
      </c>
      <c r="E2859" s="2">
        <v>45919</v>
      </c>
      <c r="F2859" s="1" t="str">
        <v>BE0146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93632</v>
      </c>
      <c r="M2859" s="1">
        <f t="shared" si="139"/>
        <v>93632</v>
      </c>
      <c r="N2859" s="1">
        <f t="shared" si="140"/>
        <v>0</v>
      </c>
    </row>
    <row r="2860" spans="1:14" x14ac:dyDescent="0.25">
      <c r="A2860" s="1" t="str">
        <v>BioXcell</v>
      </c>
      <c r="B2860" s="1">
        <v>289344</v>
      </c>
      <c r="C2860" s="1">
        <v>178883</v>
      </c>
      <c r="D2860" s="2">
        <v>45915</v>
      </c>
      <c r="E2860" s="2">
        <v>45919</v>
      </c>
      <c r="F2860" s="1" t="str">
        <v>BE0416</v>
      </c>
      <c r="G2860" s="1">
        <v>1</v>
      </c>
      <c r="H2860" s="1">
        <v>0</v>
      </c>
      <c r="I2860" s="1">
        <v>1</v>
      </c>
      <c r="J2860" s="1" t="str">
        <v>STOCK</v>
      </c>
      <c r="K2860" s="1" t="str">
        <v>Stock</v>
      </c>
      <c r="L2860" s="1">
        <f t="shared" si="138"/>
        <v>289344</v>
      </c>
      <c r="M2860" s="1">
        <f t="shared" si="139"/>
        <v>0</v>
      </c>
      <c r="N2860" s="1">
        <f t="shared" si="140"/>
        <v>289344</v>
      </c>
    </row>
    <row r="2861" spans="1:14" x14ac:dyDescent="0.25">
      <c r="A2861" s="1" t="str">
        <v>DHARMACON</v>
      </c>
      <c r="B2861" s="1">
        <v>197912</v>
      </c>
      <c r="C2861" s="1" t="str">
        <v>SO3321488G09152025</v>
      </c>
      <c r="D2861" s="2">
        <v>45915</v>
      </c>
      <c r="E2861" s="2">
        <v>45922</v>
      </c>
      <c r="F2861" s="1" t="str">
        <v>HD 105-007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197912</v>
      </c>
      <c r="M2861" s="1">
        <f t="shared" si="139"/>
        <v>197912</v>
      </c>
      <c r="N2861" s="1">
        <f t="shared" si="140"/>
        <v>0</v>
      </c>
    </row>
    <row r="2862" spans="1:14" x14ac:dyDescent="0.25">
      <c r="A2862" s="1" t="str">
        <v>DHARMACON</v>
      </c>
      <c r="B2862" s="1">
        <v>88</v>
      </c>
      <c r="C2862" s="1" t="str">
        <v>SO3321488G09152025</v>
      </c>
      <c r="D2862" s="2">
        <v>45915</v>
      </c>
      <c r="E2862" s="2">
        <v>45922</v>
      </c>
      <c r="F2862" s="1" t="str">
        <v>HD PAR- 008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88</v>
      </c>
      <c r="M2862" s="1">
        <f t="shared" si="139"/>
        <v>88</v>
      </c>
      <c r="N2862" s="1">
        <f t="shared" si="140"/>
        <v>0</v>
      </c>
    </row>
    <row r="2863" spans="1:14" x14ac:dyDescent="0.25">
      <c r="A2863" s="1" t="str">
        <v>MP Bio</v>
      </c>
      <c r="B2863" s="1">
        <v>11860.25</v>
      </c>
      <c r="C2863" s="1" t="str">
        <v>MP/LS/25-26/1283</v>
      </c>
      <c r="D2863" s="2">
        <v>45917</v>
      </c>
      <c r="E2863" s="2">
        <v>45922</v>
      </c>
      <c r="F2863" s="1">
        <v>100575</v>
      </c>
      <c r="G2863" s="1">
        <v>2</v>
      </c>
      <c r="H2863" s="1">
        <v>0</v>
      </c>
      <c r="I2863" s="1">
        <v>2</v>
      </c>
      <c r="J2863" s="1" t="str">
        <v>STOCK</v>
      </c>
      <c r="K2863" s="1" t="str">
        <v>Stock</v>
      </c>
      <c r="L2863" s="1">
        <f t="shared" si="138"/>
        <v>23720.5</v>
      </c>
      <c r="M2863" s="1">
        <f t="shared" si="139"/>
        <v>0</v>
      </c>
      <c r="N2863" s="1">
        <f t="shared" si="140"/>
        <v>23720.5</v>
      </c>
    </row>
    <row r="2864" spans="1:14" x14ac:dyDescent="0.25">
      <c r="A2864" s="1" t="str">
        <v>MP Bio</v>
      </c>
      <c r="B2864" s="1">
        <v>51562.5</v>
      </c>
      <c r="C2864" s="1" t="str">
        <v>MP/LS/25-26/1283</v>
      </c>
      <c r="D2864" s="2">
        <v>45917</v>
      </c>
      <c r="E2864" s="2">
        <v>45922</v>
      </c>
      <c r="F2864" s="1">
        <v>162517</v>
      </c>
      <c r="G2864" s="1">
        <v>1</v>
      </c>
      <c r="H2864" s="1">
        <v>1</v>
      </c>
      <c r="I2864" s="1">
        <v>0</v>
      </c>
      <c r="J2864" s="1" t="e">
        <v>#N/A</v>
      </c>
      <c r="K2864" s="1">
        <v>0</v>
      </c>
      <c r="L2864" s="1">
        <f t="shared" si="138"/>
        <v>51562.5</v>
      </c>
      <c r="M2864" s="1">
        <f t="shared" si="139"/>
        <v>51562.5</v>
      </c>
      <c r="N2864" s="1">
        <f t="shared" si="140"/>
        <v>0</v>
      </c>
    </row>
    <row r="2865" spans="1:14" x14ac:dyDescent="0.25">
      <c r="A2865" s="1" t="str">
        <v>TargetMol</v>
      </c>
      <c r="B2865" s="1">
        <v>74800</v>
      </c>
      <c r="C2865" s="1" t="str">
        <v>INV250918-002</v>
      </c>
      <c r="D2865" s="2">
        <v>45918</v>
      </c>
      <c r="E2865" s="2">
        <v>45923</v>
      </c>
      <c r="F2865" s="1" t="str">
        <v>L8300</v>
      </c>
      <c r="G2865" s="1">
        <v>1</v>
      </c>
      <c r="H2865" s="1">
        <v>1</v>
      </c>
      <c r="I2865" s="1">
        <v>0</v>
      </c>
      <c r="J2865" s="1" t="str">
        <v>Chennai</v>
      </c>
      <c r="K2865" s="1">
        <v>0</v>
      </c>
      <c r="L2865" s="1">
        <f t="shared" si="138"/>
        <v>74800</v>
      </c>
      <c r="M2865" s="1">
        <f t="shared" si="139"/>
        <v>74800</v>
      </c>
      <c r="N2865" s="1">
        <f t="shared" si="140"/>
        <v>0</v>
      </c>
    </row>
    <row r="2866" spans="1:14" x14ac:dyDescent="0.25">
      <c r="A2866" s="1" t="str">
        <v>TargetMol</v>
      </c>
      <c r="B2866" s="1">
        <v>21014.400000000001</v>
      </c>
      <c r="C2866" s="1" t="str">
        <v>INV250918-001</v>
      </c>
      <c r="D2866" s="2">
        <v>45918</v>
      </c>
      <c r="E2866" s="2">
        <v>45923</v>
      </c>
      <c r="F2866" s="1" t="str">
        <v>T5S2254</v>
      </c>
      <c r="G2866" s="1">
        <v>1</v>
      </c>
      <c r="H2866" s="1">
        <v>1</v>
      </c>
      <c r="I2866" s="1">
        <v>0</v>
      </c>
      <c r="J2866" s="1" t="str">
        <v>Punjab</v>
      </c>
      <c r="K2866" s="1">
        <v>0</v>
      </c>
      <c r="L2866" s="1">
        <f t="shared" si="138"/>
        <v>21014.400000000001</v>
      </c>
      <c r="M2866" s="1">
        <f t="shared" si="139"/>
        <v>21014.400000000001</v>
      </c>
      <c r="N2866" s="1">
        <f t="shared" si="140"/>
        <v>0</v>
      </c>
    </row>
    <row r="2867" spans="1:14" x14ac:dyDescent="0.25">
      <c r="A2867" s="1" t="str">
        <v>BioXcell</v>
      </c>
      <c r="B2867" s="1">
        <v>246998.40000000002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246998.40000000002</v>
      </c>
      <c r="M2867" s="1">
        <f t="shared" si="139"/>
        <v>246998.40000000002</v>
      </c>
      <c r="N2867" s="1">
        <f t="shared" si="140"/>
        <v>0</v>
      </c>
    </row>
    <row r="2868" spans="1:14" x14ac:dyDescent="0.25">
      <c r="A2868" s="1" t="str">
        <v>BioXcell</v>
      </c>
      <c r="B2868" s="1">
        <v>97504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97504</v>
      </c>
      <c r="M2868" s="1">
        <f t="shared" si="139"/>
        <v>97504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BE0346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BE0360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8518.4</v>
      </c>
      <c r="C2871" s="1" t="str">
        <v>179029, 179104</v>
      </c>
      <c r="D2871" s="2">
        <v>45919</v>
      </c>
      <c r="E2871" s="2">
        <v>45923</v>
      </c>
      <c r="F2871" s="1" t="str">
        <v>IP0070</v>
      </c>
      <c r="G2871" s="1">
        <v>1</v>
      </c>
      <c r="H2871" s="1">
        <v>1</v>
      </c>
      <c r="I2871" s="1">
        <v>0</v>
      </c>
      <c r="J2871" s="1" t="str">
        <v>BANGLORE</v>
      </c>
      <c r="K2871" s="1">
        <v>0</v>
      </c>
      <c r="L2871" s="1">
        <f t="shared" si="138"/>
        <v>8518.4</v>
      </c>
      <c r="M2871" s="1">
        <f t="shared" si="139"/>
        <v>8518.4</v>
      </c>
      <c r="N2871" s="1">
        <f t="shared" si="140"/>
        <v>0</v>
      </c>
    </row>
    <row r="2872" spans="1:14" x14ac:dyDescent="0.25">
      <c r="A2872" s="1" t="str">
        <v>Dharmacon</v>
      </c>
      <c r="B2872" s="1">
        <v>16858.16</v>
      </c>
      <c r="C2872" s="1" t="str">
        <v>O091725IN3313548G</v>
      </c>
      <c r="D2872" s="2">
        <v>45923</v>
      </c>
      <c r="E2872" s="2">
        <v>45924</v>
      </c>
      <c r="F2872" s="1" t="str">
        <v>CTM-1174284</v>
      </c>
      <c r="G2872" s="1">
        <v>1</v>
      </c>
      <c r="H2872" s="1">
        <v>1</v>
      </c>
      <c r="I2872" s="1">
        <v>0</v>
      </c>
      <c r="J2872" s="1" t="str">
        <v>Kerala</v>
      </c>
      <c r="K2872" s="1">
        <v>0</v>
      </c>
      <c r="L2872" s="1">
        <f t="shared" si="138"/>
        <v>16858.16</v>
      </c>
      <c r="M2872" s="1">
        <f t="shared" si="139"/>
        <v>16858.16</v>
      </c>
      <c r="N2872" s="1">
        <f t="shared" si="140"/>
        <v>0</v>
      </c>
    </row>
    <row r="2873" spans="1:14" x14ac:dyDescent="0.25">
      <c r="A2873" s="1" t="str">
        <v>Dharmacon</v>
      </c>
      <c r="B2873" s="1">
        <v>33616</v>
      </c>
      <c r="C2873" s="1" t="str">
        <v>O091725IN3313548G</v>
      </c>
      <c r="D2873" s="2">
        <v>45923</v>
      </c>
      <c r="E2873" s="2">
        <v>45924</v>
      </c>
      <c r="F2873" s="1" t="str">
        <v>D-001206-14-20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33616</v>
      </c>
      <c r="M2873" s="1">
        <f t="shared" si="139"/>
        <v>33616</v>
      </c>
      <c r="N2873" s="1">
        <f t="shared" si="140"/>
        <v>0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L-011873-00-0005</v>
      </c>
      <c r="G2875" s="1">
        <v>1</v>
      </c>
      <c r="H2875" s="1">
        <v>1</v>
      </c>
      <c r="I2875" s="1">
        <v>0</v>
      </c>
      <c r="J2875" s="1" t="str">
        <v>Pune</v>
      </c>
      <c r="K2875" s="1">
        <v>0</v>
      </c>
      <c r="L2875" s="1">
        <f t="shared" si="138"/>
        <v>32912</v>
      </c>
      <c r="M2875" s="1">
        <f t="shared" si="139"/>
        <v>32912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J-041705-05-0002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J-065323-09-0002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32912</v>
      </c>
      <c r="C2878" s="1" t="str">
        <v>O091725IN3313548G</v>
      </c>
      <c r="D2878" s="2">
        <v>45923</v>
      </c>
      <c r="E2878" s="2">
        <v>45924</v>
      </c>
      <c r="F2878" s="1" t="str">
        <v>L-041018-00-0005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32912</v>
      </c>
      <c r="M2878" s="1">
        <f t="shared" si="139"/>
        <v>32912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IN-001005-01-05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CN-001000-01-05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154968</v>
      </c>
      <c r="C2881" s="1" t="str">
        <v>O091725IN3313548G</v>
      </c>
      <c r="D2881" s="2">
        <v>45923</v>
      </c>
      <c r="E2881" s="2">
        <v>45924</v>
      </c>
      <c r="F2881" s="1" t="str">
        <v>VSGH12684-16EG7919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154968</v>
      </c>
      <c r="M2881" s="1">
        <f t="shared" si="139"/>
        <v>154968</v>
      </c>
      <c r="N2881" s="1">
        <f t="shared" si="140"/>
        <v>0</v>
      </c>
    </row>
    <row r="2882" spans="1:14" x14ac:dyDescent="0.25">
      <c r="A2882" s="1" t="str">
        <v>Dharmacon</v>
      </c>
      <c r="B2882" s="1">
        <v>29458</v>
      </c>
      <c r="C2882" s="1" t="str">
        <v>O091725IN3313548G</v>
      </c>
      <c r="D2882" s="2">
        <v>45923</v>
      </c>
      <c r="E2882" s="2">
        <v>45924</v>
      </c>
      <c r="F2882" s="1" t="str">
        <v>VSGH12000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29458</v>
      </c>
      <c r="M2882" s="1">
        <f t="shared" si="139"/>
        <v>29458</v>
      </c>
      <c r="N2882" s="1">
        <f t="shared" si="140"/>
        <v>0</v>
      </c>
    </row>
    <row r="2883" spans="1:14" x14ac:dyDescent="0.25">
      <c r="A2883" s="1" t="str">
        <v>Dharmacon</v>
      </c>
      <c r="B2883" s="1">
        <v>141328</v>
      </c>
      <c r="C2883" s="1" t="str">
        <v>O091725IN3313548G</v>
      </c>
      <c r="D2883" s="2">
        <v>45923</v>
      </c>
      <c r="E2883" s="2">
        <v>45924</v>
      </c>
      <c r="F2883" s="1" t="str">
        <v>VSGH12682- 16EG10482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141328</v>
      </c>
      <c r="M2883" s="1">
        <f t="shared" si="139"/>
        <v>141328</v>
      </c>
      <c r="N2883" s="1">
        <f t="shared" si="140"/>
        <v>0</v>
      </c>
    </row>
    <row r="2884" spans="1:14" x14ac:dyDescent="0.25">
      <c r="A2884" s="1" t="str">
        <v>Dharmacon</v>
      </c>
      <c r="B2884" s="1">
        <v>154968</v>
      </c>
      <c r="C2884" s="1" t="str">
        <v>O091725IN3313548G</v>
      </c>
      <c r="D2884" s="2">
        <v>45923</v>
      </c>
      <c r="E2884" s="2">
        <v>45924</v>
      </c>
      <c r="F2884" s="1" t="str">
        <v>VSGH12684-16EG7431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154968</v>
      </c>
      <c r="M2884" s="1">
        <f t="shared" si="139"/>
        <v>154968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YSC6273-201920573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YSC6273-201929890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T-2001-02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T-2004-02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MP Bio</v>
      </c>
      <c r="B2889" s="1">
        <v>16000</v>
      </c>
      <c r="C2889" s="1" t="str">
        <v>MP/LS/25-26/1297</v>
      </c>
      <c r="D2889" s="2">
        <v>45917</v>
      </c>
      <c r="E2889" s="2">
        <v>45924</v>
      </c>
      <c r="F2889" s="1" t="str">
        <v>092913726</v>
      </c>
      <c r="G2889" s="1">
        <v>7</v>
      </c>
      <c r="H2889" s="1">
        <v>0</v>
      </c>
      <c r="I2889" s="1">
        <v>7</v>
      </c>
      <c r="J2889" s="1" t="str">
        <v>STOCK</v>
      </c>
      <c r="K2889" s="1" t="str">
        <v>Stock</v>
      </c>
      <c r="L2889" s="1">
        <f t="shared" si="141"/>
        <v>112000</v>
      </c>
      <c r="M2889" s="1">
        <f t="shared" si="142"/>
        <v>0</v>
      </c>
      <c r="N2889" s="1">
        <f t="shared" si="143"/>
        <v>112000</v>
      </c>
    </row>
    <row r="2890" spans="1:14" x14ac:dyDescent="0.25">
      <c r="A2890" s="1" t="str">
        <v>MYBIOSOURCE</v>
      </c>
      <c r="B2890" s="1">
        <v>40766</v>
      </c>
      <c r="C2890" s="1">
        <v>921769</v>
      </c>
      <c r="D2890" s="2">
        <v>45919</v>
      </c>
      <c r="E2890" s="2">
        <v>45925</v>
      </c>
      <c r="F2890" s="1" t="str">
        <v>MBS2515061</v>
      </c>
      <c r="G2890" s="1">
        <v>1</v>
      </c>
      <c r="H2890" s="1">
        <v>1</v>
      </c>
      <c r="I2890" s="1">
        <v>0</v>
      </c>
      <c r="J2890" s="1" t="str">
        <v>JAIPUR</v>
      </c>
      <c r="K2890" s="1">
        <v>0</v>
      </c>
      <c r="L2890" s="1">
        <f t="shared" si="141"/>
        <v>40766</v>
      </c>
      <c r="M2890" s="1">
        <f t="shared" si="142"/>
        <v>40766</v>
      </c>
      <c r="N2890" s="1">
        <f t="shared" si="143"/>
        <v>0</v>
      </c>
    </row>
    <row r="2891" spans="1:14" x14ac:dyDescent="0.25">
      <c r="A2891" s="1" t="str">
        <v>BioLegend</v>
      </c>
      <c r="B2891" s="1">
        <v>28314</v>
      </c>
      <c r="C2891" s="1" t="str">
        <v>EED119537</v>
      </c>
      <c r="D2891" s="2">
        <v>45926</v>
      </c>
      <c r="E2891" s="2">
        <v>45936</v>
      </c>
      <c r="F2891" s="1">
        <v>301344</v>
      </c>
      <c r="G2891" s="1">
        <v>2</v>
      </c>
      <c r="H2891" s="1">
        <v>2</v>
      </c>
      <c r="I2891" s="1">
        <v>0</v>
      </c>
      <c r="J2891" s="1" t="str">
        <v>Mumbai</v>
      </c>
      <c r="K2891" s="1">
        <v>0</v>
      </c>
      <c r="L2891" s="1">
        <f t="shared" si="141"/>
        <v>56628</v>
      </c>
      <c r="M2891" s="1">
        <f t="shared" si="142"/>
        <v>56628</v>
      </c>
      <c r="N2891" s="1">
        <f t="shared" si="143"/>
        <v>0</v>
      </c>
    </row>
    <row r="2892" spans="1:14" x14ac:dyDescent="0.25">
      <c r="A2892" s="1" t="str">
        <v>TargetMol</v>
      </c>
      <c r="B2892" s="1">
        <v>25924.800000000003</v>
      </c>
      <c r="C2892" s="1" t="str">
        <v>INV250923-074</v>
      </c>
      <c r="D2892" s="2">
        <v>45923</v>
      </c>
      <c r="E2892" s="2">
        <v>45926</v>
      </c>
      <c r="F2892" s="1" t="str">
        <v>TMPH-02761</v>
      </c>
      <c r="G2892" s="1">
        <v>1</v>
      </c>
      <c r="H2892" s="1">
        <v>1</v>
      </c>
      <c r="I2892" s="1">
        <v>0</v>
      </c>
      <c r="J2892" s="1" t="str">
        <v>Hyderabad</v>
      </c>
      <c r="K2892" s="1">
        <v>0</v>
      </c>
      <c r="L2892" s="1">
        <f t="shared" si="141"/>
        <v>25924.800000000003</v>
      </c>
      <c r="M2892" s="1">
        <f t="shared" si="142"/>
        <v>25924.800000000003</v>
      </c>
      <c r="N2892" s="1">
        <f t="shared" si="143"/>
        <v>0</v>
      </c>
    </row>
    <row r="2893" spans="1:14" x14ac:dyDescent="0.25">
      <c r="A2893" s="1" t="str">
        <v>TargetMol</v>
      </c>
      <c r="B2893" s="1">
        <v>9398.4</v>
      </c>
      <c r="C2893" s="1" t="str">
        <v>INV250923-069</v>
      </c>
      <c r="D2893" s="2">
        <v>45923</v>
      </c>
      <c r="E2893" s="2">
        <v>45926</v>
      </c>
      <c r="F2893" s="1" t="str">
        <v>T1765</v>
      </c>
      <c r="G2893" s="1">
        <v>2</v>
      </c>
      <c r="H2893" s="1">
        <v>2</v>
      </c>
      <c r="I2893" s="1">
        <v>0</v>
      </c>
      <c r="J2893" s="1" t="str">
        <v>JAIPUR</v>
      </c>
      <c r="K2893" s="1">
        <v>0</v>
      </c>
      <c r="L2893" s="1">
        <f t="shared" si="141"/>
        <v>18796.8</v>
      </c>
      <c r="M2893" s="1">
        <f t="shared" si="142"/>
        <v>18796.8</v>
      </c>
      <c r="N2893" s="1">
        <f t="shared" si="143"/>
        <v>0</v>
      </c>
    </row>
    <row r="2894" spans="1:14" x14ac:dyDescent="0.25">
      <c r="A2894" s="1" t="str">
        <v>BioLegend</v>
      </c>
      <c r="B2894" s="1">
        <v>6468</v>
      </c>
      <c r="C2894" s="1" t="str">
        <v>EED119246</v>
      </c>
      <c r="D2894" s="2">
        <v>45919</v>
      </c>
      <c r="E2894" s="2">
        <v>45926</v>
      </c>
      <c r="F2894" s="1">
        <v>100219</v>
      </c>
      <c r="G2894" s="1">
        <v>1</v>
      </c>
      <c r="H2894" s="1">
        <v>1</v>
      </c>
      <c r="I2894" s="1">
        <v>0</v>
      </c>
      <c r="J2894" s="1" t="str">
        <v>Lucknow</v>
      </c>
      <c r="K2894" s="1">
        <v>0</v>
      </c>
      <c r="L2894" s="1">
        <f t="shared" si="141"/>
        <v>6468</v>
      </c>
      <c r="M2894" s="1">
        <f t="shared" si="142"/>
        <v>6468</v>
      </c>
      <c r="N2894" s="1">
        <f t="shared" si="143"/>
        <v>0</v>
      </c>
    </row>
    <row r="2895" spans="1:14" x14ac:dyDescent="0.25">
      <c r="A2895" s="1" t="str">
        <v>BioLegend</v>
      </c>
      <c r="B2895" s="1">
        <v>13244</v>
      </c>
      <c r="C2895" s="1" t="str">
        <v>EED119246</v>
      </c>
      <c r="D2895" s="2">
        <v>45919</v>
      </c>
      <c r="E2895" s="2">
        <v>45926</v>
      </c>
      <c r="F2895" s="1">
        <v>100536</v>
      </c>
      <c r="G2895" s="1">
        <v>1</v>
      </c>
      <c r="H2895" s="1">
        <v>1</v>
      </c>
      <c r="I2895" s="1">
        <v>0</v>
      </c>
      <c r="J2895" s="1" t="str">
        <v>Kerala</v>
      </c>
      <c r="K2895" s="1">
        <v>0</v>
      </c>
      <c r="L2895" s="1">
        <f t="shared" si="141"/>
        <v>13244</v>
      </c>
      <c r="M2895" s="1">
        <f t="shared" si="142"/>
        <v>13244</v>
      </c>
      <c r="N2895" s="1">
        <f t="shared" si="143"/>
        <v>0</v>
      </c>
    </row>
    <row r="2896" spans="1:14" x14ac:dyDescent="0.25">
      <c r="A2896" s="1" t="str">
        <v>BioLegend</v>
      </c>
      <c r="B2896" s="1">
        <v>12196.8</v>
      </c>
      <c r="C2896" s="1" t="str">
        <v>EED119246</v>
      </c>
      <c r="D2896" s="2">
        <v>45919</v>
      </c>
      <c r="E2896" s="2">
        <v>45926</v>
      </c>
      <c r="F2896" s="1">
        <v>100722</v>
      </c>
      <c r="G2896" s="1">
        <v>2</v>
      </c>
      <c r="H2896" s="1">
        <v>2</v>
      </c>
      <c r="I2896" s="1">
        <v>0</v>
      </c>
      <c r="J2896" s="1" t="str">
        <v>Hyderabad</v>
      </c>
      <c r="K2896" s="1">
        <v>0</v>
      </c>
      <c r="L2896" s="1">
        <f t="shared" si="141"/>
        <v>24393.599999999999</v>
      </c>
      <c r="M2896" s="1">
        <f t="shared" si="142"/>
        <v>24393.599999999999</v>
      </c>
      <c r="N2896" s="1">
        <f t="shared" si="143"/>
        <v>0</v>
      </c>
    </row>
    <row r="2897" spans="1:14" x14ac:dyDescent="0.25">
      <c r="A2897" s="1" t="str">
        <v>BioLegend</v>
      </c>
      <c r="B2897" s="1">
        <v>2032.8000000000002</v>
      </c>
      <c r="C2897" s="1" t="str">
        <v>EED119246</v>
      </c>
      <c r="D2897" s="2">
        <v>45919</v>
      </c>
      <c r="E2897" s="2">
        <v>45926</v>
      </c>
      <c r="F2897" s="1">
        <v>103011</v>
      </c>
      <c r="G2897" s="1">
        <v>1</v>
      </c>
      <c r="H2897" s="1">
        <v>1</v>
      </c>
      <c r="I2897" s="1">
        <v>0</v>
      </c>
      <c r="J2897" s="1" t="str">
        <v>Kolkata</v>
      </c>
      <c r="K2897" s="1">
        <v>0</v>
      </c>
      <c r="L2897" s="1">
        <f t="shared" si="141"/>
        <v>2032.8000000000002</v>
      </c>
      <c r="M2897" s="1">
        <f t="shared" si="142"/>
        <v>2032.8000000000002</v>
      </c>
      <c r="N2897" s="1">
        <f t="shared" si="143"/>
        <v>0</v>
      </c>
    </row>
    <row r="2898" spans="1:14" x14ac:dyDescent="0.25">
      <c r="A2898" s="1" t="str">
        <v>BioLegend</v>
      </c>
      <c r="B2898" s="1">
        <v>2648.8</v>
      </c>
      <c r="C2898" s="1" t="str">
        <v>EED119246</v>
      </c>
      <c r="D2898" s="2">
        <v>45919</v>
      </c>
      <c r="E2898" s="2">
        <v>45926</v>
      </c>
      <c r="F2898" s="1">
        <v>123109</v>
      </c>
      <c r="G2898" s="1">
        <v>1</v>
      </c>
      <c r="H2898" s="1">
        <v>1</v>
      </c>
      <c r="I2898" s="1">
        <v>0</v>
      </c>
      <c r="J2898" s="1" t="str">
        <v>Hyderabad</v>
      </c>
      <c r="K2898" s="1">
        <v>0</v>
      </c>
      <c r="L2898" s="1">
        <f t="shared" si="141"/>
        <v>2648.8</v>
      </c>
      <c r="M2898" s="1">
        <f t="shared" si="142"/>
        <v>2648.8</v>
      </c>
      <c r="N2898" s="1">
        <f t="shared" si="143"/>
        <v>0</v>
      </c>
    </row>
    <row r="2899" spans="1:14" x14ac:dyDescent="0.25">
      <c r="A2899" s="1" t="str">
        <v>BioLegend</v>
      </c>
      <c r="B2899" s="1">
        <v>18018</v>
      </c>
      <c r="C2899" s="1" t="str">
        <v>EED119246</v>
      </c>
      <c r="D2899" s="2">
        <v>45919</v>
      </c>
      <c r="E2899" s="2">
        <v>45926</v>
      </c>
      <c r="F2899" s="1">
        <v>138419</v>
      </c>
      <c r="G2899" s="1">
        <v>1</v>
      </c>
      <c r="H2899" s="1">
        <v>1</v>
      </c>
      <c r="I2899" s="1">
        <v>0</v>
      </c>
      <c r="J2899" s="1" t="str">
        <v>Karnataka</v>
      </c>
      <c r="K2899" s="1">
        <v>0</v>
      </c>
      <c r="L2899" s="1">
        <f t="shared" si="141"/>
        <v>18018</v>
      </c>
      <c r="M2899" s="1">
        <f t="shared" si="142"/>
        <v>18018</v>
      </c>
      <c r="N2899" s="1">
        <f t="shared" si="143"/>
        <v>0</v>
      </c>
    </row>
    <row r="2900" spans="1:14" x14ac:dyDescent="0.25">
      <c r="A2900" s="1" t="str">
        <v>BioLegend</v>
      </c>
      <c r="B2900" s="1">
        <v>10841.6</v>
      </c>
      <c r="C2900" s="1" t="str">
        <v>EED119246</v>
      </c>
      <c r="D2900" s="2">
        <v>45919</v>
      </c>
      <c r="E2900" s="2">
        <v>45926</v>
      </c>
      <c r="F2900" s="1">
        <v>144215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10841.6</v>
      </c>
      <c r="M2900" s="1">
        <f t="shared" si="142"/>
        <v>10841.6</v>
      </c>
      <c r="N2900" s="1">
        <f t="shared" si="143"/>
        <v>0</v>
      </c>
    </row>
    <row r="2901" spans="1:14" x14ac:dyDescent="0.25">
      <c r="A2901" s="1" t="str">
        <v>BioLegend</v>
      </c>
      <c r="B2901" s="1">
        <v>6221.6</v>
      </c>
      <c r="C2901" s="1" t="str">
        <v>EED119246</v>
      </c>
      <c r="D2901" s="2">
        <v>45919</v>
      </c>
      <c r="E2901" s="2">
        <v>45926</v>
      </c>
      <c r="F2901" s="1">
        <v>157617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6221.6</v>
      </c>
      <c r="M2901" s="1">
        <f t="shared" si="142"/>
        <v>6221.6</v>
      </c>
      <c r="N2901" s="1">
        <f t="shared" si="143"/>
        <v>0</v>
      </c>
    </row>
    <row r="2902" spans="1:14" x14ac:dyDescent="0.25">
      <c r="A2902" s="1" t="str">
        <v>BioLegend</v>
      </c>
      <c r="B2902" s="1">
        <v>2710.4</v>
      </c>
      <c r="C2902" s="1" t="str">
        <v>EED119246</v>
      </c>
      <c r="D2902" s="2">
        <v>45919</v>
      </c>
      <c r="E2902" s="2">
        <v>45926</v>
      </c>
      <c r="F2902" s="1">
        <v>300402</v>
      </c>
      <c r="G2902" s="1">
        <v>1</v>
      </c>
      <c r="H2902" s="1">
        <v>1</v>
      </c>
      <c r="I2902" s="1">
        <v>0</v>
      </c>
      <c r="J2902" s="1" t="str">
        <v>Delhi</v>
      </c>
      <c r="K2902" s="1">
        <v>0</v>
      </c>
      <c r="L2902" s="1">
        <f t="shared" si="141"/>
        <v>2710.4</v>
      </c>
      <c r="M2902" s="1">
        <f t="shared" si="142"/>
        <v>2710.4</v>
      </c>
      <c r="N2902" s="1">
        <f t="shared" si="143"/>
        <v>0</v>
      </c>
    </row>
    <row r="2903" spans="1:14" x14ac:dyDescent="0.25">
      <c r="A2903" s="1" t="str">
        <v>BioLegend</v>
      </c>
      <c r="B2903" s="1">
        <v>25146</v>
      </c>
      <c r="C2903" s="1" t="str">
        <v>EED119246</v>
      </c>
      <c r="D2903" s="2">
        <v>45919</v>
      </c>
      <c r="E2903" s="2">
        <v>45926</v>
      </c>
      <c r="F2903" s="1">
        <v>300434</v>
      </c>
      <c r="G2903" s="1">
        <v>1</v>
      </c>
      <c r="H2903" s="1">
        <v>1</v>
      </c>
      <c r="I2903" s="1">
        <v>0</v>
      </c>
      <c r="J2903" s="1" t="str">
        <v>Chandigarh</v>
      </c>
      <c r="K2903" s="1">
        <v>0</v>
      </c>
      <c r="L2903" s="1">
        <f t="shared" si="141"/>
        <v>25146</v>
      </c>
      <c r="M2903" s="1">
        <f t="shared" si="142"/>
        <v>25146</v>
      </c>
      <c r="N2903" s="1">
        <f t="shared" si="143"/>
        <v>0</v>
      </c>
    </row>
    <row r="2904" spans="1:14" x14ac:dyDescent="0.25">
      <c r="A2904" s="1" t="str">
        <v>BioLegend</v>
      </c>
      <c r="B2904" s="1">
        <v>26136</v>
      </c>
      <c r="C2904" s="1" t="str">
        <v>EED119246</v>
      </c>
      <c r="D2904" s="2">
        <v>45919</v>
      </c>
      <c r="E2904" s="2">
        <v>45926</v>
      </c>
      <c r="F2904" s="1">
        <v>300468</v>
      </c>
      <c r="G2904" s="1">
        <v>1</v>
      </c>
      <c r="H2904" s="1">
        <v>1</v>
      </c>
      <c r="I2904" s="1">
        <v>0</v>
      </c>
      <c r="J2904" s="1" t="str">
        <v>Mumbai</v>
      </c>
      <c r="K2904" s="1">
        <v>0</v>
      </c>
      <c r="L2904" s="1">
        <f t="shared" si="141"/>
        <v>26136</v>
      </c>
      <c r="M2904" s="1">
        <f t="shared" si="142"/>
        <v>26136</v>
      </c>
      <c r="N2904" s="1">
        <f t="shared" si="143"/>
        <v>0</v>
      </c>
    </row>
    <row r="2905" spans="1:14" x14ac:dyDescent="0.25">
      <c r="A2905" s="1" t="str">
        <v>BioLegend</v>
      </c>
      <c r="B2905" s="1">
        <v>4065.6000000000004</v>
      </c>
      <c r="C2905" s="1" t="str">
        <v>EED119246</v>
      </c>
      <c r="D2905" s="2">
        <v>45919</v>
      </c>
      <c r="E2905" s="2">
        <v>45926</v>
      </c>
      <c r="F2905" s="1">
        <v>300508</v>
      </c>
      <c r="G2905" s="1">
        <v>2</v>
      </c>
      <c r="H2905" s="1">
        <v>2</v>
      </c>
      <c r="I2905" s="1">
        <v>0</v>
      </c>
      <c r="J2905" s="1" t="str">
        <v>Chandigarh</v>
      </c>
      <c r="K2905" s="1">
        <v>0</v>
      </c>
      <c r="L2905" s="1">
        <f t="shared" si="141"/>
        <v>8131.2000000000007</v>
      </c>
      <c r="M2905" s="1">
        <f t="shared" si="142"/>
        <v>8131.2000000000007</v>
      </c>
      <c r="N2905" s="1">
        <f t="shared" si="143"/>
        <v>0</v>
      </c>
    </row>
    <row r="2906" spans="1:14" x14ac:dyDescent="0.25">
      <c r="A2906" s="1" t="str">
        <v>BioLegend</v>
      </c>
      <c r="B2906" s="1">
        <v>6468</v>
      </c>
      <c r="C2906" s="1" t="str">
        <v>EED119246</v>
      </c>
      <c r="D2906" s="2">
        <v>45919</v>
      </c>
      <c r="E2906" s="2">
        <v>45926</v>
      </c>
      <c r="F2906" s="1">
        <v>301330</v>
      </c>
      <c r="G2906" s="1">
        <v>1</v>
      </c>
      <c r="H2906" s="1">
        <v>1</v>
      </c>
      <c r="I2906" s="1">
        <v>0</v>
      </c>
      <c r="J2906" s="1" t="str">
        <v>Chandigarh</v>
      </c>
      <c r="K2906" s="1">
        <v>0</v>
      </c>
      <c r="L2906" s="1">
        <f t="shared" si="141"/>
        <v>6468</v>
      </c>
      <c r="M2906" s="1">
        <f t="shared" si="142"/>
        <v>6468</v>
      </c>
      <c r="N2906" s="1">
        <f t="shared" si="143"/>
        <v>0</v>
      </c>
    </row>
    <row r="2907" spans="1:14" x14ac:dyDescent="0.25">
      <c r="A2907" s="1" t="str">
        <v>BioLegend</v>
      </c>
      <c r="B2907" s="1">
        <v>4004</v>
      </c>
      <c r="C2907" s="1" t="str">
        <v>EED119246</v>
      </c>
      <c r="D2907" s="2">
        <v>45919</v>
      </c>
      <c r="E2907" s="2">
        <v>45926</v>
      </c>
      <c r="F2907" s="1">
        <v>301805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4004</v>
      </c>
      <c r="M2907" s="1">
        <f t="shared" si="142"/>
        <v>4004</v>
      </c>
      <c r="N2907" s="1">
        <f t="shared" si="143"/>
        <v>0</v>
      </c>
    </row>
    <row r="2908" spans="1:14" x14ac:dyDescent="0.25">
      <c r="A2908" s="1" t="str">
        <v>BioLegend</v>
      </c>
      <c r="B2908" s="1">
        <v>14907.2</v>
      </c>
      <c r="C2908" s="1" t="str">
        <v>EED119246</v>
      </c>
      <c r="D2908" s="2">
        <v>45919</v>
      </c>
      <c r="E2908" s="2">
        <v>45926</v>
      </c>
      <c r="F2908" s="1">
        <v>302008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14907.2</v>
      </c>
      <c r="M2908" s="1">
        <f t="shared" si="142"/>
        <v>14907.2</v>
      </c>
      <c r="N2908" s="1">
        <f t="shared" si="143"/>
        <v>0</v>
      </c>
    </row>
    <row r="2909" spans="1:14" x14ac:dyDescent="0.25">
      <c r="A2909" s="1" t="str">
        <v>BioLegend</v>
      </c>
      <c r="B2909" s="1">
        <v>12540</v>
      </c>
      <c r="C2909" s="1" t="str">
        <v>EED119246</v>
      </c>
      <c r="D2909" s="2">
        <v>45919</v>
      </c>
      <c r="E2909" s="2">
        <v>45926</v>
      </c>
      <c r="F2909" s="1">
        <v>302037</v>
      </c>
      <c r="G2909" s="1">
        <v>1</v>
      </c>
      <c r="H2909" s="1">
        <v>1</v>
      </c>
      <c r="I2909" s="1">
        <v>0</v>
      </c>
      <c r="J2909" s="1" t="str">
        <v>Kolkata</v>
      </c>
      <c r="K2909" s="1">
        <v>0</v>
      </c>
      <c r="L2909" s="1">
        <f t="shared" si="141"/>
        <v>12540</v>
      </c>
      <c r="M2909" s="1">
        <f t="shared" si="142"/>
        <v>12540</v>
      </c>
      <c r="N2909" s="1">
        <f t="shared" si="143"/>
        <v>0</v>
      </c>
    </row>
    <row r="2910" spans="1:14" x14ac:dyDescent="0.25">
      <c r="A2910" s="1" t="str">
        <v>BioLegend</v>
      </c>
      <c r="B2910" s="1">
        <v>22792</v>
      </c>
      <c r="C2910" s="1" t="str">
        <v>EED119246</v>
      </c>
      <c r="D2910" s="2">
        <v>45919</v>
      </c>
      <c r="E2910" s="2">
        <v>45926</v>
      </c>
      <c r="F2910" s="1">
        <v>302088</v>
      </c>
      <c r="G2910" s="1">
        <v>1</v>
      </c>
      <c r="H2910" s="1">
        <v>1</v>
      </c>
      <c r="I2910" s="1">
        <v>0</v>
      </c>
      <c r="J2910" s="1" t="str">
        <v>Mumbai</v>
      </c>
      <c r="K2910" s="1">
        <v>0</v>
      </c>
      <c r="L2910" s="1">
        <f t="shared" si="141"/>
        <v>22792</v>
      </c>
      <c r="M2910" s="1">
        <f t="shared" si="142"/>
        <v>22792</v>
      </c>
      <c r="N2910" s="1">
        <f t="shared" si="143"/>
        <v>0</v>
      </c>
    </row>
    <row r="2911" spans="1:14" x14ac:dyDescent="0.25">
      <c r="A2911" s="1" t="str">
        <v>BioLegend</v>
      </c>
      <c r="B2911" s="1">
        <v>4065.6000000000004</v>
      </c>
      <c r="C2911" s="1" t="str">
        <v>EED119246</v>
      </c>
      <c r="D2911" s="2">
        <v>45919</v>
      </c>
      <c r="E2911" s="2">
        <v>45926</v>
      </c>
      <c r="F2911" s="1">
        <v>302208</v>
      </c>
      <c r="G2911" s="1">
        <v>2</v>
      </c>
      <c r="H2911" s="1">
        <v>2</v>
      </c>
      <c r="I2911" s="1">
        <v>0</v>
      </c>
      <c r="J2911" s="1" t="str">
        <v>Chandigarh</v>
      </c>
      <c r="K2911" s="1">
        <v>0</v>
      </c>
      <c r="L2911" s="1">
        <f t="shared" si="141"/>
        <v>8131.2000000000007</v>
      </c>
      <c r="M2911" s="1">
        <f t="shared" si="142"/>
        <v>8131.2000000000007</v>
      </c>
      <c r="N2911" s="1">
        <f t="shared" si="143"/>
        <v>0</v>
      </c>
    </row>
    <row r="2912" spans="1:14" x14ac:dyDescent="0.25">
      <c r="A2912" s="1" t="str">
        <v>BioLegend</v>
      </c>
      <c r="B2912" s="1">
        <v>23531.199999999997</v>
      </c>
      <c r="C2912" s="1" t="str">
        <v>EED119246</v>
      </c>
      <c r="D2912" s="2">
        <v>45919</v>
      </c>
      <c r="E2912" s="2">
        <v>45926</v>
      </c>
      <c r="F2912" s="1">
        <v>302326</v>
      </c>
      <c r="G2912" s="1">
        <v>1</v>
      </c>
      <c r="H2912" s="1">
        <v>1</v>
      </c>
      <c r="I2912" s="1">
        <v>0</v>
      </c>
      <c r="J2912" s="1" t="str">
        <v>Lucknow</v>
      </c>
      <c r="K2912" s="1">
        <v>0</v>
      </c>
      <c r="L2912" s="1">
        <f t="shared" si="141"/>
        <v>23531.199999999997</v>
      </c>
      <c r="M2912" s="1">
        <f t="shared" si="142"/>
        <v>23531.199999999997</v>
      </c>
      <c r="N2912" s="1">
        <f t="shared" si="143"/>
        <v>0</v>
      </c>
    </row>
    <row r="2913" spans="1:14" x14ac:dyDescent="0.25">
      <c r="A2913" s="1" t="str">
        <v>BioLegend</v>
      </c>
      <c r="B2913" s="1">
        <v>17987.2</v>
      </c>
      <c r="C2913" s="1" t="str">
        <v>EED119246</v>
      </c>
      <c r="D2913" s="2">
        <v>45919</v>
      </c>
      <c r="E2913" s="2">
        <v>45926</v>
      </c>
      <c r="F2913" s="1">
        <v>302612</v>
      </c>
      <c r="G2913" s="1">
        <v>1</v>
      </c>
      <c r="H2913" s="1">
        <v>1</v>
      </c>
      <c r="I2913" s="1">
        <v>0</v>
      </c>
      <c r="J2913" s="1" t="str">
        <v>Karnataka</v>
      </c>
      <c r="K2913" s="1">
        <v>0</v>
      </c>
      <c r="L2913" s="1">
        <f t="shared" si="141"/>
        <v>17987.2</v>
      </c>
      <c r="M2913" s="1">
        <f t="shared" si="142"/>
        <v>17987.2</v>
      </c>
      <c r="N2913" s="1">
        <f t="shared" si="143"/>
        <v>0</v>
      </c>
    </row>
    <row r="2914" spans="1:14" x14ac:dyDescent="0.25">
      <c r="A2914" s="1" t="str">
        <v>BioLegend</v>
      </c>
      <c r="B2914" s="1">
        <v>6468</v>
      </c>
      <c r="C2914" s="1" t="str">
        <v>EED119246</v>
      </c>
      <c r="D2914" s="2">
        <v>45919</v>
      </c>
      <c r="E2914" s="2">
        <v>45926</v>
      </c>
      <c r="F2914" s="1">
        <v>302808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6468</v>
      </c>
      <c r="M2914" s="1">
        <f t="shared" si="142"/>
        <v>6468</v>
      </c>
      <c r="N2914" s="1">
        <f t="shared" si="143"/>
        <v>0</v>
      </c>
    </row>
    <row r="2915" spans="1:14" x14ac:dyDescent="0.25">
      <c r="A2915" s="1" t="str">
        <v>BioLegend</v>
      </c>
      <c r="B2915" s="1">
        <v>3080</v>
      </c>
      <c r="C2915" s="1" t="str">
        <v>EED119246</v>
      </c>
      <c r="D2915" s="2">
        <v>45919</v>
      </c>
      <c r="E2915" s="2">
        <v>45926</v>
      </c>
      <c r="F2915" s="1">
        <v>302902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3080</v>
      </c>
      <c r="M2915" s="1">
        <f t="shared" si="142"/>
        <v>3080</v>
      </c>
      <c r="N2915" s="1">
        <f t="shared" si="143"/>
        <v>0</v>
      </c>
    </row>
    <row r="2916" spans="1:14" x14ac:dyDescent="0.25">
      <c r="A2916" s="1" t="str">
        <v>BioLegend</v>
      </c>
      <c r="B2916" s="1">
        <v>18295.2</v>
      </c>
      <c r="C2916" s="1" t="str">
        <v>EED119246</v>
      </c>
      <c r="D2916" s="2">
        <v>45919</v>
      </c>
      <c r="E2916" s="2">
        <v>45926</v>
      </c>
      <c r="F2916" s="1">
        <v>302910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18295.2</v>
      </c>
      <c r="M2916" s="1">
        <f t="shared" si="142"/>
        <v>18295.2</v>
      </c>
      <c r="N2916" s="1">
        <f t="shared" si="143"/>
        <v>0</v>
      </c>
    </row>
    <row r="2917" spans="1:14" x14ac:dyDescent="0.25">
      <c r="A2917" s="1" t="str">
        <v>BioLegend</v>
      </c>
      <c r="B2917" s="1">
        <v>16324</v>
      </c>
      <c r="C2917" s="1" t="str">
        <v>EED119246</v>
      </c>
      <c r="D2917" s="2">
        <v>45919</v>
      </c>
      <c r="E2917" s="2">
        <v>45926</v>
      </c>
      <c r="F2917" s="1">
        <v>303110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16324</v>
      </c>
      <c r="M2917" s="1">
        <f t="shared" si="142"/>
        <v>16324</v>
      </c>
      <c r="N2917" s="1">
        <f t="shared" si="143"/>
        <v>0</v>
      </c>
    </row>
    <row r="2918" spans="1:14" x14ac:dyDescent="0.25">
      <c r="A2918" s="1" t="str">
        <v>BioLegend</v>
      </c>
      <c r="B2918" s="1">
        <v>25146</v>
      </c>
      <c r="C2918" s="1" t="str">
        <v>EED119246</v>
      </c>
      <c r="D2918" s="2">
        <v>45919</v>
      </c>
      <c r="E2918" s="2">
        <v>45926</v>
      </c>
      <c r="F2918" s="1">
        <v>303526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25146</v>
      </c>
      <c r="M2918" s="1">
        <f t="shared" si="142"/>
        <v>25146</v>
      </c>
      <c r="N2918" s="1">
        <f t="shared" si="143"/>
        <v>0</v>
      </c>
    </row>
    <row r="2919" spans="1:14" x14ac:dyDescent="0.25">
      <c r="A2919" s="1" t="str">
        <v>BioLegend</v>
      </c>
      <c r="B2919" s="1">
        <v>13860</v>
      </c>
      <c r="C2919" s="1" t="str">
        <v>EED119246</v>
      </c>
      <c r="D2919" s="2">
        <v>45919</v>
      </c>
      <c r="E2919" s="2">
        <v>45926</v>
      </c>
      <c r="F2919" s="1">
        <v>303651</v>
      </c>
      <c r="G2919" s="1">
        <v>1</v>
      </c>
      <c r="H2919" s="1">
        <v>1</v>
      </c>
      <c r="I2919" s="1">
        <v>0</v>
      </c>
      <c r="J2919" s="1" t="str">
        <v>Kolkata</v>
      </c>
      <c r="K2919" s="1">
        <v>0</v>
      </c>
      <c r="L2919" s="1">
        <f t="shared" si="141"/>
        <v>13860</v>
      </c>
      <c r="M2919" s="1">
        <f t="shared" si="142"/>
        <v>13860</v>
      </c>
      <c r="N2919" s="1">
        <f t="shared" si="143"/>
        <v>0</v>
      </c>
    </row>
    <row r="2920" spans="1:14" x14ac:dyDescent="0.25">
      <c r="A2920" s="1" t="str">
        <v>BioLegend</v>
      </c>
      <c r="B2920" s="1">
        <v>30162</v>
      </c>
      <c r="C2920" s="1" t="str">
        <v>EED119246</v>
      </c>
      <c r="D2920" s="2">
        <v>45919</v>
      </c>
      <c r="E2920" s="2">
        <v>45926</v>
      </c>
      <c r="F2920" s="1">
        <v>303744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30162</v>
      </c>
      <c r="M2920" s="1">
        <f t="shared" si="142"/>
        <v>30162</v>
      </c>
      <c r="N2920" s="1">
        <f t="shared" si="143"/>
        <v>0</v>
      </c>
    </row>
    <row r="2921" spans="1:14" x14ac:dyDescent="0.25">
      <c r="A2921" s="1" t="str">
        <v>BioLegend</v>
      </c>
      <c r="B2921" s="1">
        <v>4435.2</v>
      </c>
      <c r="C2921" s="1" t="str">
        <v>EED119246</v>
      </c>
      <c r="D2921" s="2">
        <v>45919</v>
      </c>
      <c r="E2921" s="2">
        <v>45926</v>
      </c>
      <c r="F2921" s="1">
        <v>304006</v>
      </c>
      <c r="G2921" s="1">
        <v>1</v>
      </c>
      <c r="H2921" s="1">
        <v>1</v>
      </c>
      <c r="I2921" s="1">
        <v>0</v>
      </c>
      <c r="J2921" s="1" t="str">
        <v>Lucknow</v>
      </c>
      <c r="K2921" s="1">
        <v>0</v>
      </c>
      <c r="L2921" s="1">
        <f t="shared" si="141"/>
        <v>4435.2</v>
      </c>
      <c r="M2921" s="1">
        <f t="shared" si="142"/>
        <v>4435.2</v>
      </c>
      <c r="N2921" s="1">
        <f t="shared" si="143"/>
        <v>0</v>
      </c>
    </row>
    <row r="2922" spans="1:14" x14ac:dyDescent="0.25">
      <c r="A2922" s="1" t="str">
        <v>BioLegend</v>
      </c>
      <c r="B2922" s="1">
        <v>25476</v>
      </c>
      <c r="C2922" s="1" t="str">
        <v>EED119246</v>
      </c>
      <c r="D2922" s="2">
        <v>45919</v>
      </c>
      <c r="E2922" s="2">
        <v>45926</v>
      </c>
      <c r="F2922" s="1">
        <v>304036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25476</v>
      </c>
      <c r="M2922" s="1">
        <f t="shared" si="142"/>
        <v>25476</v>
      </c>
      <c r="N2922" s="1">
        <f t="shared" si="143"/>
        <v>0</v>
      </c>
    </row>
    <row r="2923" spans="1:14" x14ac:dyDescent="0.25">
      <c r="A2923" s="1" t="str">
        <v>BioLegend</v>
      </c>
      <c r="B2923" s="1">
        <v>17864</v>
      </c>
      <c r="C2923" s="1" t="str">
        <v>EED119246</v>
      </c>
      <c r="D2923" s="2">
        <v>45919</v>
      </c>
      <c r="E2923" s="2">
        <v>45926</v>
      </c>
      <c r="F2923" s="1">
        <v>304096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17864</v>
      </c>
      <c r="M2923" s="1">
        <f t="shared" si="142"/>
        <v>17864</v>
      </c>
      <c r="N2923" s="1">
        <f t="shared" si="143"/>
        <v>0</v>
      </c>
    </row>
    <row r="2924" spans="1:14" x14ac:dyDescent="0.25">
      <c r="A2924" s="1" t="str">
        <v>BioLegend</v>
      </c>
      <c r="B2924" s="1">
        <v>28710</v>
      </c>
      <c r="C2924" s="1" t="str">
        <v>EED119246</v>
      </c>
      <c r="D2924" s="2">
        <v>45919</v>
      </c>
      <c r="E2924" s="2">
        <v>45926</v>
      </c>
      <c r="F2924" s="1">
        <v>304136</v>
      </c>
      <c r="G2924" s="1">
        <v>1</v>
      </c>
      <c r="H2924" s="1">
        <v>1</v>
      </c>
      <c r="I2924" s="1">
        <v>0</v>
      </c>
      <c r="J2924" s="1" t="str">
        <v>Karnataka</v>
      </c>
      <c r="K2924" s="1">
        <v>0</v>
      </c>
      <c r="L2924" s="1">
        <f t="shared" si="141"/>
        <v>28710</v>
      </c>
      <c r="M2924" s="1">
        <f t="shared" si="142"/>
        <v>28710</v>
      </c>
      <c r="N2924" s="1">
        <f t="shared" si="143"/>
        <v>0</v>
      </c>
    </row>
    <row r="2925" spans="1:14" x14ac:dyDescent="0.25">
      <c r="A2925" s="1" t="str">
        <v>BioLegend</v>
      </c>
      <c r="B2925" s="1">
        <v>25080</v>
      </c>
      <c r="C2925" s="1" t="str">
        <v>EED119246</v>
      </c>
      <c r="D2925" s="2">
        <v>45919</v>
      </c>
      <c r="E2925" s="2">
        <v>45926</v>
      </c>
      <c r="F2925" s="1">
        <v>304142</v>
      </c>
      <c r="G2925" s="1">
        <v>1</v>
      </c>
      <c r="H2925" s="1">
        <v>1</v>
      </c>
      <c r="I2925" s="1">
        <v>0</v>
      </c>
      <c r="J2925" s="1" t="str">
        <v>Chandigarh</v>
      </c>
      <c r="K2925" s="1">
        <v>0</v>
      </c>
      <c r="L2925" s="1">
        <f t="shared" si="141"/>
        <v>25080</v>
      </c>
      <c r="M2925" s="1">
        <f t="shared" si="142"/>
        <v>25080</v>
      </c>
      <c r="N2925" s="1">
        <f t="shared" si="143"/>
        <v>0</v>
      </c>
    </row>
    <row r="2926" spans="1:14" x14ac:dyDescent="0.25">
      <c r="A2926" s="1" t="str">
        <v>BioLegend</v>
      </c>
      <c r="B2926" s="1">
        <v>6283.2000000000007</v>
      </c>
      <c r="C2926" s="1" t="str">
        <v>EED119246</v>
      </c>
      <c r="D2926" s="2">
        <v>45919</v>
      </c>
      <c r="E2926" s="2">
        <v>45926</v>
      </c>
      <c r="F2926" s="1">
        <v>304402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6283.2000000000007</v>
      </c>
      <c r="M2926" s="1">
        <f t="shared" si="142"/>
        <v>6283.2000000000007</v>
      </c>
      <c r="N2926" s="1">
        <f t="shared" si="143"/>
        <v>0</v>
      </c>
    </row>
    <row r="2927" spans="1:14" x14ac:dyDescent="0.25">
      <c r="A2927" s="1" t="str">
        <v>BioLegend</v>
      </c>
      <c r="B2927" s="1">
        <v>7638.4</v>
      </c>
      <c r="C2927" s="1" t="str">
        <v>EED119246</v>
      </c>
      <c r="D2927" s="2">
        <v>45919</v>
      </c>
      <c r="E2927" s="2">
        <v>45926</v>
      </c>
      <c r="F2927" s="1">
        <v>304825</v>
      </c>
      <c r="G2927" s="1">
        <v>1</v>
      </c>
      <c r="H2927" s="1">
        <v>1</v>
      </c>
      <c r="I2927" s="1">
        <v>0</v>
      </c>
      <c r="J2927" s="1" t="str">
        <v>Kolkata</v>
      </c>
      <c r="K2927" s="1">
        <v>0</v>
      </c>
      <c r="L2927" s="1">
        <f t="shared" si="141"/>
        <v>7638.4</v>
      </c>
      <c r="M2927" s="1">
        <f t="shared" si="142"/>
        <v>7638.4</v>
      </c>
      <c r="N2927" s="1">
        <f t="shared" si="143"/>
        <v>0</v>
      </c>
    </row>
    <row r="2928" spans="1:14" x14ac:dyDescent="0.25">
      <c r="A2928" s="1" t="str">
        <v>BioLegend</v>
      </c>
      <c r="B2928" s="1">
        <v>19896.8</v>
      </c>
      <c r="C2928" s="1" t="str">
        <v>EED119246</v>
      </c>
      <c r="D2928" s="2">
        <v>45919</v>
      </c>
      <c r="E2928" s="2">
        <v>45926</v>
      </c>
      <c r="F2928" s="1">
        <v>305114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19896.8</v>
      </c>
      <c r="M2928" s="1">
        <f t="shared" si="142"/>
        <v>19896.8</v>
      </c>
      <c r="N2928" s="1">
        <f t="shared" si="143"/>
        <v>0</v>
      </c>
    </row>
    <row r="2929" spans="1:14" x14ac:dyDescent="0.25">
      <c r="A2929" s="1" t="str">
        <v>BioLegend</v>
      </c>
      <c r="B2929" s="1">
        <v>18048.8</v>
      </c>
      <c r="C2929" s="1" t="str">
        <v>EED119246</v>
      </c>
      <c r="D2929" s="2">
        <v>45919</v>
      </c>
      <c r="E2929" s="2">
        <v>45926</v>
      </c>
      <c r="F2929" s="1">
        <v>306008</v>
      </c>
      <c r="G2929" s="1">
        <v>1</v>
      </c>
      <c r="H2929" s="1">
        <v>1</v>
      </c>
      <c r="I2929" s="1">
        <v>0</v>
      </c>
      <c r="J2929" s="1" t="str">
        <v>Mumbai</v>
      </c>
      <c r="K2929" s="1">
        <v>0</v>
      </c>
      <c r="L2929" s="1">
        <f t="shared" si="141"/>
        <v>18048.8</v>
      </c>
      <c r="M2929" s="1">
        <f t="shared" si="142"/>
        <v>18048.8</v>
      </c>
      <c r="N2929" s="1">
        <f t="shared" si="143"/>
        <v>0</v>
      </c>
    </row>
    <row r="2930" spans="1:14" x14ac:dyDescent="0.25">
      <c r="A2930" s="1" t="str">
        <v>BioLegend</v>
      </c>
      <c r="B2930" s="1">
        <v>9486.4</v>
      </c>
      <c r="C2930" s="1" t="str">
        <v>EED119246</v>
      </c>
      <c r="D2930" s="2">
        <v>45919</v>
      </c>
      <c r="E2930" s="2">
        <v>45926</v>
      </c>
      <c r="F2930" s="1">
        <v>306509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9486.4</v>
      </c>
      <c r="M2930" s="1">
        <f t="shared" si="142"/>
        <v>9486.4</v>
      </c>
      <c r="N2930" s="1">
        <f t="shared" si="143"/>
        <v>0</v>
      </c>
    </row>
    <row r="2931" spans="1:14" x14ac:dyDescent="0.25">
      <c r="A2931" s="1" t="str">
        <v>BioLegend</v>
      </c>
      <c r="B2931" s="1">
        <v>28314</v>
      </c>
      <c r="C2931" s="1" t="str">
        <v>EED119246</v>
      </c>
      <c r="D2931" s="2">
        <v>45919</v>
      </c>
      <c r="E2931" s="2">
        <v>45926</v>
      </c>
      <c r="F2931" s="1">
        <v>307640</v>
      </c>
      <c r="G2931" s="1">
        <v>2</v>
      </c>
      <c r="H2931" s="1">
        <v>2</v>
      </c>
      <c r="I2931" s="1">
        <v>0</v>
      </c>
      <c r="J2931" s="1" t="str">
        <v>Mumbai</v>
      </c>
      <c r="K2931" s="1">
        <v>0</v>
      </c>
      <c r="L2931" s="1">
        <f t="shared" si="141"/>
        <v>56628</v>
      </c>
      <c r="M2931" s="1">
        <f t="shared" si="142"/>
        <v>56628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307654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23531.199999999997</v>
      </c>
      <c r="C2933" s="1" t="str">
        <v>EED119246</v>
      </c>
      <c r="D2933" s="2">
        <v>45919</v>
      </c>
      <c r="E2933" s="2">
        <v>45926</v>
      </c>
      <c r="F2933" s="1">
        <v>310718</v>
      </c>
      <c r="G2933" s="1">
        <v>1</v>
      </c>
      <c r="H2933" s="1">
        <v>1</v>
      </c>
      <c r="I2933" s="1">
        <v>0</v>
      </c>
      <c r="J2933" s="1" t="str">
        <v>Chandigarh</v>
      </c>
      <c r="K2933" s="1">
        <v>0</v>
      </c>
      <c r="L2933" s="1">
        <f t="shared" si="141"/>
        <v>23531.199999999997</v>
      </c>
      <c r="M2933" s="1">
        <f t="shared" si="142"/>
        <v>23531.199999999997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310946</v>
      </c>
      <c r="G2934" s="1">
        <v>1</v>
      </c>
      <c r="H2934" s="1">
        <v>1</v>
      </c>
      <c r="I2934" s="1">
        <v>0</v>
      </c>
      <c r="J2934" s="1" t="str">
        <v>Karnataka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26796</v>
      </c>
      <c r="C2935" s="1" t="str">
        <v>EED119246</v>
      </c>
      <c r="D2935" s="2">
        <v>45919</v>
      </c>
      <c r="E2935" s="2">
        <v>45926</v>
      </c>
      <c r="F2935" s="1">
        <v>311136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26796</v>
      </c>
      <c r="M2935" s="1">
        <f t="shared" si="142"/>
        <v>26796</v>
      </c>
      <c r="N2935" s="1">
        <f t="shared" si="143"/>
        <v>0</v>
      </c>
    </row>
    <row r="2936" spans="1:14" x14ac:dyDescent="0.25">
      <c r="A2936" s="1" t="str">
        <v>BioLegend</v>
      </c>
      <c r="B2936" s="1">
        <v>26136</v>
      </c>
      <c r="C2936" s="1" t="str">
        <v>EED119246</v>
      </c>
      <c r="D2936" s="2">
        <v>45919</v>
      </c>
      <c r="E2936" s="2">
        <v>45926</v>
      </c>
      <c r="F2936" s="1">
        <v>312238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26136</v>
      </c>
      <c r="M2936" s="1">
        <f t="shared" si="142"/>
        <v>26136</v>
      </c>
      <c r="N2936" s="1">
        <f t="shared" si="143"/>
        <v>0</v>
      </c>
    </row>
    <row r="2937" spans="1:14" x14ac:dyDescent="0.25">
      <c r="A2937" s="1" t="str">
        <v>BioLegend</v>
      </c>
      <c r="B2937" s="1">
        <v>7638.4</v>
      </c>
      <c r="C2937" s="1" t="str">
        <v>EED119246</v>
      </c>
      <c r="D2937" s="2">
        <v>45919</v>
      </c>
      <c r="E2937" s="2">
        <v>45926</v>
      </c>
      <c r="F2937" s="1">
        <v>317313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7638.4</v>
      </c>
      <c r="M2937" s="1">
        <f t="shared" si="142"/>
        <v>7638.4</v>
      </c>
      <c r="N2937" s="1">
        <f t="shared" si="143"/>
        <v>0</v>
      </c>
    </row>
    <row r="2938" spans="1:14" x14ac:dyDescent="0.25">
      <c r="A2938" s="1" t="str">
        <v>BioLegend</v>
      </c>
      <c r="B2938" s="1">
        <v>1724.8000000000002</v>
      </c>
      <c r="C2938" s="1" t="str">
        <v>EED119246</v>
      </c>
      <c r="D2938" s="2">
        <v>45919</v>
      </c>
      <c r="E2938" s="2">
        <v>45926</v>
      </c>
      <c r="F2938" s="1">
        <v>317409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1724.8000000000002</v>
      </c>
      <c r="M2938" s="1">
        <f t="shared" si="142"/>
        <v>1724.8000000000002</v>
      </c>
      <c r="N2938" s="1">
        <f t="shared" si="143"/>
        <v>0</v>
      </c>
    </row>
    <row r="2939" spans="1:14" x14ac:dyDescent="0.25">
      <c r="A2939" s="1" t="str">
        <v>BioLegend</v>
      </c>
      <c r="B2939" s="1">
        <v>12443.2</v>
      </c>
      <c r="C2939" s="1" t="str">
        <v>EED119246</v>
      </c>
      <c r="D2939" s="2">
        <v>45919</v>
      </c>
      <c r="E2939" s="2">
        <v>45926</v>
      </c>
      <c r="F2939" s="1">
        <v>323512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12443.2</v>
      </c>
      <c r="M2939" s="1">
        <f t="shared" si="142"/>
        <v>12443.2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DELHI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5790.4</v>
      </c>
      <c r="C2942" s="1" t="str">
        <v>EED119246</v>
      </c>
      <c r="D2942" s="2">
        <v>45919</v>
      </c>
      <c r="E2942" s="2">
        <v>45926</v>
      </c>
      <c r="F2942" s="1">
        <v>327005</v>
      </c>
      <c r="G2942" s="1">
        <v>1</v>
      </c>
      <c r="H2942" s="1">
        <v>1</v>
      </c>
      <c r="I2942" s="1">
        <v>0</v>
      </c>
      <c r="J2942" s="1" t="str">
        <v>Chennai</v>
      </c>
      <c r="K2942" s="1">
        <v>0</v>
      </c>
      <c r="L2942" s="1">
        <f t="shared" si="141"/>
        <v>5790.4</v>
      </c>
      <c r="M2942" s="1">
        <f t="shared" si="142"/>
        <v>5790.4</v>
      </c>
      <c r="N2942" s="1">
        <f t="shared" si="143"/>
        <v>0</v>
      </c>
    </row>
    <row r="2943" spans="1:14" x14ac:dyDescent="0.25">
      <c r="A2943" s="1" t="str">
        <v>BioLegend</v>
      </c>
      <c r="B2943" s="1">
        <v>19342.400000000001</v>
      </c>
      <c r="C2943" s="1" t="str">
        <v>EED119246</v>
      </c>
      <c r="D2943" s="2">
        <v>45919</v>
      </c>
      <c r="E2943" s="2">
        <v>45926</v>
      </c>
      <c r="F2943" s="1">
        <v>328114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19342.400000000001</v>
      </c>
      <c r="M2943" s="1">
        <f t="shared" si="142"/>
        <v>19342.400000000001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329918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15400</v>
      </c>
      <c r="C2945" s="1" t="str">
        <v>EED119246</v>
      </c>
      <c r="D2945" s="2">
        <v>45919</v>
      </c>
      <c r="E2945" s="2">
        <v>45926</v>
      </c>
      <c r="F2945" s="1">
        <v>330610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15400</v>
      </c>
      <c r="M2945" s="1">
        <f t="shared" si="142"/>
        <v>15400</v>
      </c>
      <c r="N2945" s="1">
        <f t="shared" si="143"/>
        <v>0</v>
      </c>
    </row>
    <row r="2946" spans="1:14" x14ac:dyDescent="0.25">
      <c r="A2946" s="1" t="str">
        <v>BioLegend</v>
      </c>
      <c r="B2946" s="1">
        <v>18911.2</v>
      </c>
      <c r="C2946" s="1" t="str">
        <v>EED119246</v>
      </c>
      <c r="D2946" s="2">
        <v>45919</v>
      </c>
      <c r="E2946" s="2">
        <v>45926</v>
      </c>
      <c r="F2946" s="1">
        <v>330706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18911.2</v>
      </c>
      <c r="M2946" s="1">
        <f t="shared" si="142"/>
        <v>18911.2</v>
      </c>
      <c r="N2946" s="1">
        <f t="shared" si="143"/>
        <v>0</v>
      </c>
    </row>
    <row r="2947" spans="1:14" x14ac:dyDescent="0.25">
      <c r="A2947" s="1" t="str">
        <v>BioLegend</v>
      </c>
      <c r="B2947" s="1">
        <v>27720</v>
      </c>
      <c r="C2947" s="1" t="str">
        <v>EED119246</v>
      </c>
      <c r="D2947" s="2">
        <v>45919</v>
      </c>
      <c r="E2947" s="2">
        <v>45926</v>
      </c>
      <c r="F2947" s="1">
        <v>333648</v>
      </c>
      <c r="G2947" s="1">
        <v>1</v>
      </c>
      <c r="H2947" s="1">
        <v>1</v>
      </c>
      <c r="I2947" s="1">
        <v>0</v>
      </c>
      <c r="J2947" s="1" t="str">
        <v>Delhi</v>
      </c>
      <c r="K2947" s="1">
        <v>0</v>
      </c>
      <c r="L2947" s="1">
        <f t="shared" si="141"/>
        <v>27720</v>
      </c>
      <c r="M2947" s="1">
        <f t="shared" si="142"/>
        <v>27720</v>
      </c>
      <c r="N2947" s="1">
        <f t="shared" si="143"/>
        <v>0</v>
      </c>
    </row>
    <row r="2948" spans="1:14" x14ac:dyDescent="0.25">
      <c r="A2948" s="1" t="str">
        <v>BioLegend</v>
      </c>
      <c r="B2948" s="1">
        <v>23531.199999999997</v>
      </c>
      <c r="C2948" s="1" t="str">
        <v>EED119246</v>
      </c>
      <c r="D2948" s="2">
        <v>45919</v>
      </c>
      <c r="E2948" s="2">
        <v>45926</v>
      </c>
      <c r="F2948" s="1">
        <v>334114</v>
      </c>
      <c r="G2948" s="1">
        <v>1</v>
      </c>
      <c r="H2948" s="1">
        <v>1</v>
      </c>
      <c r="I2948" s="1">
        <v>0</v>
      </c>
      <c r="J2948" s="1" t="str">
        <v>Karnataka</v>
      </c>
      <c r="K2948" s="1">
        <v>0</v>
      </c>
      <c r="L2948" s="1">
        <f t="shared" si="141"/>
        <v>23531.199999999997</v>
      </c>
      <c r="M2948" s="1">
        <f t="shared" si="142"/>
        <v>23531.199999999997</v>
      </c>
      <c r="N2948" s="1">
        <f t="shared" si="143"/>
        <v>0</v>
      </c>
    </row>
    <row r="2949" spans="1:14" x14ac:dyDescent="0.25">
      <c r="A2949" s="1" t="str">
        <v>BioLegend</v>
      </c>
      <c r="B2949" s="1">
        <v>21683.200000000001</v>
      </c>
      <c r="C2949" s="1" t="str">
        <v>EED119246</v>
      </c>
      <c r="D2949" s="2">
        <v>45919</v>
      </c>
      <c r="E2949" s="2">
        <v>45926</v>
      </c>
      <c r="F2949" s="1">
        <v>336220</v>
      </c>
      <c r="G2949" s="1">
        <v>1</v>
      </c>
      <c r="H2949" s="1">
        <v>1</v>
      </c>
      <c r="I2949" s="1">
        <v>0</v>
      </c>
      <c r="J2949" s="1" t="str">
        <v>AHMEDABAD</v>
      </c>
      <c r="K2949" s="1">
        <v>0</v>
      </c>
      <c r="L2949" s="1">
        <f t="shared" si="141"/>
        <v>21683.200000000001</v>
      </c>
      <c r="M2949" s="1">
        <f t="shared" si="142"/>
        <v>21683.200000000001</v>
      </c>
      <c r="N2949" s="1">
        <f t="shared" si="143"/>
        <v>0</v>
      </c>
    </row>
    <row r="2950" spans="1:14" x14ac:dyDescent="0.25">
      <c r="A2950" s="1" t="str">
        <v>BioLegend</v>
      </c>
      <c r="B2950" s="1">
        <v>9424.7999999999993</v>
      </c>
      <c r="C2950" s="1" t="str">
        <v>EED119246</v>
      </c>
      <c r="D2950" s="2">
        <v>45919</v>
      </c>
      <c r="E2950" s="2">
        <v>45926</v>
      </c>
      <c r="F2950" s="1">
        <v>343513</v>
      </c>
      <c r="G2950" s="1">
        <v>1</v>
      </c>
      <c r="H2950" s="1">
        <v>1</v>
      </c>
      <c r="I2950" s="1">
        <v>0</v>
      </c>
      <c r="J2950" s="1" t="str">
        <v>Delhi</v>
      </c>
      <c r="K2950" s="1">
        <v>0</v>
      </c>
      <c r="L2950" s="1">
        <f t="shared" ref="L2950:L3009" si="144">G2950*B2950</f>
        <v>9424.7999999999993</v>
      </c>
      <c r="M2950" s="1">
        <f t="shared" ref="M2950:M3009" si="145">H2950*B2950</f>
        <v>9424.7999999999993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7453.6</v>
      </c>
      <c r="C2951" s="1" t="str">
        <v>EED119246</v>
      </c>
      <c r="D2951" s="2">
        <v>45919</v>
      </c>
      <c r="E2951" s="2">
        <v>45926</v>
      </c>
      <c r="F2951" s="1">
        <v>344703</v>
      </c>
      <c r="G2951" s="1">
        <v>1</v>
      </c>
      <c r="H2951" s="1">
        <v>1</v>
      </c>
      <c r="I2951" s="1">
        <v>0</v>
      </c>
      <c r="J2951" s="1" t="str">
        <v>Kolkata</v>
      </c>
      <c r="K2951" s="1">
        <v>0</v>
      </c>
      <c r="L2951" s="1">
        <f t="shared" si="144"/>
        <v>7453.6</v>
      </c>
      <c r="M2951" s="1">
        <f t="shared" si="145"/>
        <v>7453.6</v>
      </c>
      <c r="N2951" s="1">
        <f t="shared" si="146"/>
        <v>0</v>
      </c>
    </row>
    <row r="2952" spans="1:14" x14ac:dyDescent="0.25">
      <c r="A2952" s="1" t="str">
        <v>BioLegend</v>
      </c>
      <c r="B2952" s="1">
        <v>8808.7999999999993</v>
      </c>
      <c r="C2952" s="1" t="str">
        <v>EED119246</v>
      </c>
      <c r="D2952" s="2">
        <v>45919</v>
      </c>
      <c r="E2952" s="2">
        <v>45926</v>
      </c>
      <c r="F2952" s="1">
        <v>344813</v>
      </c>
      <c r="G2952" s="1">
        <v>1</v>
      </c>
      <c r="H2952" s="1">
        <v>1</v>
      </c>
      <c r="I2952" s="1">
        <v>0</v>
      </c>
      <c r="J2952" s="1" t="str">
        <v>Chandigarh</v>
      </c>
      <c r="K2952" s="1">
        <v>0</v>
      </c>
      <c r="L2952" s="1">
        <f t="shared" si="144"/>
        <v>8808.7999999999993</v>
      </c>
      <c r="M2952" s="1">
        <f t="shared" si="145"/>
        <v>8808.7999999999993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27588</v>
      </c>
      <c r="C2953" s="1" t="str">
        <v>EED119246</v>
      </c>
      <c r="D2953" s="2">
        <v>45919</v>
      </c>
      <c r="E2953" s="2">
        <v>45926</v>
      </c>
      <c r="F2953" s="1">
        <v>344846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27588</v>
      </c>
      <c r="M2953" s="1">
        <f t="shared" si="145"/>
        <v>27588</v>
      </c>
      <c r="N2953" s="1">
        <f t="shared" si="146"/>
        <v>0</v>
      </c>
    </row>
    <row r="2954" spans="1:14" x14ac:dyDescent="0.25">
      <c r="A2954" s="1" t="str">
        <v>BioLegend</v>
      </c>
      <c r="B2954" s="1">
        <v>9055.2000000000007</v>
      </c>
      <c r="C2954" s="1" t="str">
        <v>EED119246</v>
      </c>
      <c r="D2954" s="2">
        <v>45919</v>
      </c>
      <c r="E2954" s="2">
        <v>45926</v>
      </c>
      <c r="F2954" s="1">
        <v>345013</v>
      </c>
      <c r="G2954" s="1">
        <v>1</v>
      </c>
      <c r="H2954" s="1">
        <v>1</v>
      </c>
      <c r="I2954" s="1">
        <v>0</v>
      </c>
      <c r="J2954" s="1" t="str">
        <v>Kolkata</v>
      </c>
      <c r="K2954" s="1">
        <v>0</v>
      </c>
      <c r="L2954" s="1">
        <f t="shared" si="144"/>
        <v>9055.2000000000007</v>
      </c>
      <c r="M2954" s="1">
        <f t="shared" si="145"/>
        <v>9055.2000000000007</v>
      </c>
      <c r="N2954" s="1">
        <f t="shared" si="146"/>
        <v>0</v>
      </c>
    </row>
    <row r="2955" spans="1:14" x14ac:dyDescent="0.25">
      <c r="A2955" s="1" t="str">
        <v>BioLegend</v>
      </c>
      <c r="B2955" s="1">
        <v>22792</v>
      </c>
      <c r="C2955" s="1" t="str">
        <v>EED119246</v>
      </c>
      <c r="D2955" s="2">
        <v>45919</v>
      </c>
      <c r="E2955" s="2">
        <v>45926</v>
      </c>
      <c r="F2955" s="1">
        <v>345044</v>
      </c>
      <c r="G2955" s="1">
        <v>1</v>
      </c>
      <c r="H2955" s="1">
        <v>1</v>
      </c>
      <c r="I2955" s="1">
        <v>0</v>
      </c>
      <c r="J2955" s="1" t="str">
        <v>Karnataka</v>
      </c>
      <c r="K2955" s="1">
        <v>0</v>
      </c>
      <c r="L2955" s="1">
        <f t="shared" si="144"/>
        <v>22792</v>
      </c>
      <c r="M2955" s="1">
        <f t="shared" si="145"/>
        <v>22792</v>
      </c>
      <c r="N2955" s="1">
        <f t="shared" si="146"/>
        <v>0</v>
      </c>
    </row>
    <row r="2956" spans="1:14" x14ac:dyDescent="0.25">
      <c r="A2956" s="1" t="str">
        <v>BioLegend</v>
      </c>
      <c r="B2956" s="1">
        <v>27258</v>
      </c>
      <c r="C2956" s="1" t="str">
        <v>EED119246</v>
      </c>
      <c r="D2956" s="2">
        <v>45919</v>
      </c>
      <c r="E2956" s="2">
        <v>45926</v>
      </c>
      <c r="F2956" s="1">
        <v>347318</v>
      </c>
      <c r="G2956" s="1">
        <v>1</v>
      </c>
      <c r="H2956" s="1">
        <v>1</v>
      </c>
      <c r="I2956" s="1">
        <v>0</v>
      </c>
      <c r="J2956" s="1" t="str">
        <v>Bhuvneshwar</v>
      </c>
      <c r="K2956" s="1">
        <v>0</v>
      </c>
      <c r="L2956" s="1">
        <f t="shared" si="144"/>
        <v>27258</v>
      </c>
      <c r="M2956" s="1">
        <f t="shared" si="145"/>
        <v>27258</v>
      </c>
      <c r="N2956" s="1">
        <f t="shared" si="146"/>
        <v>0</v>
      </c>
    </row>
    <row r="2957" spans="1:14" x14ac:dyDescent="0.25">
      <c r="A2957" s="1" t="str">
        <v>BioLegend</v>
      </c>
      <c r="B2957" s="1">
        <v>9794.4</v>
      </c>
      <c r="C2957" s="1" t="str">
        <v>EED119246</v>
      </c>
      <c r="D2957" s="2">
        <v>45919</v>
      </c>
      <c r="E2957" s="2">
        <v>45926</v>
      </c>
      <c r="F2957" s="1">
        <v>351729</v>
      </c>
      <c r="G2957" s="1">
        <v>1</v>
      </c>
      <c r="H2957" s="1">
        <v>1</v>
      </c>
      <c r="I2957" s="1">
        <v>0</v>
      </c>
      <c r="J2957" s="1" t="str">
        <v>Delhi</v>
      </c>
      <c r="K2957" s="1">
        <v>0</v>
      </c>
      <c r="L2957" s="1">
        <f t="shared" si="144"/>
        <v>9794.4</v>
      </c>
      <c r="M2957" s="1">
        <f t="shared" si="145"/>
        <v>9794.4</v>
      </c>
      <c r="N2957" s="1">
        <f t="shared" si="146"/>
        <v>0</v>
      </c>
    </row>
    <row r="2958" spans="1:14" x14ac:dyDescent="0.25">
      <c r="A2958" s="1" t="str">
        <v>BioLegend</v>
      </c>
      <c r="B2958" s="1">
        <v>20820.8</v>
      </c>
      <c r="C2958" s="1" t="str">
        <v>EED119246</v>
      </c>
      <c r="D2958" s="2">
        <v>45919</v>
      </c>
      <c r="E2958" s="2">
        <v>45926</v>
      </c>
      <c r="F2958" s="1">
        <v>353606</v>
      </c>
      <c r="G2958" s="1">
        <v>1</v>
      </c>
      <c r="H2958" s="1">
        <v>1</v>
      </c>
      <c r="I2958" s="1">
        <v>0</v>
      </c>
      <c r="J2958" s="1" t="str">
        <v>Telangana</v>
      </c>
      <c r="K2958" s="1">
        <v>0</v>
      </c>
      <c r="L2958" s="1">
        <f t="shared" si="144"/>
        <v>20820.8</v>
      </c>
      <c r="M2958" s="1">
        <f t="shared" si="145"/>
        <v>20820.8</v>
      </c>
      <c r="N2958" s="1">
        <f t="shared" si="146"/>
        <v>0</v>
      </c>
    </row>
    <row r="2959" spans="1:14" x14ac:dyDescent="0.25">
      <c r="A2959" s="1" t="str">
        <v>BioLegend</v>
      </c>
      <c r="B2959" s="1">
        <v>26862</v>
      </c>
      <c r="C2959" s="1" t="str">
        <v>EED119246</v>
      </c>
      <c r="D2959" s="2">
        <v>45919</v>
      </c>
      <c r="E2959" s="2">
        <v>45926</v>
      </c>
      <c r="F2959" s="1">
        <v>353726</v>
      </c>
      <c r="G2959" s="1">
        <v>3</v>
      </c>
      <c r="H2959" s="1">
        <v>3</v>
      </c>
      <c r="I2959" s="1">
        <v>0</v>
      </c>
      <c r="J2959" s="1" t="str">
        <v>Mumbai</v>
      </c>
      <c r="K2959" s="1">
        <v>0</v>
      </c>
      <c r="L2959" s="1">
        <f t="shared" si="144"/>
        <v>80586</v>
      </c>
      <c r="M2959" s="1">
        <f t="shared" si="145"/>
        <v>80586</v>
      </c>
      <c r="N2959" s="1">
        <f t="shared" si="146"/>
        <v>0</v>
      </c>
    </row>
    <row r="2960" spans="1:14" x14ac:dyDescent="0.25">
      <c r="A2960" s="1" t="str">
        <v>BioLegend</v>
      </c>
      <c r="B2960" s="1">
        <v>13305.599999999999</v>
      </c>
      <c r="C2960" s="1" t="str">
        <v>EED119246</v>
      </c>
      <c r="D2960" s="2">
        <v>45919</v>
      </c>
      <c r="E2960" s="2">
        <v>45926</v>
      </c>
      <c r="F2960" s="1">
        <v>356110</v>
      </c>
      <c r="G2960" s="1">
        <v>1</v>
      </c>
      <c r="H2960" s="1">
        <v>1</v>
      </c>
      <c r="I2960" s="1">
        <v>0</v>
      </c>
      <c r="J2960" s="1" t="str">
        <v>Kolkata</v>
      </c>
      <c r="K2960" s="1">
        <v>0</v>
      </c>
      <c r="L2960" s="1">
        <f t="shared" si="144"/>
        <v>13305.599999999999</v>
      </c>
      <c r="M2960" s="1">
        <f t="shared" si="145"/>
        <v>13305.599999999999</v>
      </c>
      <c r="N2960" s="1">
        <f t="shared" si="146"/>
        <v>0</v>
      </c>
    </row>
    <row r="2961" spans="1:14" x14ac:dyDescent="0.25">
      <c r="A2961" s="1" t="str">
        <v>BioLegend</v>
      </c>
      <c r="B2961" s="1">
        <v>21621.600000000002</v>
      </c>
      <c r="C2961" s="1" t="str">
        <v>EED119246</v>
      </c>
      <c r="D2961" s="2">
        <v>45919</v>
      </c>
      <c r="E2961" s="2">
        <v>45926</v>
      </c>
      <c r="F2961" s="1">
        <v>356422</v>
      </c>
      <c r="G2961" s="1">
        <v>3</v>
      </c>
      <c r="H2961" s="1">
        <v>3</v>
      </c>
      <c r="I2961" s="1">
        <v>0</v>
      </c>
      <c r="J2961" s="1" t="str">
        <v>Banglore</v>
      </c>
      <c r="K2961" s="1">
        <v>0</v>
      </c>
      <c r="L2961" s="1">
        <f t="shared" si="144"/>
        <v>64864.800000000003</v>
      </c>
      <c r="M2961" s="1">
        <f t="shared" si="145"/>
        <v>64864.800000000003</v>
      </c>
      <c r="N2961" s="1">
        <f t="shared" si="146"/>
        <v>0</v>
      </c>
    </row>
    <row r="2962" spans="1:14" x14ac:dyDescent="0.25">
      <c r="A2962" s="1" t="str">
        <v>BioLegend</v>
      </c>
      <c r="B2962" s="1">
        <v>7638.4</v>
      </c>
      <c r="C2962" s="1" t="str">
        <v>EED119246</v>
      </c>
      <c r="D2962" s="2">
        <v>45919</v>
      </c>
      <c r="E2962" s="2">
        <v>45926</v>
      </c>
      <c r="F2962" s="1">
        <v>357415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7638.4</v>
      </c>
      <c r="M2962" s="1">
        <f t="shared" si="145"/>
        <v>7638.4</v>
      </c>
      <c r="N2962" s="1">
        <f t="shared" si="146"/>
        <v>0</v>
      </c>
    </row>
    <row r="2963" spans="1:14" x14ac:dyDescent="0.25">
      <c r="A2963" s="1" t="str">
        <v>BioLegend</v>
      </c>
      <c r="B2963" s="1">
        <v>22176</v>
      </c>
      <c r="C2963" s="1" t="str">
        <v>EED119246</v>
      </c>
      <c r="D2963" s="2">
        <v>45919</v>
      </c>
      <c r="E2963" s="2">
        <v>45926</v>
      </c>
      <c r="F2963" s="1">
        <v>357504</v>
      </c>
      <c r="G2963" s="1">
        <v>3</v>
      </c>
      <c r="H2963" s="1">
        <v>3</v>
      </c>
      <c r="I2963" s="1">
        <v>0</v>
      </c>
      <c r="J2963" s="1" t="str">
        <v>Karnataka</v>
      </c>
      <c r="K2963" s="1">
        <v>0</v>
      </c>
      <c r="L2963" s="1">
        <f t="shared" si="144"/>
        <v>66528</v>
      </c>
      <c r="M2963" s="1">
        <f t="shared" si="145"/>
        <v>66528</v>
      </c>
      <c r="N2963" s="1">
        <f t="shared" si="146"/>
        <v>0</v>
      </c>
    </row>
    <row r="2964" spans="1:14" x14ac:dyDescent="0.25">
      <c r="A2964" s="1" t="str">
        <v>BioLegend</v>
      </c>
      <c r="B2964" s="1">
        <v>28710</v>
      </c>
      <c r="C2964" s="1" t="str">
        <v>EED119246</v>
      </c>
      <c r="D2964" s="2">
        <v>45919</v>
      </c>
      <c r="E2964" s="2">
        <v>45926</v>
      </c>
      <c r="F2964" s="1">
        <v>358610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28710</v>
      </c>
      <c r="M2964" s="1">
        <f t="shared" si="145"/>
        <v>28710</v>
      </c>
      <c r="N2964" s="1">
        <f t="shared" si="146"/>
        <v>0</v>
      </c>
    </row>
    <row r="2965" spans="1:14" x14ac:dyDescent="0.25">
      <c r="A2965" s="1" t="str">
        <v>BioLegend</v>
      </c>
      <c r="B2965" s="1">
        <v>9424.7999999999993</v>
      </c>
      <c r="C2965" s="1" t="str">
        <v>EED119246</v>
      </c>
      <c r="D2965" s="2">
        <v>45919</v>
      </c>
      <c r="E2965" s="2">
        <v>45926</v>
      </c>
      <c r="F2965" s="1">
        <v>363203</v>
      </c>
      <c r="G2965" s="1">
        <v>1</v>
      </c>
      <c r="H2965" s="1">
        <v>1</v>
      </c>
      <c r="I2965" s="1">
        <v>0</v>
      </c>
      <c r="J2965" s="1" t="str">
        <v>Kolkata</v>
      </c>
      <c r="K2965" s="1">
        <v>0</v>
      </c>
      <c r="L2965" s="1">
        <f t="shared" si="144"/>
        <v>9424.7999999999993</v>
      </c>
      <c r="M2965" s="1">
        <f t="shared" si="145"/>
        <v>9424.7999999999993</v>
      </c>
      <c r="N2965" s="1">
        <f t="shared" si="146"/>
        <v>0</v>
      </c>
    </row>
    <row r="2966" spans="1:14" x14ac:dyDescent="0.25">
      <c r="A2966" s="1" t="str">
        <v>BioLegend</v>
      </c>
      <c r="B2966" s="1">
        <v>22792</v>
      </c>
      <c r="C2966" s="1" t="str">
        <v>EED119246</v>
      </c>
      <c r="D2966" s="2">
        <v>45919</v>
      </c>
      <c r="E2966" s="2">
        <v>45926</v>
      </c>
      <c r="F2966" s="1">
        <v>363210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22792</v>
      </c>
      <c r="M2966" s="1">
        <f t="shared" si="145"/>
        <v>22792</v>
      </c>
      <c r="N2966" s="1">
        <f t="shared" si="146"/>
        <v>0</v>
      </c>
    </row>
    <row r="2967" spans="1:14" x14ac:dyDescent="0.25">
      <c r="A2967" s="1" t="str">
        <v>BioLegend</v>
      </c>
      <c r="B2967" s="1">
        <v>36097.599999999999</v>
      </c>
      <c r="C2967" s="1" t="str">
        <v>EED119246</v>
      </c>
      <c r="D2967" s="2">
        <v>45919</v>
      </c>
      <c r="E2967" s="2">
        <v>45926</v>
      </c>
      <c r="F2967" s="1">
        <v>363601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36097.599999999999</v>
      </c>
      <c r="M2967" s="1">
        <f t="shared" si="145"/>
        <v>36097.599999999999</v>
      </c>
      <c r="N2967" s="1">
        <f t="shared" si="146"/>
        <v>0</v>
      </c>
    </row>
    <row r="2968" spans="1:14" x14ac:dyDescent="0.25">
      <c r="A2968" s="1" t="str">
        <v>BioLegend</v>
      </c>
      <c r="B2968" s="1">
        <v>22176</v>
      </c>
      <c r="C2968" s="1" t="str">
        <v>EED119246</v>
      </c>
      <c r="D2968" s="2">
        <v>45919</v>
      </c>
      <c r="E2968" s="2">
        <v>45926</v>
      </c>
      <c r="F2968" s="1">
        <v>366704</v>
      </c>
      <c r="G2968" s="1">
        <v>1</v>
      </c>
      <c r="H2968" s="1">
        <v>1</v>
      </c>
      <c r="I2968" s="1">
        <v>0</v>
      </c>
      <c r="J2968" s="1" t="str">
        <v>Mumbai</v>
      </c>
      <c r="K2968" s="1">
        <v>0</v>
      </c>
      <c r="L2968" s="1">
        <f t="shared" si="144"/>
        <v>22176</v>
      </c>
      <c r="M2968" s="1">
        <f t="shared" si="145"/>
        <v>22176</v>
      </c>
      <c r="N2968" s="1">
        <f t="shared" si="146"/>
        <v>0</v>
      </c>
    </row>
    <row r="2969" spans="1:14" x14ac:dyDescent="0.25">
      <c r="A2969" s="1" t="str">
        <v>BioLegend</v>
      </c>
      <c r="B2969" s="1">
        <v>9178.4</v>
      </c>
      <c r="C2969" s="1" t="str">
        <v>EED119246</v>
      </c>
      <c r="D2969" s="2">
        <v>45919</v>
      </c>
      <c r="E2969" s="2">
        <v>45926</v>
      </c>
      <c r="F2969" s="1">
        <v>367405</v>
      </c>
      <c r="G2969" s="1">
        <v>1</v>
      </c>
      <c r="H2969" s="1">
        <v>1</v>
      </c>
      <c r="I2969" s="1">
        <v>0</v>
      </c>
      <c r="J2969" s="1" t="str">
        <v>Kolkata</v>
      </c>
      <c r="K2969" s="1">
        <v>0</v>
      </c>
      <c r="L2969" s="1">
        <f t="shared" si="144"/>
        <v>9178.4</v>
      </c>
      <c r="M2969" s="1">
        <f t="shared" si="145"/>
        <v>9178.4</v>
      </c>
      <c r="N2969" s="1">
        <f t="shared" si="146"/>
        <v>0</v>
      </c>
    </row>
    <row r="2970" spans="1:14" x14ac:dyDescent="0.25">
      <c r="A2970" s="1" t="str">
        <v>BioLegend</v>
      </c>
      <c r="B2970" s="1">
        <v>9055.2000000000007</v>
      </c>
      <c r="C2970" s="1" t="str">
        <v>EED119246</v>
      </c>
      <c r="D2970" s="2">
        <v>45919</v>
      </c>
      <c r="E2970" s="2">
        <v>45926</v>
      </c>
      <c r="F2970" s="1">
        <v>368503</v>
      </c>
      <c r="G2970" s="1">
        <v>1</v>
      </c>
      <c r="H2970" s="1">
        <v>1</v>
      </c>
      <c r="I2970" s="1">
        <v>0</v>
      </c>
      <c r="J2970" s="1" t="str">
        <v>Delhi</v>
      </c>
      <c r="K2970" s="1">
        <v>0</v>
      </c>
      <c r="L2970" s="1">
        <f t="shared" si="144"/>
        <v>9055.2000000000007</v>
      </c>
      <c r="M2970" s="1">
        <f t="shared" si="145"/>
        <v>9055.2000000000007</v>
      </c>
      <c r="N2970" s="1">
        <f t="shared" si="146"/>
        <v>0</v>
      </c>
    </row>
    <row r="2971" spans="1:14" x14ac:dyDescent="0.25">
      <c r="A2971" s="1" t="str">
        <v>BioLegend</v>
      </c>
      <c r="B2971" s="1">
        <v>8500.7999999999993</v>
      </c>
      <c r="C2971" s="1" t="str">
        <v>EED119246</v>
      </c>
      <c r="D2971" s="2">
        <v>45919</v>
      </c>
      <c r="E2971" s="2">
        <v>45926</v>
      </c>
      <c r="F2971" s="1">
        <v>368508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8500.7999999999993</v>
      </c>
      <c r="M2971" s="1">
        <f t="shared" si="145"/>
        <v>8500.7999999999993</v>
      </c>
      <c r="N2971" s="1">
        <f t="shared" si="146"/>
        <v>0</v>
      </c>
    </row>
    <row r="2972" spans="1:14" x14ac:dyDescent="0.25">
      <c r="A2972" s="1" t="str">
        <v>BioLegend</v>
      </c>
      <c r="B2972" s="1">
        <v>3757.6000000000004</v>
      </c>
      <c r="C2972" s="1" t="str">
        <v>EED119246</v>
      </c>
      <c r="D2972" s="2">
        <v>45919</v>
      </c>
      <c r="E2972" s="2">
        <v>45926</v>
      </c>
      <c r="F2972" s="1">
        <v>368509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3757.6000000000004</v>
      </c>
      <c r="M2972" s="1">
        <f t="shared" si="145"/>
        <v>3757.6000000000004</v>
      </c>
      <c r="N2972" s="1">
        <f t="shared" si="146"/>
        <v>0</v>
      </c>
    </row>
    <row r="2973" spans="1:14" x14ac:dyDescent="0.25">
      <c r="A2973" s="1" t="str">
        <v>BioLegend</v>
      </c>
      <c r="B2973" s="1">
        <v>18480</v>
      </c>
      <c r="C2973" s="1" t="str">
        <v>EED119246</v>
      </c>
      <c r="D2973" s="2">
        <v>45919</v>
      </c>
      <c r="E2973" s="2">
        <v>45926</v>
      </c>
      <c r="F2973" s="1">
        <v>369312</v>
      </c>
      <c r="G2973" s="1">
        <v>1</v>
      </c>
      <c r="H2973" s="1">
        <v>1</v>
      </c>
      <c r="I2973" s="1">
        <v>0</v>
      </c>
      <c r="J2973" s="1" t="str">
        <v>Karnataka</v>
      </c>
      <c r="K2973" s="1">
        <v>0</v>
      </c>
      <c r="L2973" s="1">
        <f t="shared" si="144"/>
        <v>18480</v>
      </c>
      <c r="M2973" s="1">
        <f t="shared" si="145"/>
        <v>18480</v>
      </c>
      <c r="N2973" s="1">
        <f t="shared" si="146"/>
        <v>0</v>
      </c>
    </row>
    <row r="2974" spans="1:14" x14ac:dyDescent="0.25">
      <c r="A2974" s="1" t="str">
        <v>BioLegend</v>
      </c>
      <c r="B2974" s="1">
        <v>14190</v>
      </c>
      <c r="C2974" s="1" t="str">
        <v>EED119246</v>
      </c>
      <c r="D2974" s="2">
        <v>45919</v>
      </c>
      <c r="E2974" s="2">
        <v>45926</v>
      </c>
      <c r="F2974" s="1">
        <v>369321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14190</v>
      </c>
      <c r="M2974" s="1">
        <f t="shared" si="145"/>
        <v>14190</v>
      </c>
      <c r="N2974" s="1">
        <f t="shared" si="146"/>
        <v>0</v>
      </c>
    </row>
    <row r="2975" spans="1:14" x14ac:dyDescent="0.25">
      <c r="A2975" s="1" t="str">
        <v>BioLegend</v>
      </c>
      <c r="B2975" s="1">
        <v>19896.8</v>
      </c>
      <c r="C2975" s="1" t="str">
        <v>EED119246</v>
      </c>
      <c r="D2975" s="2">
        <v>45919</v>
      </c>
      <c r="E2975" s="2">
        <v>45926</v>
      </c>
      <c r="F2975" s="1">
        <v>372002</v>
      </c>
      <c r="G2975" s="1">
        <v>1</v>
      </c>
      <c r="H2975" s="1">
        <v>1</v>
      </c>
      <c r="I2975" s="1">
        <v>0</v>
      </c>
      <c r="J2975" s="1" t="str">
        <v>Delhi</v>
      </c>
      <c r="K2975" s="1">
        <v>0</v>
      </c>
      <c r="L2975" s="1">
        <f t="shared" si="144"/>
        <v>19896.8</v>
      </c>
      <c r="M2975" s="1">
        <f t="shared" si="145"/>
        <v>19896.8</v>
      </c>
      <c r="N2975" s="1">
        <f t="shared" si="146"/>
        <v>0</v>
      </c>
    </row>
    <row r="2976" spans="1:14" x14ac:dyDescent="0.25">
      <c r="A2976" s="1" t="str">
        <v>BioLegend</v>
      </c>
      <c r="B2976" s="1">
        <v>7700</v>
      </c>
      <c r="C2976" s="1" t="str">
        <v>EED119246</v>
      </c>
      <c r="D2976" s="2">
        <v>45919</v>
      </c>
      <c r="E2976" s="2">
        <v>45926</v>
      </c>
      <c r="F2976" s="1">
        <v>372203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7700</v>
      </c>
      <c r="M2976" s="1">
        <f t="shared" si="145"/>
        <v>7700</v>
      </c>
      <c r="N2976" s="1">
        <f t="shared" si="146"/>
        <v>0</v>
      </c>
    </row>
    <row r="2977" spans="1:14" x14ac:dyDescent="0.25">
      <c r="A2977" s="1" t="str">
        <v>BioLegend</v>
      </c>
      <c r="B2977" s="1">
        <v>20636</v>
      </c>
      <c r="C2977" s="1" t="str">
        <v>EED119246</v>
      </c>
      <c r="D2977" s="2">
        <v>45919</v>
      </c>
      <c r="E2977" s="2">
        <v>45926</v>
      </c>
      <c r="F2977" s="1">
        <v>372208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20636</v>
      </c>
      <c r="M2977" s="1">
        <f t="shared" si="145"/>
        <v>20636</v>
      </c>
      <c r="N2977" s="1">
        <f t="shared" si="146"/>
        <v>0</v>
      </c>
    </row>
    <row r="2978" spans="1:14" x14ac:dyDescent="0.25">
      <c r="A2978" s="1" t="str">
        <v>BioLegend</v>
      </c>
      <c r="B2978" s="1">
        <v>26426.400000000001</v>
      </c>
      <c r="C2978" s="1" t="str">
        <v>EED119246</v>
      </c>
      <c r="D2978" s="2">
        <v>45919</v>
      </c>
      <c r="E2978" s="2">
        <v>45926</v>
      </c>
      <c r="F2978" s="1">
        <v>372716</v>
      </c>
      <c r="G2978" s="1">
        <v>1</v>
      </c>
      <c r="H2978" s="1">
        <v>1</v>
      </c>
      <c r="I2978" s="1">
        <v>0</v>
      </c>
      <c r="J2978" s="1" t="str">
        <v>Karnataka</v>
      </c>
      <c r="K2978" s="1">
        <v>0</v>
      </c>
      <c r="L2978" s="1">
        <f t="shared" si="144"/>
        <v>26426.400000000001</v>
      </c>
      <c r="M2978" s="1">
        <f t="shared" si="145"/>
        <v>26426.400000000001</v>
      </c>
      <c r="N2978" s="1">
        <f t="shared" si="146"/>
        <v>0</v>
      </c>
    </row>
    <row r="2979" spans="1:14" x14ac:dyDescent="0.25">
      <c r="A2979" s="1" t="str">
        <v>BioLegend</v>
      </c>
      <c r="B2979" s="1">
        <v>4928</v>
      </c>
      <c r="C2979" s="1" t="str">
        <v>EED119246</v>
      </c>
      <c r="D2979" s="2">
        <v>45919</v>
      </c>
      <c r="E2979" s="2">
        <v>45926</v>
      </c>
      <c r="F2979" s="1">
        <v>384813</v>
      </c>
      <c r="G2979" s="1">
        <v>1</v>
      </c>
      <c r="H2979" s="1">
        <v>1</v>
      </c>
      <c r="I2979" s="1">
        <v>0</v>
      </c>
      <c r="J2979" s="1" t="str">
        <v>Kolkata</v>
      </c>
      <c r="K2979" s="1">
        <v>0</v>
      </c>
      <c r="L2979" s="1">
        <f t="shared" si="144"/>
        <v>4928</v>
      </c>
      <c r="M2979" s="1">
        <f t="shared" si="145"/>
        <v>4928</v>
      </c>
      <c r="N2979" s="1">
        <f t="shared" si="146"/>
        <v>0</v>
      </c>
    </row>
    <row r="2980" spans="1:14" x14ac:dyDescent="0.25">
      <c r="A2980" s="1" t="str">
        <v>BioLegend</v>
      </c>
      <c r="B2980" s="1">
        <v>23628</v>
      </c>
      <c r="C2980" s="1" t="str">
        <v>EED119246</v>
      </c>
      <c r="D2980" s="2">
        <v>45919</v>
      </c>
      <c r="E2980" s="2">
        <v>45926</v>
      </c>
      <c r="F2980" s="1">
        <v>400158</v>
      </c>
      <c r="G2980" s="1">
        <v>3</v>
      </c>
      <c r="H2980" s="1">
        <v>3</v>
      </c>
      <c r="I2980" s="1">
        <v>0</v>
      </c>
      <c r="J2980" s="1" t="str">
        <v>Karnataka</v>
      </c>
      <c r="K2980" s="1">
        <v>0</v>
      </c>
      <c r="L2980" s="1">
        <f t="shared" si="144"/>
        <v>70884</v>
      </c>
      <c r="M2980" s="1">
        <f t="shared" si="145"/>
        <v>70884</v>
      </c>
      <c r="N2980" s="1">
        <f t="shared" si="146"/>
        <v>0</v>
      </c>
    </row>
    <row r="2981" spans="1:14" x14ac:dyDescent="0.25">
      <c r="A2981" s="1" t="str">
        <v>BioLegend</v>
      </c>
      <c r="B2981" s="1">
        <v>5667.2000000000007</v>
      </c>
      <c r="C2981" s="1" t="str">
        <v>EED119246</v>
      </c>
      <c r="D2981" s="2">
        <v>45919</v>
      </c>
      <c r="E2981" s="2">
        <v>45926</v>
      </c>
      <c r="F2981" s="1">
        <v>400212</v>
      </c>
      <c r="G2981" s="1">
        <v>2</v>
      </c>
      <c r="H2981" s="1">
        <v>2</v>
      </c>
      <c r="I2981" s="1">
        <v>0</v>
      </c>
      <c r="J2981" s="1" t="str">
        <v>Karnataka</v>
      </c>
      <c r="K2981" s="1">
        <v>0</v>
      </c>
      <c r="L2981" s="1">
        <f t="shared" si="144"/>
        <v>11334.400000000001</v>
      </c>
      <c r="M2981" s="1">
        <f t="shared" si="145"/>
        <v>11334.400000000001</v>
      </c>
      <c r="N2981" s="1">
        <f t="shared" si="146"/>
        <v>0</v>
      </c>
    </row>
    <row r="2982" spans="1:14" x14ac:dyDescent="0.25">
      <c r="A2982" s="1" t="str">
        <v>BioLegend</v>
      </c>
      <c r="B2982" s="1">
        <v>7207.2000000000007</v>
      </c>
      <c r="C2982" s="1" t="str">
        <v>EED119246</v>
      </c>
      <c r="D2982" s="2">
        <v>45919</v>
      </c>
      <c r="E2982" s="2">
        <v>45926</v>
      </c>
      <c r="F2982" s="1">
        <v>401319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7207.2000000000007</v>
      </c>
      <c r="M2982" s="1">
        <f t="shared" si="145"/>
        <v>7207.2000000000007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12689.599999999999</v>
      </c>
      <c r="C2983" s="1" t="str">
        <v>EED119246</v>
      </c>
      <c r="D2983" s="2">
        <v>45919</v>
      </c>
      <c r="E2983" s="2">
        <v>45926</v>
      </c>
      <c r="F2983" s="1">
        <v>405206</v>
      </c>
      <c r="G2983" s="1">
        <v>1</v>
      </c>
      <c r="H2983" s="1">
        <v>1</v>
      </c>
      <c r="I2983" s="1">
        <v>0</v>
      </c>
      <c r="J2983" s="1" t="str">
        <v>Delhi</v>
      </c>
      <c r="K2983" s="1">
        <v>0</v>
      </c>
      <c r="L2983" s="1">
        <f t="shared" si="144"/>
        <v>12689.599999999999</v>
      </c>
      <c r="M2983" s="1">
        <f t="shared" si="145"/>
        <v>12689.599999999999</v>
      </c>
      <c r="N2983" s="1">
        <f t="shared" si="146"/>
        <v>0</v>
      </c>
    </row>
    <row r="2984" spans="1:14" x14ac:dyDescent="0.25">
      <c r="A2984" s="1" t="str">
        <v>BioLegend</v>
      </c>
      <c r="B2984" s="1">
        <v>6899.2000000000007</v>
      </c>
      <c r="C2984" s="1" t="str">
        <v>EED119246</v>
      </c>
      <c r="D2984" s="2">
        <v>45919</v>
      </c>
      <c r="E2984" s="2">
        <v>45926</v>
      </c>
      <c r="F2984" s="1">
        <v>405326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6899.2000000000007</v>
      </c>
      <c r="M2984" s="1">
        <f t="shared" si="145"/>
        <v>6899.2000000000007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5112.8</v>
      </c>
      <c r="C2985" s="1" t="str">
        <v>EED119246</v>
      </c>
      <c r="D2985" s="2">
        <v>45919</v>
      </c>
      <c r="E2985" s="2">
        <v>45926</v>
      </c>
      <c r="F2985" s="1">
        <v>406605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5112.8</v>
      </c>
      <c r="M2985" s="1">
        <f t="shared" si="145"/>
        <v>5112.8</v>
      </c>
      <c r="N2985" s="1">
        <f t="shared" si="146"/>
        <v>0</v>
      </c>
    </row>
    <row r="2986" spans="1:14" x14ac:dyDescent="0.25">
      <c r="A2986" s="1" t="str">
        <v>BioLegend</v>
      </c>
      <c r="B2986" s="1">
        <v>6960.7999999999993</v>
      </c>
      <c r="C2986" s="1" t="str">
        <v>EED119246</v>
      </c>
      <c r="D2986" s="2">
        <v>45919</v>
      </c>
      <c r="E2986" s="2">
        <v>45926</v>
      </c>
      <c r="F2986" s="1">
        <v>406609</v>
      </c>
      <c r="G2986" s="1">
        <v>1</v>
      </c>
      <c r="H2986" s="1">
        <v>1</v>
      </c>
      <c r="I2986" s="1">
        <v>0</v>
      </c>
      <c r="J2986" s="1" t="str">
        <v>Banglore</v>
      </c>
      <c r="K2986" s="1">
        <v>0</v>
      </c>
      <c r="L2986" s="1">
        <f t="shared" si="144"/>
        <v>6960.7999999999993</v>
      </c>
      <c r="M2986" s="1">
        <f t="shared" si="145"/>
        <v>6960.7999999999993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3634.3999999999996</v>
      </c>
      <c r="C2987" s="1" t="str">
        <v>EED119246</v>
      </c>
      <c r="D2987" s="2">
        <v>45919</v>
      </c>
      <c r="E2987" s="2">
        <v>45926</v>
      </c>
      <c r="F2987" s="1">
        <v>420404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7268.7999999999993</v>
      </c>
      <c r="M2987" s="1">
        <f t="shared" si="145"/>
        <v>7268.7999999999993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14106.400000000001</v>
      </c>
      <c r="C2988" s="1" t="str">
        <v>EED119246</v>
      </c>
      <c r="D2988" s="2">
        <v>45919</v>
      </c>
      <c r="E2988" s="2">
        <v>45926</v>
      </c>
      <c r="F2988" s="1">
        <v>422302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28212.800000000003</v>
      </c>
      <c r="M2988" s="1">
        <f t="shared" si="145"/>
        <v>28212.800000000003</v>
      </c>
      <c r="N2988" s="1">
        <f t="shared" si="146"/>
        <v>0</v>
      </c>
    </row>
    <row r="2989" spans="1:14" x14ac:dyDescent="0.25">
      <c r="A2989" s="1" t="str">
        <v>BioLegend</v>
      </c>
      <c r="B2989" s="1">
        <v>5482.4</v>
      </c>
      <c r="C2989" s="1" t="str">
        <v>EED119246</v>
      </c>
      <c r="D2989" s="2">
        <v>45919</v>
      </c>
      <c r="E2989" s="2">
        <v>45926</v>
      </c>
      <c r="F2989" s="1">
        <v>423115</v>
      </c>
      <c r="G2989" s="1">
        <v>1</v>
      </c>
      <c r="H2989" s="1">
        <v>1</v>
      </c>
      <c r="I2989" s="1">
        <v>0</v>
      </c>
      <c r="J2989" s="1" t="str">
        <v>Hyderabad</v>
      </c>
      <c r="K2989" s="1">
        <v>0</v>
      </c>
      <c r="L2989" s="1">
        <f t="shared" si="144"/>
        <v>5482.4</v>
      </c>
      <c r="M2989" s="1">
        <f t="shared" si="145"/>
        <v>5482.4</v>
      </c>
      <c r="N2989" s="1">
        <f t="shared" si="146"/>
        <v>0</v>
      </c>
    </row>
    <row r="2990" spans="1:14" x14ac:dyDescent="0.25">
      <c r="A2990" s="1" t="str">
        <v>BioLegend</v>
      </c>
      <c r="B2990" s="1">
        <v>2587.1999999999998</v>
      </c>
      <c r="C2990" s="1" t="str">
        <v>EED119246</v>
      </c>
      <c r="D2990" s="2">
        <v>45919</v>
      </c>
      <c r="E2990" s="2">
        <v>45926</v>
      </c>
      <c r="F2990" s="1">
        <v>423501</v>
      </c>
      <c r="G2990" s="1">
        <v>1</v>
      </c>
      <c r="H2990" s="1">
        <v>1</v>
      </c>
      <c r="I2990" s="1">
        <v>0</v>
      </c>
      <c r="J2990" s="1" t="str">
        <v>MOHALI (PUNJAB)</v>
      </c>
      <c r="K2990" s="1">
        <v>0</v>
      </c>
      <c r="L2990" s="1">
        <f t="shared" si="144"/>
        <v>2587.1999999999998</v>
      </c>
      <c r="M2990" s="1">
        <f t="shared" si="145"/>
        <v>2587.1999999999998</v>
      </c>
      <c r="N2990" s="1">
        <f t="shared" si="146"/>
        <v>0</v>
      </c>
    </row>
    <row r="2991" spans="1:14" x14ac:dyDescent="0.25">
      <c r="A2991" s="1" t="str">
        <v>BioLegend</v>
      </c>
      <c r="B2991" s="1">
        <v>12997.599999999999</v>
      </c>
      <c r="C2991" s="1" t="str">
        <v>EED119246</v>
      </c>
      <c r="D2991" s="2">
        <v>45919</v>
      </c>
      <c r="E2991" s="2">
        <v>45926</v>
      </c>
      <c r="F2991" s="1">
        <v>425305</v>
      </c>
      <c r="G2991" s="1">
        <v>1</v>
      </c>
      <c r="H2991" s="1">
        <v>1</v>
      </c>
      <c r="I2991" s="1">
        <v>0</v>
      </c>
      <c r="J2991" s="1" t="str">
        <v>Karnataka</v>
      </c>
      <c r="K2991" s="1">
        <v>0</v>
      </c>
      <c r="L2991" s="1">
        <f t="shared" si="144"/>
        <v>12997.599999999999</v>
      </c>
      <c r="M2991" s="1">
        <f t="shared" si="145"/>
        <v>12997.599999999999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500304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5112.8</v>
      </c>
      <c r="C2993" s="1" t="str">
        <v>EED119246</v>
      </c>
      <c r="D2993" s="2">
        <v>45919</v>
      </c>
      <c r="E2993" s="2">
        <v>45926</v>
      </c>
      <c r="F2993" s="1">
        <v>500701</v>
      </c>
      <c r="G2993" s="1">
        <v>1</v>
      </c>
      <c r="H2993" s="1">
        <v>1</v>
      </c>
      <c r="I2993" s="1">
        <v>0</v>
      </c>
      <c r="J2993" s="1" t="str">
        <v>Delhi</v>
      </c>
      <c r="K2993" s="1">
        <v>0</v>
      </c>
      <c r="L2993" s="1">
        <f t="shared" si="144"/>
        <v>5112.8</v>
      </c>
      <c r="M2993" s="1">
        <f t="shared" si="145"/>
        <v>5112.8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500806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21252</v>
      </c>
      <c r="C2995" s="1" t="str">
        <v>EED119246</v>
      </c>
      <c r="D2995" s="2">
        <v>45919</v>
      </c>
      <c r="E2995" s="2">
        <v>45926</v>
      </c>
      <c r="F2995" s="1">
        <v>500832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21252</v>
      </c>
      <c r="M2995" s="1">
        <f t="shared" si="145"/>
        <v>21252</v>
      </c>
      <c r="N2995" s="1">
        <f t="shared" si="146"/>
        <v>0</v>
      </c>
    </row>
    <row r="2996" spans="1:14" x14ac:dyDescent="0.25">
      <c r="A2996" s="1" t="str">
        <v>BioLegend</v>
      </c>
      <c r="B2996" s="1">
        <v>7638.4</v>
      </c>
      <c r="C2996" s="1" t="str">
        <v>EED119246</v>
      </c>
      <c r="D2996" s="2">
        <v>45919</v>
      </c>
      <c r="E2996" s="2">
        <v>45926</v>
      </c>
      <c r="F2996" s="1">
        <v>502521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7638.4</v>
      </c>
      <c r="M2996" s="1">
        <f t="shared" si="145"/>
        <v>7638.4</v>
      </c>
      <c r="N2996" s="1">
        <f t="shared" si="146"/>
        <v>0</v>
      </c>
    </row>
    <row r="2997" spans="1:14" x14ac:dyDescent="0.25">
      <c r="A2997" s="1" t="str">
        <v>BioLegend</v>
      </c>
      <c r="B2997" s="1">
        <v>7946.4</v>
      </c>
      <c r="C2997" s="1" t="str">
        <v>EED119246</v>
      </c>
      <c r="D2997" s="2">
        <v>45919</v>
      </c>
      <c r="E2997" s="2">
        <v>45926</v>
      </c>
      <c r="F2997" s="1">
        <v>502929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7946.4</v>
      </c>
      <c r="M2997" s="1">
        <f t="shared" si="145"/>
        <v>7946.4</v>
      </c>
      <c r="N2997" s="1">
        <f t="shared" si="146"/>
        <v>0</v>
      </c>
    </row>
    <row r="2998" spans="1:14" x14ac:dyDescent="0.25">
      <c r="A2998" s="1" t="str">
        <v>BioLegend</v>
      </c>
      <c r="B2998" s="1">
        <v>28314</v>
      </c>
      <c r="C2998" s="1" t="str">
        <v>EED119246</v>
      </c>
      <c r="D2998" s="2">
        <v>45919</v>
      </c>
      <c r="E2998" s="2">
        <v>45926</v>
      </c>
      <c r="F2998" s="1">
        <v>502948</v>
      </c>
      <c r="G2998" s="1">
        <v>1</v>
      </c>
      <c r="H2998" s="1">
        <v>1</v>
      </c>
      <c r="I2998" s="1">
        <v>0</v>
      </c>
      <c r="J2998" s="1" t="str">
        <v>Bhuvneshwar</v>
      </c>
      <c r="K2998" s="1">
        <v>0</v>
      </c>
      <c r="L2998" s="1">
        <f t="shared" si="144"/>
        <v>28314</v>
      </c>
      <c r="M2998" s="1">
        <f t="shared" si="145"/>
        <v>28314</v>
      </c>
      <c r="N2998" s="1">
        <f t="shared" si="146"/>
        <v>0</v>
      </c>
    </row>
    <row r="2999" spans="1:14" x14ac:dyDescent="0.25">
      <c r="A2999" s="1" t="str">
        <v>BioLegend</v>
      </c>
      <c r="B2999" s="1">
        <v>5790.4</v>
      </c>
      <c r="C2999" s="1" t="str">
        <v>EED119246</v>
      </c>
      <c r="D2999" s="2">
        <v>45919</v>
      </c>
      <c r="E2999" s="2">
        <v>45926</v>
      </c>
      <c r="F2999" s="1">
        <v>506501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5790.4</v>
      </c>
      <c r="M2999" s="1">
        <f t="shared" si="145"/>
        <v>5790.4</v>
      </c>
      <c r="N2999" s="1">
        <f t="shared" si="146"/>
        <v>0</v>
      </c>
    </row>
    <row r="3000" spans="1:14" x14ac:dyDescent="0.25">
      <c r="A3000" s="1" t="str">
        <v>BioLegend</v>
      </c>
      <c r="B3000" s="1">
        <v>18726.400000000001</v>
      </c>
      <c r="C3000" s="1" t="str">
        <v>EED119246</v>
      </c>
      <c r="D3000" s="2">
        <v>45919</v>
      </c>
      <c r="E3000" s="2">
        <v>45926</v>
      </c>
      <c r="F3000" s="1">
        <v>507605</v>
      </c>
      <c r="G3000" s="1">
        <v>1</v>
      </c>
      <c r="H3000" s="1">
        <v>1</v>
      </c>
      <c r="I3000" s="1">
        <v>0</v>
      </c>
      <c r="J3000" s="1" t="str">
        <v>Mumbai</v>
      </c>
      <c r="K3000" s="1">
        <v>0</v>
      </c>
      <c r="L3000" s="1">
        <f t="shared" si="144"/>
        <v>18726.400000000001</v>
      </c>
      <c r="M3000" s="1">
        <f t="shared" si="145"/>
        <v>18726.400000000001</v>
      </c>
      <c r="N3000" s="1">
        <f t="shared" si="146"/>
        <v>0</v>
      </c>
    </row>
    <row r="3001" spans="1:14" x14ac:dyDescent="0.25">
      <c r="A3001" s="1" t="str">
        <v>BioLegend</v>
      </c>
      <c r="B3001" s="1">
        <v>8993.6</v>
      </c>
      <c r="C3001" s="1" t="str">
        <v>EED119246</v>
      </c>
      <c r="D3001" s="2">
        <v>45919</v>
      </c>
      <c r="E3001" s="2">
        <v>45926</v>
      </c>
      <c r="F3001" s="1">
        <v>512305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8993.6</v>
      </c>
      <c r="M3001" s="1">
        <f t="shared" si="145"/>
        <v>8993.6</v>
      </c>
      <c r="N3001" s="1">
        <f t="shared" si="146"/>
        <v>0</v>
      </c>
    </row>
    <row r="3002" spans="1:14" x14ac:dyDescent="0.25">
      <c r="A3002" s="1" t="str">
        <v>BioLegend</v>
      </c>
      <c r="B3002" s="1">
        <v>15584.8</v>
      </c>
      <c r="C3002" s="1" t="str">
        <v>EED119246</v>
      </c>
      <c r="D3002" s="2">
        <v>45919</v>
      </c>
      <c r="E3002" s="2">
        <v>45926</v>
      </c>
      <c r="F3002" s="1">
        <v>570804</v>
      </c>
      <c r="G3002" s="1">
        <v>1</v>
      </c>
      <c r="H3002" s="1">
        <v>1</v>
      </c>
      <c r="I3002" s="1">
        <v>0</v>
      </c>
      <c r="J3002" s="1" t="str">
        <v>Hyderabad</v>
      </c>
      <c r="K3002" s="1">
        <v>0</v>
      </c>
      <c r="L3002" s="1">
        <f t="shared" si="144"/>
        <v>15584.8</v>
      </c>
      <c r="M3002" s="1">
        <f t="shared" si="145"/>
        <v>15584.8</v>
      </c>
      <c r="N3002" s="1">
        <f t="shared" si="146"/>
        <v>0</v>
      </c>
    </row>
    <row r="3003" spans="1:14" x14ac:dyDescent="0.25">
      <c r="A3003" s="1" t="str">
        <v>BioLegend</v>
      </c>
      <c r="B3003" s="1">
        <v>22792</v>
      </c>
      <c r="C3003" s="1" t="str">
        <v>EED119246</v>
      </c>
      <c r="D3003" s="2">
        <v>45919</v>
      </c>
      <c r="E3003" s="2">
        <v>45926</v>
      </c>
      <c r="F3003" s="1">
        <v>621616</v>
      </c>
      <c r="G3003" s="1">
        <v>1</v>
      </c>
      <c r="H3003" s="1">
        <v>1</v>
      </c>
      <c r="I3003" s="1">
        <v>0</v>
      </c>
      <c r="J3003" s="1" t="str">
        <v>Banglore</v>
      </c>
      <c r="K3003" s="1">
        <v>0</v>
      </c>
      <c r="L3003" s="1">
        <f t="shared" si="144"/>
        <v>22792</v>
      </c>
      <c r="M3003" s="1">
        <f t="shared" si="145"/>
        <v>22792</v>
      </c>
      <c r="N3003" s="1">
        <f t="shared" si="146"/>
        <v>0</v>
      </c>
    </row>
    <row r="3004" spans="1:14" x14ac:dyDescent="0.25">
      <c r="A3004" s="1" t="str">
        <v>BioLegend</v>
      </c>
      <c r="B3004" s="1">
        <v>6221.6</v>
      </c>
      <c r="C3004" s="1" t="str">
        <v>EED119246</v>
      </c>
      <c r="D3004" s="2">
        <v>45919</v>
      </c>
      <c r="E3004" s="2">
        <v>45926</v>
      </c>
      <c r="F3004" s="1">
        <v>626801</v>
      </c>
      <c r="G3004" s="1">
        <v>1</v>
      </c>
      <c r="H3004" s="1">
        <v>1</v>
      </c>
      <c r="I3004" s="1">
        <v>0</v>
      </c>
      <c r="J3004" s="1" t="str">
        <v>Delhi</v>
      </c>
      <c r="K3004" s="1">
        <v>0</v>
      </c>
      <c r="L3004" s="1">
        <f t="shared" si="144"/>
        <v>6221.6</v>
      </c>
      <c r="M3004" s="1">
        <f t="shared" si="145"/>
        <v>6221.6</v>
      </c>
      <c r="N3004" s="1">
        <f t="shared" si="146"/>
        <v>0</v>
      </c>
    </row>
    <row r="3005" spans="1:14" x14ac:dyDescent="0.25">
      <c r="A3005" s="1" t="str">
        <v>BioLegend</v>
      </c>
      <c r="B3005" s="1">
        <v>23531.199999999997</v>
      </c>
      <c r="C3005" s="1" t="str">
        <v>EED119246</v>
      </c>
      <c r="D3005" s="2">
        <v>45919</v>
      </c>
      <c r="E3005" s="2">
        <v>45926</v>
      </c>
      <c r="F3005" s="1">
        <v>626810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47062.399999999994</v>
      </c>
      <c r="M3005" s="1">
        <f t="shared" si="145"/>
        <v>47062.399999999994</v>
      </c>
      <c r="N3005" s="1">
        <f t="shared" si="146"/>
        <v>0</v>
      </c>
    </row>
    <row r="3006" spans="1:14" x14ac:dyDescent="0.25">
      <c r="A3006" s="1" t="str">
        <v>BioLegend</v>
      </c>
      <c r="B3006" s="1">
        <v>20636</v>
      </c>
      <c r="C3006" s="1" t="str">
        <v>EED119246</v>
      </c>
      <c r="D3006" s="2">
        <v>45919</v>
      </c>
      <c r="E3006" s="2">
        <v>45926</v>
      </c>
      <c r="F3006" s="1">
        <v>651020</v>
      </c>
      <c r="G3006" s="1">
        <v>1</v>
      </c>
      <c r="H3006" s="1">
        <v>1</v>
      </c>
      <c r="I3006" s="1">
        <v>0</v>
      </c>
      <c r="J3006" s="1" t="str">
        <v>Gujrat</v>
      </c>
      <c r="K3006" s="1">
        <v>0</v>
      </c>
      <c r="L3006" s="1">
        <f t="shared" si="144"/>
        <v>20636</v>
      </c>
      <c r="M3006" s="1">
        <f t="shared" si="145"/>
        <v>20636</v>
      </c>
      <c r="N3006" s="1">
        <f t="shared" si="146"/>
        <v>0</v>
      </c>
    </row>
    <row r="3007" spans="1:14" x14ac:dyDescent="0.25">
      <c r="A3007" s="1" t="str">
        <v>BioLegend</v>
      </c>
      <c r="B3007" s="1">
        <v>22176</v>
      </c>
      <c r="C3007" s="1" t="str">
        <v>EED119246</v>
      </c>
      <c r="D3007" s="2">
        <v>45919</v>
      </c>
      <c r="E3007" s="2">
        <v>45926</v>
      </c>
      <c r="F3007" s="1">
        <v>655208</v>
      </c>
      <c r="G3007" s="1">
        <v>1</v>
      </c>
      <c r="H3007" s="1">
        <v>1</v>
      </c>
      <c r="I3007" s="1">
        <v>0</v>
      </c>
      <c r="J3007" s="1" t="str">
        <v>Kolkata</v>
      </c>
      <c r="K3007" s="1">
        <v>0</v>
      </c>
      <c r="L3007" s="1">
        <f t="shared" si="144"/>
        <v>22176</v>
      </c>
      <c r="M3007" s="1">
        <f t="shared" si="145"/>
        <v>22176</v>
      </c>
      <c r="N3007" s="1">
        <f t="shared" si="146"/>
        <v>0</v>
      </c>
    </row>
    <row r="3008" spans="1:14" x14ac:dyDescent="0.25">
      <c r="A3008" s="1" t="str">
        <v>BioLegend</v>
      </c>
      <c r="B3008" s="1">
        <v>7946.4</v>
      </c>
      <c r="C3008" s="1" t="str">
        <v>EED119246</v>
      </c>
      <c r="D3008" s="2">
        <v>45919</v>
      </c>
      <c r="E3008" s="2">
        <v>45926</v>
      </c>
      <c r="F3008" s="1">
        <v>795604</v>
      </c>
      <c r="G3008" s="1">
        <v>1</v>
      </c>
      <c r="H3008" s="1">
        <v>1</v>
      </c>
      <c r="I3008" s="1">
        <v>0</v>
      </c>
      <c r="J3008" s="1" t="str">
        <v>Lucknow</v>
      </c>
      <c r="K3008" s="1">
        <v>0</v>
      </c>
      <c r="L3008" s="1">
        <f t="shared" si="144"/>
        <v>7946.4</v>
      </c>
      <c r="M3008" s="1">
        <f t="shared" si="145"/>
        <v>7946.4</v>
      </c>
      <c r="N3008" s="1">
        <f t="shared" si="146"/>
        <v>0</v>
      </c>
    </row>
    <row r="3009" spans="1:14" x14ac:dyDescent="0.25">
      <c r="A3009" s="1" t="str">
        <v>BioLegend</v>
      </c>
      <c r="B3009" s="1">
        <v>116160</v>
      </c>
      <c r="C3009" s="1" t="str">
        <v>EED119246</v>
      </c>
      <c r="D3009" s="2">
        <v>45919</v>
      </c>
      <c r="E3009" s="2">
        <v>45926</v>
      </c>
      <c r="F3009" s="1">
        <v>900000034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232320</v>
      </c>
      <c r="M3009" s="1">
        <f t="shared" si="145"/>
        <v>232320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900000035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154880</v>
      </c>
      <c r="C3012" s="1" t="str">
        <v>EED119246</v>
      </c>
      <c r="D3012" s="2">
        <v>45919</v>
      </c>
      <c r="E3012" s="2">
        <v>45926</v>
      </c>
      <c r="F3012" s="1">
        <v>900000866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309760</v>
      </c>
      <c r="M3012" s="1">
        <f t="shared" si="148"/>
        <v>309760</v>
      </c>
      <c r="N3012" s="1">
        <f t="shared" si="149"/>
        <v>0</v>
      </c>
    </row>
    <row r="3013" spans="1:14" x14ac:dyDescent="0.25">
      <c r="A3013" s="1" t="str">
        <v>BioLegend</v>
      </c>
      <c r="B3013" s="1">
        <v>11950.400000000001</v>
      </c>
      <c r="C3013" s="1" t="str">
        <v>EED119246</v>
      </c>
      <c r="D3013" s="2">
        <v>45919</v>
      </c>
      <c r="E3013" s="2">
        <v>45926</v>
      </c>
      <c r="F3013" s="1">
        <v>947203</v>
      </c>
      <c r="G3013" s="1">
        <v>1</v>
      </c>
      <c r="H3013" s="1">
        <v>1</v>
      </c>
      <c r="I3013" s="1">
        <v>0</v>
      </c>
      <c r="J3013" s="1" t="str">
        <v>Faridabad</v>
      </c>
      <c r="K3013" s="1">
        <v>0</v>
      </c>
      <c r="L3013" s="1">
        <f t="shared" si="147"/>
        <v>11950.400000000001</v>
      </c>
      <c r="M3013" s="1">
        <f t="shared" si="148"/>
        <v>11950.400000000001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BE0003-1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BE0004-1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BE0237</v>
      </c>
      <c r="G3016" s="1">
        <v>1</v>
      </c>
      <c r="H3016" s="1">
        <v>1</v>
      </c>
      <c r="I3016" s="1">
        <v>0</v>
      </c>
      <c r="J3016" s="1" t="str">
        <v>Kolkata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Biotium</v>
      </c>
      <c r="B3017" s="1">
        <v>9222.4</v>
      </c>
      <c r="C3017" s="1" t="str">
        <v>I241621-IN</v>
      </c>
      <c r="D3017" s="2">
        <v>45922</v>
      </c>
      <c r="E3017" s="2">
        <v>45929</v>
      </c>
      <c r="F3017" s="1" t="str">
        <v>21003-1L</v>
      </c>
      <c r="G3017" s="1">
        <v>1</v>
      </c>
      <c r="H3017" s="1">
        <v>1</v>
      </c>
      <c r="I3017" s="1">
        <v>0</v>
      </c>
      <c r="J3017" s="1" t="str">
        <v>Manesar</v>
      </c>
      <c r="K3017" s="1">
        <v>0</v>
      </c>
      <c r="L3017" s="1">
        <f t="shared" si="147"/>
        <v>9222.4</v>
      </c>
      <c r="M3017" s="1">
        <f t="shared" si="148"/>
        <v>9222.4</v>
      </c>
      <c r="N3017" s="1">
        <f t="shared" si="149"/>
        <v>0</v>
      </c>
    </row>
    <row r="3018" spans="1:14" x14ac:dyDescent="0.25">
      <c r="A3018" s="1" t="str">
        <v>Biotium</v>
      </c>
      <c r="B3018" s="1">
        <v>21683.200000000001</v>
      </c>
      <c r="C3018" s="1" t="str">
        <v>I241621-IN</v>
      </c>
      <c r="D3018" s="2">
        <v>45922</v>
      </c>
      <c r="E3018" s="2">
        <v>45929</v>
      </c>
      <c r="F3018" s="1">
        <v>30002</v>
      </c>
      <c r="G3018" s="1">
        <v>1</v>
      </c>
      <c r="H3018" s="1">
        <v>1</v>
      </c>
      <c r="I3018" s="1">
        <v>0</v>
      </c>
      <c r="J3018" s="1" t="str">
        <v>Delhi</v>
      </c>
      <c r="K3018" s="1">
        <v>0</v>
      </c>
      <c r="L3018" s="1">
        <f t="shared" si="147"/>
        <v>21683.200000000001</v>
      </c>
      <c r="M3018" s="1">
        <f t="shared" si="148"/>
        <v>21683.200000000001</v>
      </c>
      <c r="N3018" s="1">
        <f t="shared" si="149"/>
        <v>0</v>
      </c>
    </row>
    <row r="3019" spans="1:14" x14ac:dyDescent="0.25">
      <c r="A3019" s="1" t="str">
        <v>SOUTHERNBIOTECH</v>
      </c>
      <c r="B3019" s="1">
        <v>7326</v>
      </c>
      <c r="C3019" s="1">
        <v>339467</v>
      </c>
      <c r="D3019" s="2">
        <v>45924</v>
      </c>
      <c r="E3019" s="2">
        <v>45929</v>
      </c>
      <c r="F3019" s="1" t="str">
        <v>1091-05</v>
      </c>
      <c r="G3019" s="1">
        <v>1</v>
      </c>
      <c r="H3019" s="1">
        <v>1</v>
      </c>
      <c r="I3019" s="1">
        <v>0</v>
      </c>
      <c r="J3019" s="1" t="str">
        <v>Faridabad</v>
      </c>
      <c r="K3019" s="1">
        <v>0</v>
      </c>
      <c r="L3019" s="1">
        <f t="shared" si="147"/>
        <v>7326</v>
      </c>
      <c r="M3019" s="1">
        <f t="shared" si="148"/>
        <v>7326</v>
      </c>
      <c r="N3019" s="1">
        <f t="shared" si="149"/>
        <v>0</v>
      </c>
    </row>
    <row r="3020" spans="1:14" x14ac:dyDescent="0.25">
      <c r="A3020" s="1" t="str">
        <v>BOSTER</v>
      </c>
      <c r="B3020" s="1">
        <v>50952</v>
      </c>
      <c r="C3020" s="1">
        <v>66452</v>
      </c>
      <c r="D3020" s="2">
        <v>45922</v>
      </c>
      <c r="E3020" s="2">
        <v>45929</v>
      </c>
      <c r="F3020" s="1" t="str">
        <v>PROTQ9NPF7-3</v>
      </c>
      <c r="G3020" s="1">
        <v>1</v>
      </c>
      <c r="H3020" s="1">
        <v>1</v>
      </c>
      <c r="I3020" s="1">
        <v>0</v>
      </c>
      <c r="J3020" s="1" t="str">
        <v xml:space="preserve"> BANGLORE</v>
      </c>
      <c r="K3020" s="1">
        <v>0</v>
      </c>
      <c r="L3020" s="1">
        <f t="shared" si="147"/>
        <v>50952</v>
      </c>
      <c r="M3020" s="1">
        <f t="shared" si="148"/>
        <v>50952</v>
      </c>
      <c r="N3020" s="1">
        <f t="shared" si="149"/>
        <v>0</v>
      </c>
    </row>
    <row r="3021" spans="1:14" x14ac:dyDescent="0.25">
      <c r="A3021" s="1" t="str">
        <v>SARTORIUS</v>
      </c>
      <c r="B3021" s="1">
        <v>13000</v>
      </c>
      <c r="C3021" s="1" t="str">
        <v>251519302605</v>
      </c>
      <c r="D3021" s="2">
        <v>45924</v>
      </c>
      <c r="E3021" s="2">
        <v>45929</v>
      </c>
      <c r="F3021" s="1" t="str">
        <v>180E14-----E</v>
      </c>
      <c r="G3021" s="1">
        <v>2</v>
      </c>
      <c r="H3021" s="1">
        <v>2</v>
      </c>
      <c r="I3021" s="1">
        <v>0</v>
      </c>
      <c r="J3021" s="1" t="str">
        <v>Delhi</v>
      </c>
      <c r="K3021" s="1">
        <v>0</v>
      </c>
      <c r="L3021" s="1">
        <f t="shared" si="147"/>
        <v>26000</v>
      </c>
      <c r="M3021" s="1">
        <f t="shared" si="148"/>
        <v>26000</v>
      </c>
      <c r="N3021" s="1">
        <f t="shared" si="149"/>
        <v>0</v>
      </c>
    </row>
    <row r="3022" spans="1:14" x14ac:dyDescent="0.25">
      <c r="A3022" s="1" t="str">
        <v>BPS</v>
      </c>
      <c r="B3022" s="1">
        <v>83952</v>
      </c>
      <c r="C3022" s="1" t="str">
        <v>INV7544</v>
      </c>
      <c r="D3022" s="2">
        <v>45924</v>
      </c>
      <c r="E3022" s="2">
        <v>45930</v>
      </c>
      <c r="F3022" s="1" t="str">
        <v>52009L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83952</v>
      </c>
      <c r="M3022" s="1">
        <f t="shared" ref="M3022:M3085" si="151">H3022*B3022</f>
        <v>83952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36168</v>
      </c>
      <c r="C3023" s="1" t="str">
        <v>INV7544</v>
      </c>
      <c r="D3023" s="2">
        <v>45924</v>
      </c>
      <c r="E3023" s="2">
        <v>45930</v>
      </c>
      <c r="F3023" s="1">
        <v>80580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36168</v>
      </c>
      <c r="M3023" s="1">
        <f t="shared" si="151"/>
        <v>36168</v>
      </c>
      <c r="N3023" s="1">
        <f t="shared" si="152"/>
        <v>0</v>
      </c>
    </row>
    <row r="3024" spans="1:14" x14ac:dyDescent="0.25">
      <c r="A3024" s="1" t="str">
        <v>BPS</v>
      </c>
      <c r="B3024" s="1">
        <v>8712</v>
      </c>
      <c r="C3024" s="1" t="str">
        <v>INV7544</v>
      </c>
      <c r="D3024" s="2">
        <v>45924</v>
      </c>
      <c r="E3024" s="2">
        <v>45930</v>
      </c>
      <c r="F3024" s="1">
        <v>82511</v>
      </c>
      <c r="G3024" s="1">
        <v>1</v>
      </c>
      <c r="H3024" s="1">
        <v>1</v>
      </c>
      <c r="I3024" s="1">
        <v>0</v>
      </c>
      <c r="J3024" s="1" t="str">
        <v>Noida</v>
      </c>
      <c r="K3024" s="1">
        <v>0</v>
      </c>
      <c r="L3024" s="1">
        <f t="shared" si="150"/>
        <v>8712</v>
      </c>
      <c r="M3024" s="1">
        <f t="shared" si="151"/>
        <v>8712</v>
      </c>
      <c r="N3024" s="1">
        <f t="shared" si="152"/>
        <v>0</v>
      </c>
    </row>
    <row r="3025" spans="1:14" x14ac:dyDescent="0.25">
      <c r="A3025" s="1" t="str">
        <v>Targetmol</v>
      </c>
      <c r="B3025" s="1">
        <v>6652.7999999999993</v>
      </c>
      <c r="C3025" s="1" t="str">
        <v>INV250927-003</v>
      </c>
      <c r="D3025" s="2">
        <v>45927</v>
      </c>
      <c r="E3025" s="2">
        <v>45933</v>
      </c>
      <c r="F3025" s="1" t="str">
        <v>T2339</v>
      </c>
      <c r="G3025" s="1">
        <v>1</v>
      </c>
      <c r="H3025" s="1">
        <v>1</v>
      </c>
      <c r="I3025" s="1">
        <v>0</v>
      </c>
      <c r="J3025" s="1" t="str">
        <v>JAIPUR</v>
      </c>
      <c r="K3025" s="1">
        <v>0</v>
      </c>
      <c r="L3025" s="1">
        <f t="shared" si="150"/>
        <v>6652.7999999999993</v>
      </c>
      <c r="M3025" s="1">
        <f t="shared" si="151"/>
        <v>6652.7999999999993</v>
      </c>
      <c r="N3025" s="1">
        <f t="shared" si="152"/>
        <v>0</v>
      </c>
    </row>
    <row r="3026" spans="1:14" x14ac:dyDescent="0.25">
      <c r="A3026" s="1" t="str">
        <v>Targetmol</v>
      </c>
      <c r="B3026" s="1">
        <v>0</v>
      </c>
      <c r="C3026" s="1" t="str">
        <v>INV250927-003</v>
      </c>
      <c r="D3026" s="2">
        <v>45927</v>
      </c>
      <c r="E3026" s="2">
        <v>45933</v>
      </c>
      <c r="F3026" s="1" t="str">
        <v>T1785</v>
      </c>
      <c r="G3026" s="1">
        <v>1</v>
      </c>
      <c r="H3026" s="1">
        <v>0</v>
      </c>
      <c r="I3026" s="1">
        <v>1</v>
      </c>
      <c r="J3026" s="1" t="str">
        <v>Banglore</v>
      </c>
      <c r="K3026" s="1" t="str">
        <v>Sample and Back Order</v>
      </c>
      <c r="L3026" s="1">
        <f t="shared" si="150"/>
        <v>0</v>
      </c>
      <c r="M3026" s="1">
        <f t="shared" si="151"/>
        <v>0</v>
      </c>
      <c r="N3026" s="1">
        <f t="shared" si="152"/>
        <v>0</v>
      </c>
    </row>
    <row r="3027" spans="1:14" x14ac:dyDescent="0.25">
      <c r="A3027" s="1" t="str">
        <v>Targetmol</v>
      </c>
      <c r="B3027" s="1">
        <v>2640</v>
      </c>
      <c r="C3027" s="1" t="str">
        <v>INV250927-003</v>
      </c>
      <c r="D3027" s="2">
        <v>45927</v>
      </c>
      <c r="E3027" s="2">
        <v>45933</v>
      </c>
      <c r="F3027" s="1" t="str">
        <v>T1710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2640</v>
      </c>
      <c r="M3027" s="1">
        <f t="shared" si="151"/>
        <v>2640</v>
      </c>
      <c r="N3027" s="1">
        <f t="shared" si="152"/>
        <v>0</v>
      </c>
    </row>
    <row r="3028" spans="1:14" x14ac:dyDescent="0.25">
      <c r="A3028" s="1" t="str">
        <v>Targetmol</v>
      </c>
      <c r="B3028" s="1">
        <v>5174.3999999999996</v>
      </c>
      <c r="C3028" s="1" t="str">
        <v>INV250927-003</v>
      </c>
      <c r="D3028" s="2">
        <v>45927</v>
      </c>
      <c r="E3028" s="2">
        <v>45933</v>
      </c>
      <c r="F3028" s="1" t="str">
        <v>T0740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5174.3999999999996</v>
      </c>
      <c r="M3028" s="1">
        <f t="shared" si="151"/>
        <v>5174.3999999999996</v>
      </c>
      <c r="N3028" s="1">
        <f t="shared" si="152"/>
        <v>0</v>
      </c>
    </row>
    <row r="3029" spans="1:14" x14ac:dyDescent="0.25">
      <c r="A3029" s="1" t="str">
        <v>Targetmol</v>
      </c>
      <c r="B3029" s="1">
        <v>8236.7999999999993</v>
      </c>
      <c r="C3029" s="1" t="str">
        <v>INV250927-003</v>
      </c>
      <c r="D3029" s="2">
        <v>45927</v>
      </c>
      <c r="E3029" s="2">
        <v>45933</v>
      </c>
      <c r="F3029" s="1" t="str">
        <v>T6002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8236.7999999999993</v>
      </c>
      <c r="M3029" s="1">
        <f t="shared" si="151"/>
        <v>8236.7999999999993</v>
      </c>
      <c r="N3029" s="1">
        <f t="shared" si="152"/>
        <v>0</v>
      </c>
    </row>
    <row r="3030" spans="1:14" x14ac:dyDescent="0.25">
      <c r="A3030" s="1" t="str">
        <v>Targetmol</v>
      </c>
      <c r="B3030" s="1">
        <v>2640</v>
      </c>
      <c r="C3030" s="1" t="str">
        <v>INV250927-003</v>
      </c>
      <c r="D3030" s="2">
        <v>45927</v>
      </c>
      <c r="E3030" s="2">
        <v>45933</v>
      </c>
      <c r="F3030" s="1" t="str">
        <v>T5515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2640</v>
      </c>
      <c r="M3030" s="1">
        <f t="shared" si="151"/>
        <v>2640</v>
      </c>
      <c r="N3030" s="1">
        <f t="shared" si="152"/>
        <v>0</v>
      </c>
    </row>
    <row r="3031" spans="1:14" x14ac:dyDescent="0.25">
      <c r="A3031" s="1" t="str">
        <v>Targetmol</v>
      </c>
      <c r="B3031" s="1">
        <v>31574.400000000001</v>
      </c>
      <c r="C3031" s="1" t="str">
        <v>INV250927-003</v>
      </c>
      <c r="D3031" s="2">
        <v>45927</v>
      </c>
      <c r="E3031" s="2">
        <v>45933</v>
      </c>
      <c r="F3031" s="1" t="str">
        <v>TN2315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31574.400000000001</v>
      </c>
      <c r="M3031" s="1">
        <f t="shared" si="151"/>
        <v>31574.400000000001</v>
      </c>
      <c r="N3031" s="1">
        <f t="shared" si="152"/>
        <v>0</v>
      </c>
    </row>
    <row r="3032" spans="1:14" x14ac:dyDescent="0.25">
      <c r="A3032" s="1" t="str">
        <v>Targetmol</v>
      </c>
      <c r="B3032" s="1">
        <v>1584</v>
      </c>
      <c r="C3032" s="1" t="str">
        <v>INV250927-003</v>
      </c>
      <c r="D3032" s="2">
        <v>45927</v>
      </c>
      <c r="E3032" s="2">
        <v>45933</v>
      </c>
      <c r="F3032" s="1" t="str">
        <v>T5648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1584</v>
      </c>
      <c r="M3032" s="1">
        <f t="shared" si="151"/>
        <v>1584</v>
      </c>
      <c r="N3032" s="1">
        <f t="shared" si="152"/>
        <v>0</v>
      </c>
    </row>
    <row r="3033" spans="1:14" x14ac:dyDescent="0.25">
      <c r="A3033" s="1" t="str">
        <v>Targetmol</v>
      </c>
      <c r="B3033" s="1">
        <v>3590.3999999999996</v>
      </c>
      <c r="C3033" s="1" t="str">
        <v>INV250927-003</v>
      </c>
      <c r="D3033" s="2">
        <v>45927</v>
      </c>
      <c r="E3033" s="2">
        <v>45933</v>
      </c>
      <c r="F3033" s="1" t="str">
        <v>T7625</v>
      </c>
      <c r="G3033" s="1">
        <v>2</v>
      </c>
      <c r="H3033" s="1">
        <v>2</v>
      </c>
      <c r="I3033" s="1">
        <v>0</v>
      </c>
      <c r="J3033" s="1" t="str">
        <v>Mumbai</v>
      </c>
      <c r="K3033" s="1">
        <v>0</v>
      </c>
      <c r="L3033" s="1">
        <f t="shared" si="150"/>
        <v>7180.7999999999993</v>
      </c>
      <c r="M3033" s="1">
        <f t="shared" si="151"/>
        <v>7180.7999999999993</v>
      </c>
      <c r="N3033" s="1">
        <f t="shared" si="152"/>
        <v>0</v>
      </c>
    </row>
    <row r="3034" spans="1:14" x14ac:dyDescent="0.25">
      <c r="A3034" s="1" t="str">
        <v>SARTORIUS</v>
      </c>
      <c r="B3034" s="1">
        <v>6500</v>
      </c>
      <c r="C3034" s="1" t="str">
        <v>251519302624</v>
      </c>
      <c r="D3034" s="2">
        <v>45929</v>
      </c>
      <c r="E3034" s="2">
        <v>45934</v>
      </c>
      <c r="F3034" s="1" t="str">
        <v>VS0101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 (One item Back Order)</v>
      </c>
      <c r="L3034" s="1">
        <f t="shared" si="150"/>
        <v>6500</v>
      </c>
      <c r="M3034" s="1">
        <f t="shared" si="151"/>
        <v>0</v>
      </c>
      <c r="N3034" s="1">
        <f t="shared" si="152"/>
        <v>6500</v>
      </c>
    </row>
    <row r="3035" spans="1:14" x14ac:dyDescent="0.25">
      <c r="A3035" s="1" t="str">
        <v>SARTORIUS</v>
      </c>
      <c r="B3035" s="1">
        <v>16000</v>
      </c>
      <c r="C3035" s="1" t="str">
        <v>251519302624</v>
      </c>
      <c r="D3035" s="2">
        <v>45929</v>
      </c>
      <c r="E3035" s="2">
        <v>45934</v>
      </c>
      <c r="F3035" s="1" t="str">
        <v>VS0102</v>
      </c>
      <c r="G3035" s="1">
        <v>1</v>
      </c>
      <c r="H3035" s="1">
        <v>1</v>
      </c>
      <c r="I3035" s="1">
        <v>0</v>
      </c>
      <c r="J3035" s="1" t="e">
        <v>#N/A</v>
      </c>
      <c r="K3035" s="1">
        <v>0</v>
      </c>
      <c r="L3035" s="1">
        <f t="shared" si="150"/>
        <v>16000</v>
      </c>
      <c r="M3035" s="1">
        <f t="shared" si="151"/>
        <v>16000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VS0131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BioLegend</v>
      </c>
      <c r="B3037" s="1">
        <v>13613.599999999999</v>
      </c>
      <c r="C3037" s="1" t="str">
        <v>EED119537</v>
      </c>
      <c r="D3037" s="2">
        <v>45926</v>
      </c>
      <c r="E3037" s="2">
        <v>45936</v>
      </c>
      <c r="F3037" s="1">
        <v>100209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13613.599999999999</v>
      </c>
      <c r="M3037" s="1">
        <f t="shared" si="151"/>
        <v>13613.599999999999</v>
      </c>
      <c r="N3037" s="1">
        <f t="shared" si="152"/>
        <v>0</v>
      </c>
    </row>
    <row r="3038" spans="1:14" x14ac:dyDescent="0.25">
      <c r="A3038" s="1" t="str">
        <v>BioLegend</v>
      </c>
      <c r="B3038" s="1">
        <v>6468</v>
      </c>
      <c r="C3038" s="1" t="str">
        <v>EED119537</v>
      </c>
      <c r="D3038" s="2">
        <v>45926</v>
      </c>
      <c r="E3038" s="2">
        <v>45936</v>
      </c>
      <c r="F3038" s="1">
        <v>100219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6468</v>
      </c>
      <c r="M3038" s="1">
        <f t="shared" si="151"/>
        <v>6468</v>
      </c>
      <c r="N3038" s="1">
        <f t="shared" si="152"/>
        <v>0</v>
      </c>
    </row>
    <row r="3039" spans="1:14" x14ac:dyDescent="0.25">
      <c r="A3039" s="1" t="str">
        <v>BioLegend</v>
      </c>
      <c r="B3039" s="1">
        <v>5051.2</v>
      </c>
      <c r="C3039" s="1" t="str">
        <v>EED119537</v>
      </c>
      <c r="D3039" s="2">
        <v>45926</v>
      </c>
      <c r="E3039" s="2">
        <v>45936</v>
      </c>
      <c r="F3039" s="1">
        <v>100327</v>
      </c>
      <c r="G3039" s="1">
        <v>1</v>
      </c>
      <c r="H3039" s="1">
        <v>1</v>
      </c>
      <c r="I3039" s="1">
        <v>0</v>
      </c>
      <c r="J3039" s="1" t="str">
        <v>Hyderabad</v>
      </c>
      <c r="K3039" s="1">
        <v>0</v>
      </c>
      <c r="L3039" s="1">
        <f t="shared" si="150"/>
        <v>5051.2</v>
      </c>
      <c r="M3039" s="1">
        <f t="shared" si="151"/>
        <v>5051.2</v>
      </c>
      <c r="N3039" s="1">
        <f t="shared" si="152"/>
        <v>0</v>
      </c>
    </row>
    <row r="3040" spans="1:14" x14ac:dyDescent="0.25">
      <c r="A3040" s="1" t="str">
        <v>BioLegend</v>
      </c>
      <c r="B3040" s="1">
        <v>19712</v>
      </c>
      <c r="C3040" s="1" t="str">
        <v>EED119537</v>
      </c>
      <c r="D3040" s="2">
        <v>45926</v>
      </c>
      <c r="E3040" s="2">
        <v>45936</v>
      </c>
      <c r="F3040" s="1">
        <v>100496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19712</v>
      </c>
      <c r="M3040" s="1">
        <f t="shared" si="151"/>
        <v>19712</v>
      </c>
      <c r="N3040" s="1">
        <f t="shared" si="152"/>
        <v>0</v>
      </c>
    </row>
    <row r="3041" spans="1:14" x14ac:dyDescent="0.25">
      <c r="A3041" s="1" t="str">
        <v>BioLegend</v>
      </c>
      <c r="B3041" s="1">
        <v>12196.8</v>
      </c>
      <c r="C3041" s="1" t="str">
        <v>EED119537</v>
      </c>
      <c r="D3041" s="2">
        <v>45926</v>
      </c>
      <c r="E3041" s="2">
        <v>45936</v>
      </c>
      <c r="F3041" s="1">
        <v>100526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12196.8</v>
      </c>
      <c r="M3041" s="1">
        <f t="shared" si="151"/>
        <v>12196.8</v>
      </c>
      <c r="N3041" s="1">
        <f t="shared" si="152"/>
        <v>0</v>
      </c>
    </row>
    <row r="3042" spans="1:14" x14ac:dyDescent="0.25">
      <c r="A3042" s="1" t="str">
        <v>BioLegend</v>
      </c>
      <c r="B3042" s="1">
        <v>6468</v>
      </c>
      <c r="C3042" s="1" t="str">
        <v>EED119537</v>
      </c>
      <c r="D3042" s="2">
        <v>45926</v>
      </c>
      <c r="E3042" s="2">
        <v>45936</v>
      </c>
      <c r="F3042" s="1">
        <v>101212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6468</v>
      </c>
      <c r="M3042" s="1">
        <f t="shared" si="151"/>
        <v>6468</v>
      </c>
      <c r="N3042" s="1">
        <f t="shared" si="152"/>
        <v>0</v>
      </c>
    </row>
    <row r="3043" spans="1:14" x14ac:dyDescent="0.25">
      <c r="A3043" s="1" t="str">
        <v>BioLegend</v>
      </c>
      <c r="B3043" s="1">
        <v>17740.8</v>
      </c>
      <c r="C3043" s="1" t="str">
        <v>EED119537</v>
      </c>
      <c r="D3043" s="2">
        <v>45926</v>
      </c>
      <c r="E3043" s="2">
        <v>45936</v>
      </c>
      <c r="F3043" s="1">
        <v>101230</v>
      </c>
      <c r="G3043" s="1">
        <v>1</v>
      </c>
      <c r="H3043" s="1">
        <v>1</v>
      </c>
      <c r="I3043" s="1">
        <v>0</v>
      </c>
      <c r="J3043" s="1" t="str">
        <v>Mumbai</v>
      </c>
      <c r="K3043" s="1">
        <v>0</v>
      </c>
      <c r="L3043" s="1">
        <f t="shared" si="150"/>
        <v>17740.8</v>
      </c>
      <c r="M3043" s="1">
        <f t="shared" si="151"/>
        <v>17740.8</v>
      </c>
      <c r="N3043" s="1">
        <f t="shared" si="152"/>
        <v>0</v>
      </c>
    </row>
    <row r="3044" spans="1:14" x14ac:dyDescent="0.25">
      <c r="A3044" s="1" t="str">
        <v>BioLegend</v>
      </c>
      <c r="B3044" s="1">
        <v>15972</v>
      </c>
      <c r="C3044" s="1" t="str">
        <v>EED119537</v>
      </c>
      <c r="D3044" s="2">
        <v>45926</v>
      </c>
      <c r="E3044" s="2">
        <v>45936</v>
      </c>
      <c r="F3044" s="1">
        <v>101251</v>
      </c>
      <c r="G3044" s="1">
        <v>1</v>
      </c>
      <c r="H3044" s="1">
        <v>0</v>
      </c>
      <c r="I3044" s="1">
        <v>1</v>
      </c>
      <c r="J3044" s="1" t="str">
        <v>Kerala</v>
      </c>
      <c r="K3044" s="1" t="str">
        <v>Saturday (25-10-25)</v>
      </c>
      <c r="L3044" s="1">
        <f t="shared" si="150"/>
        <v>15972</v>
      </c>
      <c r="M3044" s="1">
        <f t="shared" si="151"/>
        <v>0</v>
      </c>
      <c r="N3044" s="1">
        <f t="shared" si="152"/>
        <v>15972</v>
      </c>
    </row>
    <row r="3045" spans="1:14" x14ac:dyDescent="0.25">
      <c r="A3045" s="1" t="str">
        <v>BioLegend</v>
      </c>
      <c r="B3045" s="1">
        <v>18876</v>
      </c>
      <c r="C3045" s="1" t="str">
        <v>EED119537</v>
      </c>
      <c r="D3045" s="2">
        <v>45926</v>
      </c>
      <c r="E3045" s="2">
        <v>45936</v>
      </c>
      <c r="F3045" s="1">
        <v>101337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18876</v>
      </c>
      <c r="M3045" s="1">
        <f t="shared" si="151"/>
        <v>18876</v>
      </c>
      <c r="N3045" s="1">
        <f t="shared" si="152"/>
        <v>0</v>
      </c>
    </row>
    <row r="3046" spans="1:14" x14ac:dyDescent="0.25">
      <c r="A3046" s="1" t="str">
        <v>BioLegend</v>
      </c>
      <c r="B3046" s="1">
        <v>9424.7999999999993</v>
      </c>
      <c r="C3046" s="1" t="str">
        <v>EED119537</v>
      </c>
      <c r="D3046" s="2">
        <v>45926</v>
      </c>
      <c r="E3046" s="2">
        <v>45936</v>
      </c>
      <c r="F3046" s="1">
        <v>102615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9424.7999999999993</v>
      </c>
      <c r="M3046" s="1">
        <f t="shared" si="151"/>
        <v>9424.7999999999993</v>
      </c>
      <c r="N3046" s="1">
        <f t="shared" si="152"/>
        <v>0</v>
      </c>
    </row>
    <row r="3047" spans="1:14" x14ac:dyDescent="0.25">
      <c r="A3047" s="1" t="str">
        <v>BioLegend</v>
      </c>
      <c r="B3047" s="1">
        <v>5790.4</v>
      </c>
      <c r="C3047" s="1" t="str">
        <v>EED119537</v>
      </c>
      <c r="D3047" s="2">
        <v>45926</v>
      </c>
      <c r="E3047" s="2">
        <v>45936</v>
      </c>
      <c r="F3047" s="1">
        <v>103025</v>
      </c>
      <c r="G3047" s="1">
        <v>1</v>
      </c>
      <c r="H3047" s="1">
        <v>1</v>
      </c>
      <c r="I3047" s="1">
        <v>0</v>
      </c>
      <c r="J3047" s="1" t="str">
        <v>Hyderabad</v>
      </c>
      <c r="K3047" s="1">
        <v>0</v>
      </c>
      <c r="L3047" s="1">
        <f t="shared" si="150"/>
        <v>5790.4</v>
      </c>
      <c r="M3047" s="1">
        <f t="shared" si="151"/>
        <v>5790.4</v>
      </c>
      <c r="N3047" s="1">
        <f t="shared" si="152"/>
        <v>0</v>
      </c>
    </row>
    <row r="3048" spans="1:14" x14ac:dyDescent="0.25">
      <c r="A3048" s="1" t="str">
        <v>BioLegend</v>
      </c>
      <c r="B3048" s="1">
        <v>13613.599999999999</v>
      </c>
      <c r="C3048" s="1" t="str">
        <v>EED119537</v>
      </c>
      <c r="D3048" s="2">
        <v>45926</v>
      </c>
      <c r="E3048" s="2">
        <v>45936</v>
      </c>
      <c r="F3048" s="1">
        <v>103132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13613.599999999999</v>
      </c>
      <c r="M3048" s="1">
        <f t="shared" si="151"/>
        <v>13613.599999999999</v>
      </c>
      <c r="N3048" s="1">
        <f t="shared" si="152"/>
        <v>0</v>
      </c>
    </row>
    <row r="3049" spans="1:14" x14ac:dyDescent="0.25">
      <c r="A3049" s="1" t="str">
        <v>BioLegend</v>
      </c>
      <c r="B3049" s="1">
        <v>28710</v>
      </c>
      <c r="C3049" s="1" t="str">
        <v>EED119537</v>
      </c>
      <c r="D3049" s="2">
        <v>45926</v>
      </c>
      <c r="E3049" s="2">
        <v>45936</v>
      </c>
      <c r="F3049" s="1">
        <v>103140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28710</v>
      </c>
      <c r="M3049" s="1">
        <f t="shared" si="151"/>
        <v>28710</v>
      </c>
      <c r="N3049" s="1">
        <f t="shared" si="152"/>
        <v>0</v>
      </c>
    </row>
    <row r="3050" spans="1:14" x14ac:dyDescent="0.25">
      <c r="A3050" s="1" t="str">
        <v>BioLegend</v>
      </c>
      <c r="B3050" s="1">
        <v>20394</v>
      </c>
      <c r="C3050" s="1" t="str">
        <v>EED119537</v>
      </c>
      <c r="D3050" s="2">
        <v>45926</v>
      </c>
      <c r="E3050" s="2">
        <v>45936</v>
      </c>
      <c r="F3050" s="1">
        <v>103157</v>
      </c>
      <c r="G3050" s="1">
        <v>2</v>
      </c>
      <c r="H3050" s="1">
        <v>2</v>
      </c>
      <c r="I3050" s="1">
        <v>0</v>
      </c>
      <c r="J3050" s="1" t="str">
        <v>Bhuvneshwar</v>
      </c>
      <c r="K3050" s="1">
        <v>0</v>
      </c>
      <c r="L3050" s="1">
        <f t="shared" si="150"/>
        <v>40788</v>
      </c>
      <c r="M3050" s="1">
        <f t="shared" si="151"/>
        <v>40788</v>
      </c>
      <c r="N3050" s="1">
        <f t="shared" si="152"/>
        <v>0</v>
      </c>
    </row>
    <row r="3051" spans="1:14" x14ac:dyDescent="0.25">
      <c r="A3051" s="1" t="str">
        <v>BioLegend</v>
      </c>
      <c r="B3051" s="1">
        <v>4004</v>
      </c>
      <c r="C3051" s="1" t="str">
        <v>EED119537</v>
      </c>
      <c r="D3051" s="2">
        <v>45926</v>
      </c>
      <c r="E3051" s="2">
        <v>45936</v>
      </c>
      <c r="F3051" s="1">
        <v>104103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4004</v>
      </c>
      <c r="M3051" s="1">
        <f t="shared" si="151"/>
        <v>4004</v>
      </c>
      <c r="N3051" s="1">
        <f t="shared" si="152"/>
        <v>0</v>
      </c>
    </row>
    <row r="3052" spans="1:14" x14ac:dyDescent="0.25">
      <c r="A3052" s="1" t="str">
        <v>BioLegend</v>
      </c>
      <c r="B3052" s="1">
        <v>18726.400000000001</v>
      </c>
      <c r="C3052" s="1" t="str">
        <v>EED119537</v>
      </c>
      <c r="D3052" s="2">
        <v>45926</v>
      </c>
      <c r="E3052" s="2">
        <v>45936</v>
      </c>
      <c r="F3052" s="1">
        <v>104106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18726.400000000001</v>
      </c>
      <c r="M3052" s="1">
        <f t="shared" si="151"/>
        <v>18726.400000000001</v>
      </c>
      <c r="N3052" s="1">
        <f t="shared" si="152"/>
        <v>0</v>
      </c>
    </row>
    <row r="3053" spans="1:14" x14ac:dyDescent="0.25">
      <c r="A3053" s="1" t="str">
        <v>BioLegend</v>
      </c>
      <c r="B3053" s="1">
        <v>17740.8</v>
      </c>
      <c r="C3053" s="1" t="str">
        <v>EED119537</v>
      </c>
      <c r="D3053" s="2">
        <v>45926</v>
      </c>
      <c r="E3053" s="2">
        <v>45936</v>
      </c>
      <c r="F3053" s="1">
        <v>105322</v>
      </c>
      <c r="G3053" s="1">
        <v>1</v>
      </c>
      <c r="H3053" s="1">
        <v>1</v>
      </c>
      <c r="I3053" s="1">
        <v>0</v>
      </c>
      <c r="J3053" s="1" t="str">
        <v>Kolkata</v>
      </c>
      <c r="K3053" s="1">
        <v>0</v>
      </c>
      <c r="L3053" s="1">
        <f t="shared" si="150"/>
        <v>17740.8</v>
      </c>
      <c r="M3053" s="1">
        <f t="shared" si="151"/>
        <v>17740.8</v>
      </c>
      <c r="N3053" s="1">
        <f t="shared" si="152"/>
        <v>0</v>
      </c>
    </row>
    <row r="3054" spans="1:14" x14ac:dyDescent="0.25">
      <c r="A3054" s="1" t="str">
        <v>BioLegend</v>
      </c>
      <c r="B3054" s="1">
        <v>16447.2</v>
      </c>
      <c r="C3054" s="1" t="str">
        <v>EED119537</v>
      </c>
      <c r="D3054" s="2">
        <v>45926</v>
      </c>
      <c r="E3054" s="2">
        <v>45936</v>
      </c>
      <c r="F3054" s="1">
        <v>106610</v>
      </c>
      <c r="G3054" s="1">
        <v>1</v>
      </c>
      <c r="H3054" s="1">
        <v>1</v>
      </c>
      <c r="I3054" s="1">
        <v>0</v>
      </c>
      <c r="J3054" s="1" t="str">
        <v>Delhi</v>
      </c>
      <c r="K3054" s="1">
        <v>0</v>
      </c>
      <c r="L3054" s="1">
        <f t="shared" si="150"/>
        <v>16447.2</v>
      </c>
      <c r="M3054" s="1">
        <f t="shared" si="151"/>
        <v>16447.2</v>
      </c>
      <c r="N3054" s="1">
        <f t="shared" si="152"/>
        <v>0</v>
      </c>
    </row>
    <row r="3055" spans="1:14" x14ac:dyDescent="0.25">
      <c r="A3055" s="1" t="str">
        <v>BioLegend</v>
      </c>
      <c r="B3055" s="1">
        <v>7515.2000000000007</v>
      </c>
      <c r="C3055" s="1" t="str">
        <v>EED119537</v>
      </c>
      <c r="D3055" s="2">
        <v>45926</v>
      </c>
      <c r="E3055" s="2">
        <v>45936</v>
      </c>
      <c r="F3055" s="1">
        <v>108907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7515.2000000000007</v>
      </c>
      <c r="M3055" s="1">
        <f t="shared" si="151"/>
        <v>7515.2000000000007</v>
      </c>
      <c r="N3055" s="1">
        <f t="shared" si="152"/>
        <v>0</v>
      </c>
    </row>
    <row r="3056" spans="1:14" x14ac:dyDescent="0.25">
      <c r="A3056" s="1" t="str">
        <v>BioLegend</v>
      </c>
      <c r="B3056" s="1">
        <v>4496.8</v>
      </c>
      <c r="C3056" s="1" t="str">
        <v>EED119537</v>
      </c>
      <c r="D3056" s="2">
        <v>45926</v>
      </c>
      <c r="E3056" s="2">
        <v>45936</v>
      </c>
      <c r="F3056" s="1">
        <v>109207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4496.8</v>
      </c>
      <c r="M3056" s="1">
        <f t="shared" si="151"/>
        <v>4496.8</v>
      </c>
      <c r="N3056" s="1">
        <f t="shared" si="152"/>
        <v>0</v>
      </c>
    </row>
    <row r="3057" spans="1:14" x14ac:dyDescent="0.25">
      <c r="A3057" s="1" t="str">
        <v>BioLegend</v>
      </c>
      <c r="B3057" s="1">
        <v>18876</v>
      </c>
      <c r="C3057" s="1" t="str">
        <v>EED119537</v>
      </c>
      <c r="D3057" s="2">
        <v>45926</v>
      </c>
      <c r="E3057" s="2">
        <v>45936</v>
      </c>
      <c r="F3057" s="1">
        <v>115555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18876</v>
      </c>
      <c r="M3057" s="1">
        <f t="shared" si="151"/>
        <v>18876</v>
      </c>
      <c r="N3057" s="1">
        <f t="shared" si="152"/>
        <v>0</v>
      </c>
    </row>
    <row r="3058" spans="1:14" x14ac:dyDescent="0.25">
      <c r="A3058" s="1" t="str">
        <v>BioLegend</v>
      </c>
      <c r="B3058" s="1">
        <v>19272</v>
      </c>
      <c r="C3058" s="1" t="str">
        <v>EED119537</v>
      </c>
      <c r="D3058" s="2">
        <v>45926</v>
      </c>
      <c r="E3058" s="2">
        <v>45936</v>
      </c>
      <c r="F3058" s="1">
        <v>117339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19272</v>
      </c>
      <c r="M3058" s="1">
        <f t="shared" si="151"/>
        <v>19272</v>
      </c>
      <c r="N3058" s="1">
        <f t="shared" si="152"/>
        <v>0</v>
      </c>
    </row>
    <row r="3059" spans="1:14" x14ac:dyDescent="0.25">
      <c r="A3059" s="1" t="str">
        <v>BioLegend</v>
      </c>
      <c r="B3059" s="1">
        <v>25132.800000000003</v>
      </c>
      <c r="C3059" s="1" t="str">
        <v>EED119537</v>
      </c>
      <c r="D3059" s="2">
        <v>45926</v>
      </c>
      <c r="E3059" s="2">
        <v>45936</v>
      </c>
      <c r="F3059" s="1">
        <v>119806</v>
      </c>
      <c r="G3059" s="1">
        <v>1</v>
      </c>
      <c r="H3059" s="1">
        <v>1</v>
      </c>
      <c r="I3059" s="1">
        <v>0</v>
      </c>
      <c r="J3059" s="1" t="str">
        <v>Pune</v>
      </c>
      <c r="K3059" s="1">
        <v>0</v>
      </c>
      <c r="L3059" s="1">
        <f t="shared" si="150"/>
        <v>25132.800000000003</v>
      </c>
      <c r="M3059" s="1">
        <f t="shared" si="151"/>
        <v>25132.800000000003</v>
      </c>
      <c r="N3059" s="1">
        <f t="shared" si="152"/>
        <v>0</v>
      </c>
    </row>
    <row r="3060" spans="1:14" x14ac:dyDescent="0.25">
      <c r="A3060" s="1" t="str">
        <v>BioLegend</v>
      </c>
      <c r="B3060" s="1">
        <v>8685.6</v>
      </c>
      <c r="C3060" s="1" t="str">
        <v>EED119537</v>
      </c>
      <c r="D3060" s="2">
        <v>45926</v>
      </c>
      <c r="E3060" s="2">
        <v>45936</v>
      </c>
      <c r="F3060" s="1">
        <v>123110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8685.6</v>
      </c>
      <c r="M3060" s="1">
        <f t="shared" si="151"/>
        <v>8685.6</v>
      </c>
      <c r="N3060" s="1">
        <f t="shared" si="152"/>
        <v>0</v>
      </c>
    </row>
    <row r="3061" spans="1:14" x14ac:dyDescent="0.25">
      <c r="A3061" s="1" t="str">
        <v>BioLegend</v>
      </c>
      <c r="B3061" s="1">
        <v>8808.7999999999993</v>
      </c>
      <c r="C3061" s="1" t="str">
        <v>EED119537</v>
      </c>
      <c r="D3061" s="2">
        <v>45926</v>
      </c>
      <c r="E3061" s="2">
        <v>45936</v>
      </c>
      <c r="F3061" s="1">
        <v>123116</v>
      </c>
      <c r="G3061" s="1">
        <v>1</v>
      </c>
      <c r="H3061" s="1">
        <v>1</v>
      </c>
      <c r="I3061" s="1">
        <v>0</v>
      </c>
      <c r="J3061" s="1" t="str">
        <v>Hyderabad</v>
      </c>
      <c r="K3061" s="1">
        <v>0</v>
      </c>
      <c r="L3061" s="1">
        <f t="shared" si="150"/>
        <v>8808.7999999999993</v>
      </c>
      <c r="M3061" s="1">
        <f t="shared" si="151"/>
        <v>8808.7999999999993</v>
      </c>
      <c r="N3061" s="1">
        <f t="shared" si="152"/>
        <v>0</v>
      </c>
    </row>
    <row r="3062" spans="1:14" x14ac:dyDescent="0.25">
      <c r="A3062" s="1" t="str">
        <v>BioLegend</v>
      </c>
      <c r="B3062" s="1">
        <v>22052.799999999999</v>
      </c>
      <c r="C3062" s="1" t="str">
        <v>EED119537</v>
      </c>
      <c r="D3062" s="2">
        <v>45926</v>
      </c>
      <c r="E3062" s="2">
        <v>45936</v>
      </c>
      <c r="F3062" s="1">
        <v>123128</v>
      </c>
      <c r="G3062" s="1">
        <v>1</v>
      </c>
      <c r="H3062" s="1">
        <v>1</v>
      </c>
      <c r="I3062" s="1">
        <v>0</v>
      </c>
      <c r="J3062" s="1" t="str">
        <v>Kolkata</v>
      </c>
      <c r="K3062" s="1">
        <v>0</v>
      </c>
      <c r="L3062" s="1">
        <f t="shared" si="150"/>
        <v>22052.799999999999</v>
      </c>
      <c r="M3062" s="1">
        <f t="shared" si="151"/>
        <v>22052.799999999999</v>
      </c>
      <c r="N3062" s="1">
        <f t="shared" si="152"/>
        <v>0</v>
      </c>
    </row>
    <row r="3063" spans="1:14" x14ac:dyDescent="0.25">
      <c r="A3063" s="1" t="str">
        <v>BioLegend</v>
      </c>
      <c r="B3063" s="1">
        <v>16324</v>
      </c>
      <c r="C3063" s="1" t="str">
        <v>EED119537</v>
      </c>
      <c r="D3063" s="2">
        <v>45926</v>
      </c>
      <c r="E3063" s="2">
        <v>45936</v>
      </c>
      <c r="F3063" s="1">
        <v>125226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16324</v>
      </c>
      <c r="M3063" s="1">
        <f t="shared" si="151"/>
        <v>16324</v>
      </c>
      <c r="N3063" s="1">
        <f t="shared" si="152"/>
        <v>0</v>
      </c>
    </row>
    <row r="3064" spans="1:14" x14ac:dyDescent="0.25">
      <c r="A3064" s="1" t="str">
        <v>BioLegend</v>
      </c>
      <c r="B3064" s="1">
        <v>19157.599999999999</v>
      </c>
      <c r="C3064" s="1" t="str">
        <v>EED119537</v>
      </c>
      <c r="D3064" s="2">
        <v>45926</v>
      </c>
      <c r="E3064" s="2">
        <v>45936</v>
      </c>
      <c r="F3064" s="1">
        <v>126622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19157.599999999999</v>
      </c>
      <c r="M3064" s="1">
        <f t="shared" si="151"/>
        <v>19157.599999999999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19272</v>
      </c>
      <c r="C3065" s="1" t="str">
        <v>EED119537</v>
      </c>
      <c r="D3065" s="2">
        <v>45926</v>
      </c>
      <c r="E3065" s="2">
        <v>45936</v>
      </c>
      <c r="F3065" s="1">
        <v>126633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19272</v>
      </c>
      <c r="M3065" s="1">
        <f t="shared" si="151"/>
        <v>19272</v>
      </c>
      <c r="N3065" s="1">
        <f t="shared" si="152"/>
        <v>0</v>
      </c>
    </row>
    <row r="3066" spans="1:14" x14ac:dyDescent="0.25">
      <c r="A3066" s="1" t="str">
        <v>BioLegend</v>
      </c>
      <c r="B3066" s="1">
        <v>17432.8</v>
      </c>
      <c r="C3066" s="1" t="str">
        <v>EED119537</v>
      </c>
      <c r="D3066" s="2">
        <v>45926</v>
      </c>
      <c r="E3066" s="2">
        <v>45936</v>
      </c>
      <c r="F3066" s="1">
        <v>127608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17432.8</v>
      </c>
      <c r="M3066" s="1">
        <f t="shared" si="151"/>
        <v>17432.8</v>
      </c>
      <c r="N3066" s="1">
        <f t="shared" si="152"/>
        <v>0</v>
      </c>
    </row>
    <row r="3067" spans="1:14" x14ac:dyDescent="0.25">
      <c r="A3067" s="1" t="str">
        <v>BioLegend</v>
      </c>
      <c r="B3067" s="1">
        <v>18664.8</v>
      </c>
      <c r="C3067" s="1" t="str">
        <v>EED119537</v>
      </c>
      <c r="D3067" s="2">
        <v>45926</v>
      </c>
      <c r="E3067" s="2">
        <v>45936</v>
      </c>
      <c r="F3067" s="1">
        <v>127618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18664.8</v>
      </c>
      <c r="M3067" s="1">
        <f t="shared" si="151"/>
        <v>18664.8</v>
      </c>
      <c r="N3067" s="1">
        <f t="shared" si="152"/>
        <v>0</v>
      </c>
    </row>
    <row r="3068" spans="1:14" x14ac:dyDescent="0.25">
      <c r="A3068" s="1" t="str">
        <v>BioLegend</v>
      </c>
      <c r="B3068" s="1">
        <v>19157.599999999999</v>
      </c>
      <c r="C3068" s="1" t="str">
        <v>EED119537</v>
      </c>
      <c r="D3068" s="2">
        <v>45926</v>
      </c>
      <c r="E3068" s="2">
        <v>45936</v>
      </c>
      <c r="F3068" s="1">
        <v>128026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19157.599999999999</v>
      </c>
      <c r="M3068" s="1">
        <f t="shared" si="151"/>
        <v>19157.599999999999</v>
      </c>
      <c r="N3068" s="1">
        <f t="shared" si="152"/>
        <v>0</v>
      </c>
    </row>
    <row r="3069" spans="1:14" x14ac:dyDescent="0.25">
      <c r="A3069" s="1" t="str">
        <v>BioLegend</v>
      </c>
      <c r="B3069" s="1">
        <v>10841.6</v>
      </c>
      <c r="C3069" s="1" t="str">
        <v>EED119537</v>
      </c>
      <c r="D3069" s="2">
        <v>45926</v>
      </c>
      <c r="E3069" s="2">
        <v>45936</v>
      </c>
      <c r="F3069" s="1">
        <v>128811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10841.6</v>
      </c>
      <c r="M3069" s="1">
        <f t="shared" si="151"/>
        <v>10841.6</v>
      </c>
      <c r="N3069" s="1">
        <f t="shared" si="152"/>
        <v>0</v>
      </c>
    </row>
    <row r="3070" spans="1:14" x14ac:dyDescent="0.25">
      <c r="A3070" s="1" t="str">
        <v>BioLegend</v>
      </c>
      <c r="B3070" s="1">
        <v>7638.4</v>
      </c>
      <c r="C3070" s="1" t="str">
        <v>EED119537</v>
      </c>
      <c r="D3070" s="2">
        <v>45926</v>
      </c>
      <c r="E3070" s="2">
        <v>45936</v>
      </c>
      <c r="F3070" s="1">
        <v>130213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7638.4</v>
      </c>
      <c r="M3070" s="1">
        <f t="shared" si="151"/>
        <v>7638.4</v>
      </c>
      <c r="N3070" s="1">
        <f t="shared" si="152"/>
        <v>0</v>
      </c>
    </row>
    <row r="3071" spans="1:14" x14ac:dyDescent="0.25">
      <c r="A3071" s="1" t="str">
        <v>BioLegend</v>
      </c>
      <c r="B3071" s="1">
        <v>12812.8</v>
      </c>
      <c r="C3071" s="1" t="str">
        <v>EED119537</v>
      </c>
      <c r="D3071" s="2">
        <v>45926</v>
      </c>
      <c r="E3071" s="2">
        <v>45936</v>
      </c>
      <c r="F3071" s="1">
        <v>137221</v>
      </c>
      <c r="G3071" s="1">
        <v>1</v>
      </c>
      <c r="H3071" s="1">
        <v>1</v>
      </c>
      <c r="I3071" s="1">
        <v>0</v>
      </c>
      <c r="J3071" s="1" t="str">
        <v>Kolkata</v>
      </c>
      <c r="K3071" s="1">
        <v>0</v>
      </c>
      <c r="L3071" s="1">
        <f t="shared" si="150"/>
        <v>12812.8</v>
      </c>
      <c r="M3071" s="1">
        <f t="shared" si="151"/>
        <v>12812.8</v>
      </c>
      <c r="N3071" s="1">
        <f t="shared" si="152"/>
        <v>0</v>
      </c>
    </row>
    <row r="3072" spans="1:14" x14ac:dyDescent="0.25">
      <c r="A3072" s="1" t="str">
        <v>BioLegend</v>
      </c>
      <c r="B3072" s="1">
        <v>16324</v>
      </c>
      <c r="C3072" s="1" t="str">
        <v>EED119537</v>
      </c>
      <c r="D3072" s="2">
        <v>45926</v>
      </c>
      <c r="E3072" s="2">
        <v>45936</v>
      </c>
      <c r="F3072" s="1" t="str">
        <v>139316</v>
      </c>
      <c r="G3072" s="1">
        <v>1</v>
      </c>
      <c r="H3072" s="1">
        <v>0</v>
      </c>
      <c r="I3072" s="1">
        <v>1</v>
      </c>
      <c r="J3072" s="1" t="str">
        <v>Kerala</v>
      </c>
      <c r="K3072" s="1" t="str">
        <v>Saturday (25-10-25)</v>
      </c>
      <c r="L3072" s="1">
        <f t="shared" si="150"/>
        <v>16324</v>
      </c>
      <c r="M3072" s="1">
        <f t="shared" si="151"/>
        <v>0</v>
      </c>
      <c r="N3072" s="1">
        <f t="shared" si="152"/>
        <v>16324</v>
      </c>
    </row>
    <row r="3073" spans="1:14" x14ac:dyDescent="0.25">
      <c r="A3073" s="1" t="str">
        <v>BioLegend</v>
      </c>
      <c r="B3073" s="1">
        <v>8377.6</v>
      </c>
      <c r="C3073" s="1" t="str">
        <v>EED119537</v>
      </c>
      <c r="D3073" s="2">
        <v>45926</v>
      </c>
      <c r="E3073" s="2">
        <v>45936</v>
      </c>
      <c r="F3073" s="1">
        <v>141703</v>
      </c>
      <c r="G3073" s="1">
        <v>1</v>
      </c>
      <c r="H3073" s="1">
        <v>1</v>
      </c>
      <c r="I3073" s="1">
        <v>0</v>
      </c>
      <c r="J3073" s="1" t="str">
        <v>Hyderabad</v>
      </c>
      <c r="K3073" s="1">
        <v>0</v>
      </c>
      <c r="L3073" s="1">
        <f t="shared" si="150"/>
        <v>8377.6</v>
      </c>
      <c r="M3073" s="1">
        <f t="shared" si="151"/>
        <v>8377.6</v>
      </c>
      <c r="N3073" s="1">
        <f t="shared" si="152"/>
        <v>0</v>
      </c>
    </row>
    <row r="3074" spans="1:14" x14ac:dyDescent="0.25">
      <c r="A3074" s="1" t="str">
        <v>BioLegend</v>
      </c>
      <c r="B3074" s="1">
        <v>13464</v>
      </c>
      <c r="C3074" s="1" t="str">
        <v>EED119537</v>
      </c>
      <c r="D3074" s="2">
        <v>45926</v>
      </c>
      <c r="E3074" s="2">
        <v>45936</v>
      </c>
      <c r="F3074" s="1">
        <v>141717</v>
      </c>
      <c r="G3074" s="1">
        <v>1</v>
      </c>
      <c r="H3074" s="1">
        <v>1</v>
      </c>
      <c r="I3074" s="1">
        <v>0</v>
      </c>
      <c r="J3074" s="1" t="str">
        <v>Bhuvneshwar</v>
      </c>
      <c r="K3074" s="1">
        <v>0</v>
      </c>
      <c r="L3074" s="1">
        <f t="shared" si="150"/>
        <v>13464</v>
      </c>
      <c r="M3074" s="1">
        <f t="shared" si="151"/>
        <v>13464</v>
      </c>
      <c r="N3074" s="1">
        <f t="shared" si="152"/>
        <v>0</v>
      </c>
    </row>
    <row r="3075" spans="1:14" x14ac:dyDescent="0.25">
      <c r="A3075" s="1" t="str">
        <v>BioLegend</v>
      </c>
      <c r="B3075" s="1">
        <v>18048.8</v>
      </c>
      <c r="C3075" s="1" t="str">
        <v>EED119537</v>
      </c>
      <c r="D3075" s="2">
        <v>45926</v>
      </c>
      <c r="E3075" s="2">
        <v>45936</v>
      </c>
      <c r="F3075" s="1">
        <v>141734</v>
      </c>
      <c r="G3075" s="1">
        <v>1</v>
      </c>
      <c r="H3075" s="1">
        <v>1</v>
      </c>
      <c r="I3075" s="1">
        <v>0</v>
      </c>
      <c r="J3075" s="1" t="str">
        <v>Kolkata</v>
      </c>
      <c r="K3075" s="1">
        <v>0</v>
      </c>
      <c r="L3075" s="1">
        <f t="shared" si="150"/>
        <v>18048.8</v>
      </c>
      <c r="M3075" s="1">
        <f t="shared" si="151"/>
        <v>18048.8</v>
      </c>
      <c r="N3075" s="1">
        <f t="shared" si="152"/>
        <v>0</v>
      </c>
    </row>
    <row r="3076" spans="1:14" x14ac:dyDescent="0.25">
      <c r="A3076" s="1" t="str">
        <v>BioLegend</v>
      </c>
      <c r="B3076" s="1">
        <v>15972</v>
      </c>
      <c r="C3076" s="1" t="str">
        <v>EED119537</v>
      </c>
      <c r="D3076" s="2">
        <v>45926</v>
      </c>
      <c r="E3076" s="2">
        <v>45936</v>
      </c>
      <c r="F3076" s="1">
        <v>142111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15972</v>
      </c>
      <c r="M3076" s="1">
        <f t="shared" si="151"/>
        <v>15972</v>
      </c>
      <c r="N3076" s="1">
        <f t="shared" si="152"/>
        <v>0</v>
      </c>
    </row>
    <row r="3077" spans="1:14" x14ac:dyDescent="0.25">
      <c r="A3077" s="1" t="str">
        <v>BioLegend</v>
      </c>
      <c r="B3077" s="1">
        <v>13068</v>
      </c>
      <c r="C3077" s="1" t="str">
        <v>EED119537</v>
      </c>
      <c r="D3077" s="2">
        <v>45926</v>
      </c>
      <c r="E3077" s="2">
        <v>45936</v>
      </c>
      <c r="F3077" s="1">
        <v>145209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13068</v>
      </c>
      <c r="M3077" s="1">
        <f t="shared" si="151"/>
        <v>13068</v>
      </c>
      <c r="N3077" s="1">
        <f t="shared" si="152"/>
        <v>0</v>
      </c>
    </row>
    <row r="3078" spans="1:14" x14ac:dyDescent="0.25">
      <c r="A3078" s="1" t="str">
        <v>BioLegend</v>
      </c>
      <c r="B3078" s="1">
        <v>9424.7999999999993</v>
      </c>
      <c r="C3078" s="1" t="str">
        <v>EED119537</v>
      </c>
      <c r="D3078" s="2">
        <v>45926</v>
      </c>
      <c r="E3078" s="2">
        <v>45936</v>
      </c>
      <c r="F3078" s="1">
        <v>160908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9424.7999999999993</v>
      </c>
      <c r="M3078" s="1">
        <f t="shared" si="151"/>
        <v>9424.7999999999993</v>
      </c>
      <c r="N3078" s="1">
        <f t="shared" si="152"/>
        <v>0</v>
      </c>
    </row>
    <row r="3079" spans="1:14" x14ac:dyDescent="0.25">
      <c r="A3079" s="1" t="str">
        <v>BioLegend</v>
      </c>
      <c r="B3079" s="1">
        <v>16500</v>
      </c>
      <c r="C3079" s="1" t="str">
        <v>EED119537</v>
      </c>
      <c r="D3079" s="2">
        <v>45926</v>
      </c>
      <c r="E3079" s="2">
        <v>45936</v>
      </c>
      <c r="F3079" s="1">
        <v>160909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16500</v>
      </c>
      <c r="M3079" s="1">
        <f t="shared" si="151"/>
        <v>16500</v>
      </c>
      <c r="N3079" s="1">
        <f t="shared" si="152"/>
        <v>0</v>
      </c>
    </row>
    <row r="3080" spans="1:14" x14ac:dyDescent="0.25">
      <c r="A3080" s="1" t="str">
        <v>BioLegend</v>
      </c>
      <c r="B3080" s="1">
        <v>17001.599999999999</v>
      </c>
      <c r="C3080" s="1" t="str">
        <v>EED119537</v>
      </c>
      <c r="D3080" s="2">
        <v>45926</v>
      </c>
      <c r="E3080" s="2">
        <v>45936</v>
      </c>
      <c r="F3080" s="1">
        <v>300326</v>
      </c>
      <c r="G3080" s="1">
        <v>1</v>
      </c>
      <c r="H3080" s="1">
        <v>1</v>
      </c>
      <c r="I3080" s="1">
        <v>0</v>
      </c>
      <c r="J3080" s="1" t="str">
        <v>Gujrat</v>
      </c>
      <c r="K3080" s="1">
        <v>0</v>
      </c>
      <c r="L3080" s="1">
        <f t="shared" si="150"/>
        <v>17001.599999999999</v>
      </c>
      <c r="M3080" s="1">
        <f t="shared" si="151"/>
        <v>17001.599999999999</v>
      </c>
      <c r="N3080" s="1">
        <f t="shared" si="152"/>
        <v>0</v>
      </c>
    </row>
    <row r="3081" spans="1:14" x14ac:dyDescent="0.25">
      <c r="A3081" s="1" t="str">
        <v>BioLegend</v>
      </c>
      <c r="B3081" s="1">
        <v>28314</v>
      </c>
      <c r="C3081" s="1" t="str">
        <v>EED119537</v>
      </c>
      <c r="D3081" s="2">
        <v>45926</v>
      </c>
      <c r="E3081" s="2">
        <v>45936</v>
      </c>
      <c r="F3081" s="1">
        <v>307640</v>
      </c>
      <c r="G3081" s="1">
        <v>2</v>
      </c>
      <c r="H3081" s="1">
        <v>2</v>
      </c>
      <c r="I3081" s="1">
        <v>0</v>
      </c>
      <c r="J3081" s="1" t="str">
        <v>Mumbai</v>
      </c>
      <c r="K3081" s="1">
        <v>0</v>
      </c>
      <c r="L3081" s="1">
        <f t="shared" si="150"/>
        <v>56628</v>
      </c>
      <c r="M3081" s="1">
        <f t="shared" si="151"/>
        <v>56628</v>
      </c>
      <c r="N3081" s="1">
        <f t="shared" si="152"/>
        <v>0</v>
      </c>
    </row>
    <row r="3082" spans="1:14" x14ac:dyDescent="0.25">
      <c r="A3082" s="1" t="str">
        <v>BioLegend</v>
      </c>
      <c r="B3082" s="1">
        <v>24816</v>
      </c>
      <c r="C3082" s="1" t="str">
        <v>EED119537</v>
      </c>
      <c r="D3082" s="2">
        <v>45926</v>
      </c>
      <c r="E3082" s="2">
        <v>45936</v>
      </c>
      <c r="F3082" s="1">
        <v>302048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24816</v>
      </c>
      <c r="M3082" s="1">
        <f t="shared" si="151"/>
        <v>24816</v>
      </c>
      <c r="N3082" s="1">
        <f t="shared" si="152"/>
        <v>0</v>
      </c>
    </row>
    <row r="3083" spans="1:14" x14ac:dyDescent="0.25">
      <c r="A3083" s="1" t="str">
        <v>BioLegend</v>
      </c>
      <c r="B3083" s="1">
        <v>23531.199999999997</v>
      </c>
      <c r="C3083" s="1" t="str">
        <v>EED119537</v>
      </c>
      <c r="D3083" s="2">
        <v>45926</v>
      </c>
      <c r="E3083" s="2">
        <v>45936</v>
      </c>
      <c r="F3083" s="1">
        <v>302120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23531.199999999997</v>
      </c>
      <c r="M3083" s="1">
        <f t="shared" si="151"/>
        <v>23531.199999999997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Gujrat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8808.7999999999993</v>
      </c>
      <c r="C3086" s="1" t="str">
        <v>EED119537</v>
      </c>
      <c r="D3086" s="2">
        <v>45926</v>
      </c>
      <c r="E3086" s="2">
        <v>45936</v>
      </c>
      <c r="F3086" s="1">
        <v>302611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8808.7999999999993</v>
      </c>
      <c r="M3086" s="1">
        <f t="shared" ref="M3086:M3149" si="154">H3086*B3086</f>
        <v>8808.7999999999993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7946.4</v>
      </c>
      <c r="C3087" s="1" t="str">
        <v>EED119537</v>
      </c>
      <c r="D3087" s="2">
        <v>45926</v>
      </c>
      <c r="E3087" s="2">
        <v>45936</v>
      </c>
      <c r="F3087" s="1">
        <v>305105</v>
      </c>
      <c r="G3087" s="1">
        <v>1</v>
      </c>
      <c r="H3087" s="1">
        <v>1</v>
      </c>
      <c r="I3087" s="1">
        <v>0</v>
      </c>
      <c r="J3087" s="1" t="str">
        <v>Kerala</v>
      </c>
      <c r="K3087" s="1">
        <v>0</v>
      </c>
      <c r="L3087" s="1">
        <f t="shared" si="153"/>
        <v>7946.4</v>
      </c>
      <c r="M3087" s="1">
        <f t="shared" si="154"/>
        <v>7946.4</v>
      </c>
      <c r="N3087" s="1">
        <f t="shared" si="155"/>
        <v>0</v>
      </c>
    </row>
    <row r="3088" spans="1:14" x14ac:dyDescent="0.25">
      <c r="A3088" s="1" t="str">
        <v>BioLegend</v>
      </c>
      <c r="B3088" s="1">
        <v>9055.2000000000007</v>
      </c>
      <c r="C3088" s="1" t="str">
        <v>EED119537</v>
      </c>
      <c r="D3088" s="2">
        <v>45926</v>
      </c>
      <c r="E3088" s="2">
        <v>45936</v>
      </c>
      <c r="F3088" s="1">
        <v>305629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9055.2000000000007</v>
      </c>
      <c r="M3088" s="1">
        <f t="shared" si="154"/>
        <v>9055.2000000000007</v>
      </c>
      <c r="N3088" s="1">
        <f t="shared" si="155"/>
        <v>0</v>
      </c>
    </row>
    <row r="3089" spans="1:14" x14ac:dyDescent="0.25">
      <c r="A3089" s="1" t="str">
        <v>BioLegend</v>
      </c>
      <c r="B3089" s="1">
        <v>18048.8</v>
      </c>
      <c r="C3089" s="1" t="str">
        <v>EED119537</v>
      </c>
      <c r="D3089" s="2">
        <v>45926</v>
      </c>
      <c r="E3089" s="2">
        <v>45936</v>
      </c>
      <c r="F3089" s="1">
        <v>306008</v>
      </c>
      <c r="G3089" s="1">
        <v>1</v>
      </c>
      <c r="H3089" s="1">
        <v>1</v>
      </c>
      <c r="I3089" s="1">
        <v>0</v>
      </c>
      <c r="J3089" s="1" t="str">
        <v>Mumbai</v>
      </c>
      <c r="K3089" s="1">
        <v>0</v>
      </c>
      <c r="L3089" s="1">
        <f t="shared" si="153"/>
        <v>18048.8</v>
      </c>
      <c r="M3089" s="1">
        <f t="shared" si="154"/>
        <v>18048.8</v>
      </c>
      <c r="N3089" s="1">
        <f t="shared" si="155"/>
        <v>0</v>
      </c>
    </row>
    <row r="3090" spans="1:14" x14ac:dyDescent="0.25">
      <c r="A3090" s="1" t="str">
        <v>BioLegend</v>
      </c>
      <c r="B3090" s="1">
        <v>6591.2000000000007</v>
      </c>
      <c r="C3090" s="1" t="str">
        <v>EED119537</v>
      </c>
      <c r="D3090" s="2">
        <v>45926</v>
      </c>
      <c r="E3090" s="2">
        <v>45936</v>
      </c>
      <c r="F3090" s="1">
        <v>343107</v>
      </c>
      <c r="G3090" s="1">
        <v>2</v>
      </c>
      <c r="H3090" s="1">
        <v>2</v>
      </c>
      <c r="I3090" s="1">
        <v>0</v>
      </c>
      <c r="J3090" s="1" t="str">
        <v>Gujrat</v>
      </c>
      <c r="K3090" s="1">
        <v>0</v>
      </c>
      <c r="L3090" s="1">
        <f t="shared" si="153"/>
        <v>13182.400000000001</v>
      </c>
      <c r="M3090" s="1">
        <f t="shared" si="154"/>
        <v>13182.400000000001</v>
      </c>
      <c r="N3090" s="1">
        <f t="shared" si="155"/>
        <v>0</v>
      </c>
    </row>
    <row r="3091" spans="1:14" x14ac:dyDescent="0.25">
      <c r="A3091" s="1" t="str">
        <v>BioLegend</v>
      </c>
      <c r="B3091" s="1">
        <v>15769.599999999999</v>
      </c>
      <c r="C3091" s="1" t="str">
        <v>EED119537</v>
      </c>
      <c r="D3091" s="2">
        <v>45926</v>
      </c>
      <c r="E3091" s="2">
        <v>45936</v>
      </c>
      <c r="F3091" s="1">
        <v>306308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15769.599999999999</v>
      </c>
      <c r="M3091" s="1">
        <f t="shared" si="154"/>
        <v>15769.599999999999</v>
      </c>
      <c r="N3091" s="1">
        <f t="shared" si="155"/>
        <v>0</v>
      </c>
    </row>
    <row r="3092" spans="1:14" x14ac:dyDescent="0.25">
      <c r="A3092" s="1" t="str">
        <v>BioLegend</v>
      </c>
      <c r="B3092" s="1">
        <v>11580.8</v>
      </c>
      <c r="C3092" s="1" t="str">
        <v>EED119537</v>
      </c>
      <c r="D3092" s="2">
        <v>45926</v>
      </c>
      <c r="E3092" s="2">
        <v>45936</v>
      </c>
      <c r="F3092" s="1">
        <v>306704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11580.8</v>
      </c>
      <c r="M3092" s="1">
        <f t="shared" si="154"/>
        <v>11580.8</v>
      </c>
      <c r="N3092" s="1">
        <f t="shared" si="155"/>
        <v>0</v>
      </c>
    </row>
    <row r="3093" spans="1:14" x14ac:dyDescent="0.25">
      <c r="A3093" s="1" t="str">
        <v>BioLegend</v>
      </c>
      <c r="B3093" s="1">
        <v>28710</v>
      </c>
      <c r="C3093" s="1" t="str">
        <v>EED119537</v>
      </c>
      <c r="D3093" s="2">
        <v>45926</v>
      </c>
      <c r="E3093" s="2">
        <v>45936</v>
      </c>
      <c r="F3093" s="1">
        <v>306740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28710</v>
      </c>
      <c r="M3093" s="1">
        <f t="shared" si="154"/>
        <v>28710</v>
      </c>
      <c r="N3093" s="1">
        <f t="shared" si="155"/>
        <v>0</v>
      </c>
    </row>
    <row r="3094" spans="1:14" x14ac:dyDescent="0.25">
      <c r="A3094" s="1" t="str">
        <v>BioLegend</v>
      </c>
      <c r="B3094" s="1">
        <v>23531.199999999997</v>
      </c>
      <c r="C3094" s="1" t="str">
        <v>EED119537</v>
      </c>
      <c r="D3094" s="2">
        <v>45926</v>
      </c>
      <c r="E3094" s="2">
        <v>45936</v>
      </c>
      <c r="F3094" s="1">
        <v>368504</v>
      </c>
      <c r="G3094" s="1">
        <v>2</v>
      </c>
      <c r="H3094" s="1">
        <v>2</v>
      </c>
      <c r="I3094" s="1">
        <v>0</v>
      </c>
      <c r="J3094" s="1" t="str">
        <v>MUMBAI</v>
      </c>
      <c r="K3094" s="1">
        <v>0</v>
      </c>
      <c r="L3094" s="1">
        <f t="shared" si="153"/>
        <v>47062.399999999994</v>
      </c>
      <c r="M3094" s="1">
        <f t="shared" si="154"/>
        <v>47062.399999999994</v>
      </c>
      <c r="N3094" s="1">
        <f t="shared" si="155"/>
        <v>0</v>
      </c>
    </row>
    <row r="3095" spans="1:14" x14ac:dyDescent="0.25">
      <c r="A3095" s="1" t="str">
        <v>BioLegend</v>
      </c>
      <c r="B3095" s="1">
        <v>1848</v>
      </c>
      <c r="C3095" s="1" t="str">
        <v>EED119537</v>
      </c>
      <c r="D3095" s="2">
        <v>45926</v>
      </c>
      <c r="E3095" s="2">
        <v>45936</v>
      </c>
      <c r="F3095" s="1">
        <v>400101</v>
      </c>
      <c r="G3095" s="1">
        <v>2</v>
      </c>
      <c r="H3095" s="1">
        <v>2</v>
      </c>
      <c r="I3095" s="1">
        <v>0</v>
      </c>
      <c r="J3095" s="1" t="str">
        <v>Bhopal</v>
      </c>
      <c r="K3095" s="1">
        <v>0</v>
      </c>
      <c r="L3095" s="1">
        <f t="shared" si="153"/>
        <v>3696</v>
      </c>
      <c r="M3095" s="1">
        <f t="shared" si="154"/>
        <v>3696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1</v>
      </c>
      <c r="H3096" s="1">
        <v>1</v>
      </c>
      <c r="I3096" s="1">
        <v>0</v>
      </c>
      <c r="J3096" s="1" t="str">
        <v>Mumbai</v>
      </c>
      <c r="K3096" s="1">
        <v>0</v>
      </c>
      <c r="L3096" s="1">
        <f t="shared" si="153"/>
        <v>25080</v>
      </c>
      <c r="M3096" s="1">
        <f t="shared" si="154"/>
        <v>25080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20</v>
      </c>
      <c r="H3097" s="1">
        <v>20</v>
      </c>
      <c r="I3097" s="1">
        <v>0</v>
      </c>
      <c r="J3097" s="1" t="str">
        <v>Mumbai</v>
      </c>
      <c r="K3097" s="1">
        <v>0</v>
      </c>
      <c r="L3097" s="1">
        <f t="shared" si="153"/>
        <v>501600</v>
      </c>
      <c r="M3097" s="1">
        <f t="shared" si="154"/>
        <v>501600</v>
      </c>
      <c r="N3097" s="1">
        <f t="shared" si="155"/>
        <v>0</v>
      </c>
    </row>
    <row r="3098" spans="1:14" x14ac:dyDescent="0.25">
      <c r="A3098" s="1" t="str">
        <v>BioLegend</v>
      </c>
      <c r="B3098" s="1">
        <v>8069.6</v>
      </c>
      <c r="C3098" s="1" t="str">
        <v>EED119537</v>
      </c>
      <c r="D3098" s="2">
        <v>45926</v>
      </c>
      <c r="E3098" s="2">
        <v>45936</v>
      </c>
      <c r="F3098" s="1">
        <v>310805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8069.6</v>
      </c>
      <c r="M3098" s="1">
        <f t="shared" si="154"/>
        <v>8069.6</v>
      </c>
      <c r="N3098" s="1">
        <f t="shared" si="155"/>
        <v>0</v>
      </c>
    </row>
    <row r="3099" spans="1:14" x14ac:dyDescent="0.25">
      <c r="A3099" s="1" t="str">
        <v>BioLegend</v>
      </c>
      <c r="B3099" s="1">
        <v>4435.2</v>
      </c>
      <c r="C3099" s="1" t="str">
        <v>EED119537</v>
      </c>
      <c r="D3099" s="2">
        <v>45926</v>
      </c>
      <c r="E3099" s="2">
        <v>45936</v>
      </c>
      <c r="F3099" s="1" t="str">
        <v>310909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4435.2</v>
      </c>
      <c r="M3099" s="1">
        <f t="shared" si="154"/>
        <v>4435.2</v>
      </c>
      <c r="N3099" s="1">
        <f t="shared" si="155"/>
        <v>0</v>
      </c>
    </row>
    <row r="3100" spans="1:14" x14ac:dyDescent="0.25">
      <c r="A3100" s="1" t="str">
        <v>BioLegend</v>
      </c>
      <c r="B3100" s="1">
        <v>9548</v>
      </c>
      <c r="C3100" s="1" t="str">
        <v>EED119537</v>
      </c>
      <c r="D3100" s="2">
        <v>45926</v>
      </c>
      <c r="E3100" s="2">
        <v>45936</v>
      </c>
      <c r="F3100" s="1">
        <v>310913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9548</v>
      </c>
      <c r="M3100" s="1">
        <f t="shared" si="154"/>
        <v>9548</v>
      </c>
      <c r="N3100" s="1">
        <f t="shared" si="155"/>
        <v>0</v>
      </c>
    </row>
    <row r="3101" spans="1:14" x14ac:dyDescent="0.25">
      <c r="A3101" s="1" t="str">
        <v>BioLegend</v>
      </c>
      <c r="B3101" s="1">
        <v>15584.8</v>
      </c>
      <c r="C3101" s="1" t="str">
        <v>EED119537</v>
      </c>
      <c r="D3101" s="2">
        <v>45926</v>
      </c>
      <c r="E3101" s="2">
        <v>45936</v>
      </c>
      <c r="F3101" s="1">
        <v>640922</v>
      </c>
      <c r="G3101" s="1">
        <v>2</v>
      </c>
      <c r="H3101" s="1">
        <v>2</v>
      </c>
      <c r="I3101" s="1">
        <v>0</v>
      </c>
      <c r="J3101" s="1" t="str">
        <v>Haridwar</v>
      </c>
      <c r="K3101" s="1">
        <v>0</v>
      </c>
      <c r="L3101" s="1">
        <f t="shared" si="153"/>
        <v>31169.599999999999</v>
      </c>
      <c r="M3101" s="1">
        <f t="shared" si="154"/>
        <v>31169.599999999999</v>
      </c>
      <c r="N3101" s="1">
        <f t="shared" si="155"/>
        <v>0</v>
      </c>
    </row>
    <row r="3102" spans="1:14" x14ac:dyDescent="0.25">
      <c r="A3102" s="1" t="str">
        <v>BioLegend</v>
      </c>
      <c r="B3102" s="1">
        <v>23531.199999999997</v>
      </c>
      <c r="C3102" s="1" t="str">
        <v>EED119537</v>
      </c>
      <c r="D3102" s="2">
        <v>45926</v>
      </c>
      <c r="E3102" s="2">
        <v>45936</v>
      </c>
      <c r="F3102" s="1">
        <v>314512</v>
      </c>
      <c r="G3102" s="1">
        <v>1</v>
      </c>
      <c r="H3102" s="1">
        <v>1</v>
      </c>
      <c r="I3102" s="1">
        <v>0</v>
      </c>
      <c r="J3102" s="1" t="str">
        <v>Mumbai</v>
      </c>
      <c r="K3102" s="1">
        <v>0</v>
      </c>
      <c r="L3102" s="1">
        <f t="shared" si="153"/>
        <v>23531.199999999997</v>
      </c>
      <c r="M3102" s="1">
        <f t="shared" si="154"/>
        <v>23531.199999999997</v>
      </c>
      <c r="N3102" s="1">
        <f t="shared" si="155"/>
        <v>0</v>
      </c>
    </row>
    <row r="3103" spans="1:14" x14ac:dyDescent="0.25">
      <c r="A3103" s="1" t="str">
        <v>BioLegend</v>
      </c>
      <c r="B3103" s="1">
        <v>24090</v>
      </c>
      <c r="C3103" s="1" t="str">
        <v>EED119537</v>
      </c>
      <c r="D3103" s="2">
        <v>45926</v>
      </c>
      <c r="E3103" s="2">
        <v>45936</v>
      </c>
      <c r="F3103" s="1">
        <v>317332</v>
      </c>
      <c r="G3103" s="1">
        <v>1</v>
      </c>
      <c r="H3103" s="1">
        <v>1</v>
      </c>
      <c r="I3103" s="1">
        <v>0</v>
      </c>
      <c r="J3103" s="1" t="str">
        <v>Banglore</v>
      </c>
      <c r="K3103" s="1">
        <v>0</v>
      </c>
      <c r="L3103" s="1">
        <f t="shared" si="153"/>
        <v>24090</v>
      </c>
      <c r="M3103" s="1">
        <f t="shared" si="154"/>
        <v>24090</v>
      </c>
      <c r="N3103" s="1">
        <f t="shared" si="155"/>
        <v>0</v>
      </c>
    </row>
    <row r="3104" spans="1:14" x14ac:dyDescent="0.25">
      <c r="A3104" s="1" t="str">
        <v>BioLegend</v>
      </c>
      <c r="B3104" s="1">
        <v>6899.2000000000007</v>
      </c>
      <c r="C3104" s="1" t="str">
        <v>EED119537</v>
      </c>
      <c r="D3104" s="2">
        <v>45926</v>
      </c>
      <c r="E3104" s="2">
        <v>45936</v>
      </c>
      <c r="F3104" s="1">
        <v>317335</v>
      </c>
      <c r="G3104" s="1">
        <v>1</v>
      </c>
      <c r="H3104" s="1">
        <v>1</v>
      </c>
      <c r="I3104" s="1">
        <v>0</v>
      </c>
      <c r="J3104" s="1" t="str">
        <v>Kolkata</v>
      </c>
      <c r="K3104" s="1">
        <v>0</v>
      </c>
      <c r="L3104" s="1">
        <f t="shared" si="153"/>
        <v>6899.2000000000007</v>
      </c>
      <c r="M3104" s="1">
        <f t="shared" si="154"/>
        <v>6899.2000000000007</v>
      </c>
      <c r="N3104" s="1">
        <f t="shared" si="155"/>
        <v>0</v>
      </c>
    </row>
    <row r="3105" spans="1:14" x14ac:dyDescent="0.25">
      <c r="A3105" s="1" t="str">
        <v>BioLegend</v>
      </c>
      <c r="B3105" s="1">
        <v>23760</v>
      </c>
      <c r="C3105" s="1" t="str">
        <v>EED119537</v>
      </c>
      <c r="D3105" s="2">
        <v>45926</v>
      </c>
      <c r="E3105" s="2">
        <v>45936</v>
      </c>
      <c r="F3105" s="1">
        <v>317344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23760</v>
      </c>
      <c r="M3105" s="1">
        <f t="shared" si="154"/>
        <v>23760</v>
      </c>
      <c r="N3105" s="1">
        <f t="shared" si="155"/>
        <v>0</v>
      </c>
    </row>
    <row r="3106" spans="1:14" x14ac:dyDescent="0.25">
      <c r="A3106" s="1" t="str">
        <v>BioLegend</v>
      </c>
      <c r="B3106" s="1">
        <v>19157.599999999999</v>
      </c>
      <c r="C3106" s="1" t="str">
        <v>EED119537</v>
      </c>
      <c r="D3106" s="2">
        <v>45926</v>
      </c>
      <c r="E3106" s="2">
        <v>45936</v>
      </c>
      <c r="F3106" s="1">
        <v>318318</v>
      </c>
      <c r="G3106" s="1">
        <v>1</v>
      </c>
      <c r="H3106" s="1">
        <v>1</v>
      </c>
      <c r="I3106" s="1">
        <v>0</v>
      </c>
      <c r="J3106" s="1" t="str">
        <v>Delhi</v>
      </c>
      <c r="K3106" s="1">
        <v>0</v>
      </c>
      <c r="L3106" s="1">
        <f t="shared" si="153"/>
        <v>19157.599999999999</v>
      </c>
      <c r="M3106" s="1">
        <f t="shared" si="154"/>
        <v>19157.599999999999</v>
      </c>
      <c r="N3106" s="1">
        <f t="shared" si="155"/>
        <v>0</v>
      </c>
    </row>
    <row r="3107" spans="1:14" x14ac:dyDescent="0.25">
      <c r="A3107" s="1" t="str">
        <v>BioLegend</v>
      </c>
      <c r="B3107" s="1">
        <v>431.19999999999993</v>
      </c>
      <c r="C3107" s="1" t="str">
        <v>EED119537</v>
      </c>
      <c r="D3107" s="2">
        <v>45926</v>
      </c>
      <c r="E3107" s="2">
        <v>45936</v>
      </c>
      <c r="F3107" s="1">
        <v>740379</v>
      </c>
      <c r="G3107" s="1">
        <v>2</v>
      </c>
      <c r="H3107" s="1">
        <v>2</v>
      </c>
      <c r="I3107" s="1">
        <v>0</v>
      </c>
      <c r="J3107" s="1" t="str">
        <v>Gujrat</v>
      </c>
      <c r="K3107" s="1">
        <v>0</v>
      </c>
      <c r="L3107" s="1">
        <f t="shared" si="153"/>
        <v>862.39999999999986</v>
      </c>
      <c r="M3107" s="1">
        <f t="shared" si="154"/>
        <v>862.39999999999986</v>
      </c>
      <c r="N3107" s="1">
        <f t="shared" si="155"/>
        <v>0</v>
      </c>
    </row>
    <row r="3108" spans="1:14" x14ac:dyDescent="0.25">
      <c r="A3108" s="1" t="str">
        <v>BioLegend</v>
      </c>
      <c r="B3108" s="1">
        <v>22792</v>
      </c>
      <c r="C3108" s="1" t="str">
        <v>EED119537</v>
      </c>
      <c r="D3108" s="2">
        <v>45926</v>
      </c>
      <c r="E3108" s="2">
        <v>45936</v>
      </c>
      <c r="F3108" s="1">
        <v>320216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22792</v>
      </c>
      <c r="M3108" s="1">
        <f t="shared" si="154"/>
        <v>22792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321142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323050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23531.199999999997</v>
      </c>
      <c r="C3111" s="1" t="str">
        <v>EED119537</v>
      </c>
      <c r="D3111" s="2">
        <v>45926</v>
      </c>
      <c r="E3111" s="2">
        <v>45936</v>
      </c>
      <c r="F3111" s="1">
        <v>325622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23531.199999999997</v>
      </c>
      <c r="M3111" s="1">
        <f t="shared" si="154"/>
        <v>23531.199999999997</v>
      </c>
      <c r="N3111" s="1">
        <f t="shared" si="155"/>
        <v>0</v>
      </c>
    </row>
    <row r="3112" spans="1:14" x14ac:dyDescent="0.25">
      <c r="A3112" s="1" t="str">
        <v>BioLegend</v>
      </c>
      <c r="B3112" s="1">
        <v>16508.8</v>
      </c>
      <c r="C3112" s="1" t="str">
        <v>EED119537</v>
      </c>
      <c r="D3112" s="2">
        <v>45926</v>
      </c>
      <c r="E3112" s="2">
        <v>45936</v>
      </c>
      <c r="F3112" s="1">
        <v>328708</v>
      </c>
      <c r="G3112" s="1">
        <v>1</v>
      </c>
      <c r="H3112" s="1">
        <v>1</v>
      </c>
      <c r="I3112" s="1">
        <v>0</v>
      </c>
      <c r="J3112" s="1" t="str">
        <v>Hyderabad</v>
      </c>
      <c r="K3112" s="1">
        <v>0</v>
      </c>
      <c r="L3112" s="1">
        <f t="shared" si="153"/>
        <v>16508.8</v>
      </c>
      <c r="M3112" s="1">
        <f t="shared" si="154"/>
        <v>16508.8</v>
      </c>
      <c r="N3112" s="1">
        <f t="shared" si="155"/>
        <v>0</v>
      </c>
    </row>
    <row r="3113" spans="1:14" x14ac:dyDescent="0.25">
      <c r="A3113" s="1" t="str">
        <v>BioLegend</v>
      </c>
      <c r="B3113" s="1">
        <v>14106.400000000001</v>
      </c>
      <c r="C3113" s="1" t="str">
        <v>EED119537</v>
      </c>
      <c r="D3113" s="2">
        <v>45926</v>
      </c>
      <c r="E3113" s="2">
        <v>45936</v>
      </c>
      <c r="F3113" s="1">
        <v>329904</v>
      </c>
      <c r="G3113" s="1">
        <v>1</v>
      </c>
      <c r="H3113" s="1">
        <v>1</v>
      </c>
      <c r="I3113" s="1">
        <v>0</v>
      </c>
      <c r="J3113" s="1" t="str">
        <v>MUMBAI</v>
      </c>
      <c r="K3113" s="1">
        <v>0</v>
      </c>
      <c r="L3113" s="1">
        <f t="shared" si="153"/>
        <v>14106.400000000001</v>
      </c>
      <c r="M3113" s="1">
        <f t="shared" si="154"/>
        <v>14106.400000000001</v>
      </c>
      <c r="N3113" s="1">
        <f t="shared" si="155"/>
        <v>0</v>
      </c>
    </row>
    <row r="3114" spans="1:14" x14ac:dyDescent="0.25">
      <c r="A3114" s="1" t="str">
        <v>BioLegend</v>
      </c>
      <c r="B3114" s="1">
        <v>17987.2</v>
      </c>
      <c r="C3114" s="1" t="str">
        <v>EED119537</v>
      </c>
      <c r="D3114" s="2">
        <v>45926</v>
      </c>
      <c r="E3114" s="2">
        <v>45936</v>
      </c>
      <c r="F3114" s="1">
        <v>329906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17987.2</v>
      </c>
      <c r="M3114" s="1">
        <f t="shared" si="154"/>
        <v>17987.2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Banglore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DHARMACON</v>
      </c>
      <c r="B3117" s="1">
        <v>32912</v>
      </c>
      <c r="C3117" s="1" t="str">
        <v>O092325IN3313857G</v>
      </c>
      <c r="D3117" s="2">
        <v>45926</v>
      </c>
      <c r="E3117" s="2">
        <v>45937</v>
      </c>
      <c r="F3117" s="1" t="str">
        <v>L-010854-00-0005</v>
      </c>
      <c r="G3117" s="1">
        <v>2</v>
      </c>
      <c r="H3117" s="1">
        <v>2</v>
      </c>
      <c r="I3117" s="1">
        <v>0</v>
      </c>
      <c r="J3117" s="1" t="str">
        <v>Hyderabad</v>
      </c>
      <c r="K3117" s="1">
        <v>0</v>
      </c>
      <c r="L3117" s="1">
        <f t="shared" si="153"/>
        <v>65824</v>
      </c>
      <c r="M3117" s="1">
        <f t="shared" si="154"/>
        <v>65824</v>
      </c>
      <c r="N3117" s="1">
        <f t="shared" si="155"/>
        <v>0</v>
      </c>
    </row>
    <row r="3118" spans="1:14" x14ac:dyDescent="0.25">
      <c r="A3118" s="1" t="str">
        <v>BPS</v>
      </c>
      <c r="B3118" s="1">
        <v>91300</v>
      </c>
      <c r="C3118" s="1" t="str">
        <v>INV77413/25-26</v>
      </c>
      <c r="D3118" s="2">
        <v>45933</v>
      </c>
      <c r="E3118" s="2">
        <v>45937</v>
      </c>
      <c r="F3118" s="1" t="str">
        <v>50515-2</v>
      </c>
      <c r="G3118" s="1">
        <v>2</v>
      </c>
      <c r="H3118" s="1">
        <v>2</v>
      </c>
      <c r="I3118" s="1">
        <v>0</v>
      </c>
      <c r="J3118" s="1" t="str">
        <v>Kolkata</v>
      </c>
      <c r="K3118" s="1">
        <v>0</v>
      </c>
      <c r="L3118" s="1">
        <f t="shared" si="153"/>
        <v>182600</v>
      </c>
      <c r="M3118" s="1">
        <f t="shared" si="154"/>
        <v>182600</v>
      </c>
      <c r="N3118" s="1">
        <f t="shared" si="155"/>
        <v>0</v>
      </c>
    </row>
    <row r="3119" spans="1:14" x14ac:dyDescent="0.25">
      <c r="A3119" s="1" t="str">
        <v>BioLegend</v>
      </c>
      <c r="B3119" s="1">
        <v>20944</v>
      </c>
      <c r="C3119" s="1" t="str">
        <v>EED119537</v>
      </c>
      <c r="D3119" s="2">
        <v>45926</v>
      </c>
      <c r="E3119" s="2">
        <v>45936</v>
      </c>
      <c r="F3119" s="1">
        <v>343314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20944</v>
      </c>
      <c r="M3119" s="1">
        <f t="shared" si="154"/>
        <v>20944</v>
      </c>
      <c r="N3119" s="1">
        <f t="shared" si="155"/>
        <v>0</v>
      </c>
    </row>
    <row r="3120" spans="1:14" x14ac:dyDescent="0.25">
      <c r="A3120" s="1" t="str">
        <v>BioLegend</v>
      </c>
      <c r="B3120" s="1">
        <v>14291.2</v>
      </c>
      <c r="C3120" s="1" t="str">
        <v>EED119537</v>
      </c>
      <c r="D3120" s="2">
        <v>45926</v>
      </c>
      <c r="E3120" s="2">
        <v>45936</v>
      </c>
      <c r="F3120" s="1">
        <v>343322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14291.2</v>
      </c>
      <c r="M3120" s="1">
        <f t="shared" si="154"/>
        <v>14291.2</v>
      </c>
      <c r="N3120" s="1">
        <f t="shared" si="155"/>
        <v>0</v>
      </c>
    </row>
    <row r="3121" spans="1:14" x14ac:dyDescent="0.25">
      <c r="A3121" s="1" t="str">
        <v>BioLegend</v>
      </c>
      <c r="B3121" s="1">
        <v>9424.7999999999993</v>
      </c>
      <c r="C3121" s="1" t="str">
        <v>EED119537</v>
      </c>
      <c r="D3121" s="2">
        <v>45926</v>
      </c>
      <c r="E3121" s="2">
        <v>45936</v>
      </c>
      <c r="F3121" s="1">
        <v>344103</v>
      </c>
      <c r="G3121" s="1">
        <v>1</v>
      </c>
      <c r="H3121" s="1">
        <v>1</v>
      </c>
      <c r="I3121" s="1">
        <v>0</v>
      </c>
      <c r="J3121" s="1" t="str">
        <v>Chennai</v>
      </c>
      <c r="K3121" s="1">
        <v>0</v>
      </c>
      <c r="L3121" s="1">
        <f t="shared" si="153"/>
        <v>9424.7999999999993</v>
      </c>
      <c r="M3121" s="1">
        <f t="shared" si="154"/>
        <v>9424.7999999999993</v>
      </c>
      <c r="N3121" s="1">
        <f t="shared" si="155"/>
        <v>0</v>
      </c>
    </row>
    <row r="3122" spans="1:14" x14ac:dyDescent="0.25">
      <c r="A3122" s="1" t="str">
        <v>BioLegend</v>
      </c>
      <c r="B3122" s="1">
        <v>29436</v>
      </c>
      <c r="C3122" s="1" t="str">
        <v>EED119537</v>
      </c>
      <c r="D3122" s="2">
        <v>45926</v>
      </c>
      <c r="E3122" s="2">
        <v>45936</v>
      </c>
      <c r="F3122" s="1">
        <v>345024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29436</v>
      </c>
      <c r="M3122" s="1">
        <f t="shared" si="154"/>
        <v>29436</v>
      </c>
      <c r="N3122" s="1">
        <f t="shared" si="155"/>
        <v>0</v>
      </c>
    </row>
    <row r="3123" spans="1:14" x14ac:dyDescent="0.25">
      <c r="A3123" s="1" t="str">
        <v>BioLegend</v>
      </c>
      <c r="B3123" s="1">
        <v>227612</v>
      </c>
      <c r="C3123" s="1" t="str">
        <v>EED119537</v>
      </c>
      <c r="D3123" s="2">
        <v>45926</v>
      </c>
      <c r="E3123" s="2">
        <v>45936</v>
      </c>
      <c r="F3123" s="1">
        <v>345907</v>
      </c>
      <c r="G3123" s="1">
        <v>1</v>
      </c>
      <c r="H3123" s="1">
        <v>1</v>
      </c>
      <c r="I3123" s="1">
        <v>0</v>
      </c>
      <c r="J3123" s="1" t="str">
        <v>BANGLORE</v>
      </c>
      <c r="K3123" s="1">
        <v>0</v>
      </c>
      <c r="L3123" s="1">
        <f t="shared" si="153"/>
        <v>227612</v>
      </c>
      <c r="M3123" s="1">
        <f t="shared" si="154"/>
        <v>227612</v>
      </c>
      <c r="N3123" s="1">
        <f t="shared" si="155"/>
        <v>0</v>
      </c>
    </row>
    <row r="3124" spans="1:14" x14ac:dyDescent="0.25">
      <c r="A3124" s="1" t="str">
        <v>BioLegend</v>
      </c>
      <c r="B3124" s="1">
        <v>7700</v>
      </c>
      <c r="C3124" s="1" t="str">
        <v>EED119537</v>
      </c>
      <c r="D3124" s="2">
        <v>45926</v>
      </c>
      <c r="E3124" s="2">
        <v>45936</v>
      </c>
      <c r="F3124" s="1">
        <v>353007</v>
      </c>
      <c r="G3124" s="1">
        <v>1</v>
      </c>
      <c r="H3124" s="1">
        <v>1</v>
      </c>
      <c r="I3124" s="1">
        <v>0</v>
      </c>
      <c r="J3124" s="1" t="str">
        <v>Kerala</v>
      </c>
      <c r="K3124" s="1">
        <v>0</v>
      </c>
      <c r="L3124" s="1">
        <f t="shared" si="153"/>
        <v>7700</v>
      </c>
      <c r="M3124" s="1">
        <f t="shared" si="154"/>
        <v>7700</v>
      </c>
      <c r="N3124" s="1">
        <f t="shared" si="155"/>
        <v>0</v>
      </c>
    </row>
    <row r="3125" spans="1:14" x14ac:dyDescent="0.25">
      <c r="A3125" s="1" t="str">
        <v>BioLegend</v>
      </c>
      <c r="B3125" s="1">
        <v>20820.8</v>
      </c>
      <c r="C3125" s="1" t="str">
        <v>EED119537</v>
      </c>
      <c r="D3125" s="2">
        <v>45926</v>
      </c>
      <c r="E3125" s="2">
        <v>45936</v>
      </c>
      <c r="F3125" s="1">
        <v>353606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20820.8</v>
      </c>
      <c r="M3125" s="1">
        <f t="shared" si="154"/>
        <v>20820.8</v>
      </c>
      <c r="N3125" s="1">
        <f t="shared" si="155"/>
        <v>0</v>
      </c>
    </row>
    <row r="3126" spans="1:14" x14ac:dyDescent="0.25">
      <c r="A3126" s="1" t="str">
        <v>BioLegend</v>
      </c>
      <c r="B3126" s="1">
        <v>26862</v>
      </c>
      <c r="C3126" s="1" t="str">
        <v>EED119537</v>
      </c>
      <c r="D3126" s="2">
        <v>45926</v>
      </c>
      <c r="E3126" s="2">
        <v>45936</v>
      </c>
      <c r="F3126" s="1">
        <v>353726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26862</v>
      </c>
      <c r="M3126" s="1">
        <f t="shared" si="154"/>
        <v>26862</v>
      </c>
      <c r="N3126" s="1">
        <f t="shared" si="155"/>
        <v>0</v>
      </c>
    </row>
    <row r="3127" spans="1:14" x14ac:dyDescent="0.25">
      <c r="A3127" s="1" t="str">
        <v>BioLegend</v>
      </c>
      <c r="B3127" s="1">
        <v>8069.6</v>
      </c>
      <c r="C3127" s="1" t="str">
        <v>EED119537</v>
      </c>
      <c r="D3127" s="2">
        <v>45926</v>
      </c>
      <c r="E3127" s="2">
        <v>45936</v>
      </c>
      <c r="F3127" s="1">
        <v>355607</v>
      </c>
      <c r="G3127" s="1">
        <v>1</v>
      </c>
      <c r="H3127" s="1">
        <v>1</v>
      </c>
      <c r="I3127" s="1">
        <v>0</v>
      </c>
      <c r="J3127" s="1" t="str">
        <v>Kanpur</v>
      </c>
      <c r="K3127" s="1">
        <v>0</v>
      </c>
      <c r="L3127" s="1">
        <f t="shared" si="153"/>
        <v>8069.6</v>
      </c>
      <c r="M3127" s="1">
        <f t="shared" si="154"/>
        <v>8069.6</v>
      </c>
      <c r="N3127" s="1">
        <f t="shared" si="155"/>
        <v>0</v>
      </c>
    </row>
    <row r="3128" spans="1:14" x14ac:dyDescent="0.25">
      <c r="A3128" s="1" t="str">
        <v>BioLegend</v>
      </c>
      <c r="B3128" s="1">
        <v>12566.400000000001</v>
      </c>
      <c r="C3128" s="1" t="str">
        <v>EED119537</v>
      </c>
      <c r="D3128" s="2">
        <v>45926</v>
      </c>
      <c r="E3128" s="2">
        <v>45936</v>
      </c>
      <c r="F3128" s="1">
        <v>363006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12566.400000000001</v>
      </c>
      <c r="M3128" s="1">
        <f t="shared" si="154"/>
        <v>12566.400000000001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21375.200000000001</v>
      </c>
      <c r="C3129" s="1" t="str">
        <v>EED119537</v>
      </c>
      <c r="D3129" s="2">
        <v>45926</v>
      </c>
      <c r="E3129" s="2">
        <v>45936</v>
      </c>
      <c r="F3129" s="1">
        <v>363034</v>
      </c>
      <c r="G3129" s="1">
        <v>1</v>
      </c>
      <c r="H3129" s="1">
        <v>1</v>
      </c>
      <c r="I3129" s="1">
        <v>0</v>
      </c>
      <c r="J3129" s="1" t="str">
        <v>Hyderabad</v>
      </c>
      <c r="K3129" s="1">
        <v>0</v>
      </c>
      <c r="L3129" s="1">
        <f t="shared" si="153"/>
        <v>21375.200000000001</v>
      </c>
      <c r="M3129" s="1">
        <f t="shared" si="154"/>
        <v>21375.200000000001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9486.4</v>
      </c>
      <c r="C3130" s="1" t="str">
        <v>EED119537</v>
      </c>
      <c r="D3130" s="2">
        <v>45926</v>
      </c>
      <c r="E3130" s="2">
        <v>45936</v>
      </c>
      <c r="F3130" s="1">
        <v>364803</v>
      </c>
      <c r="G3130" s="1">
        <v>1</v>
      </c>
      <c r="H3130" s="1">
        <v>1</v>
      </c>
      <c r="I3130" s="1">
        <v>0</v>
      </c>
      <c r="J3130" s="1" t="str">
        <v>Kanpur</v>
      </c>
      <c r="K3130" s="1">
        <v>0</v>
      </c>
      <c r="L3130" s="1">
        <f t="shared" si="153"/>
        <v>9486.4</v>
      </c>
      <c r="M3130" s="1">
        <f t="shared" si="154"/>
        <v>9486.4</v>
      </c>
      <c r="N3130" s="1">
        <f t="shared" si="155"/>
        <v>0</v>
      </c>
    </row>
    <row r="3131" spans="1:14" x14ac:dyDescent="0.25">
      <c r="A3131" s="1" t="str">
        <v>BioLegend</v>
      </c>
      <c r="B3131" s="1">
        <v>22792</v>
      </c>
      <c r="C3131" s="1" t="str">
        <v>EED119537</v>
      </c>
      <c r="D3131" s="2">
        <v>45926</v>
      </c>
      <c r="E3131" s="2">
        <v>45936</v>
      </c>
      <c r="F3131" s="1">
        <v>367730</v>
      </c>
      <c r="G3131" s="1">
        <v>1</v>
      </c>
      <c r="H3131" s="1">
        <v>1</v>
      </c>
      <c r="I3131" s="1">
        <v>0</v>
      </c>
      <c r="J3131" s="1" t="str">
        <v>Banglore</v>
      </c>
      <c r="K3131" s="1">
        <v>0</v>
      </c>
      <c r="L3131" s="1">
        <f t="shared" si="153"/>
        <v>22792</v>
      </c>
      <c r="M3131" s="1">
        <f t="shared" si="154"/>
        <v>22792</v>
      </c>
      <c r="N3131" s="1">
        <f t="shared" si="155"/>
        <v>0</v>
      </c>
    </row>
    <row r="3132" spans="1:14" x14ac:dyDescent="0.25">
      <c r="A3132" s="1" t="str">
        <v>BPS</v>
      </c>
      <c r="B3132" s="1">
        <v>48400</v>
      </c>
      <c r="C3132" s="1" t="str">
        <v>INV77413/25-26</v>
      </c>
      <c r="D3132" s="2">
        <v>45933</v>
      </c>
      <c r="E3132" s="2">
        <v>45937</v>
      </c>
      <c r="F3132" s="1">
        <v>50108</v>
      </c>
      <c r="G3132" s="1">
        <v>2</v>
      </c>
      <c r="H3132" s="1">
        <v>2</v>
      </c>
      <c r="I3132" s="1">
        <v>0</v>
      </c>
      <c r="J3132" s="1" t="str">
        <v>Kolkata</v>
      </c>
      <c r="K3132" s="1">
        <v>0</v>
      </c>
      <c r="L3132" s="1">
        <f t="shared" si="153"/>
        <v>96800</v>
      </c>
      <c r="M3132" s="1">
        <f t="shared" si="154"/>
        <v>96800</v>
      </c>
      <c r="N3132" s="1">
        <f t="shared" si="155"/>
        <v>0</v>
      </c>
    </row>
    <row r="3133" spans="1:14" x14ac:dyDescent="0.25">
      <c r="A3133" s="1" t="str">
        <v>BioLegend</v>
      </c>
      <c r="B3133" s="1">
        <v>23038.400000000001</v>
      </c>
      <c r="C3133" s="1" t="str">
        <v>EED119537</v>
      </c>
      <c r="D3133" s="2">
        <v>45926</v>
      </c>
      <c r="E3133" s="2">
        <v>45936</v>
      </c>
      <c r="F3133" s="1">
        <v>369212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23038.400000000001</v>
      </c>
      <c r="M3133" s="1">
        <f t="shared" si="154"/>
        <v>23038.400000000001</v>
      </c>
      <c r="N3133" s="1">
        <f t="shared" si="155"/>
        <v>0</v>
      </c>
    </row>
    <row r="3134" spans="1:14" x14ac:dyDescent="0.25">
      <c r="A3134" s="1" t="str">
        <v>BioLegend</v>
      </c>
      <c r="B3134" s="1">
        <v>29436</v>
      </c>
      <c r="C3134" s="1" t="str">
        <v>EED119537</v>
      </c>
      <c r="D3134" s="2">
        <v>45926</v>
      </c>
      <c r="E3134" s="2">
        <v>45936</v>
      </c>
      <c r="F3134" s="1">
        <v>372712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29436</v>
      </c>
      <c r="M3134" s="1">
        <f t="shared" si="154"/>
        <v>29436</v>
      </c>
      <c r="N3134" s="1">
        <f t="shared" si="155"/>
        <v>0</v>
      </c>
    </row>
    <row r="3135" spans="1:14" x14ac:dyDescent="0.25">
      <c r="A3135" s="1" t="str">
        <v>BioLegend</v>
      </c>
      <c r="B3135" s="1">
        <v>10164</v>
      </c>
      <c r="C3135" s="1" t="str">
        <v>EED119537</v>
      </c>
      <c r="D3135" s="2">
        <v>45926</v>
      </c>
      <c r="E3135" s="2">
        <v>45936</v>
      </c>
      <c r="F3135" s="1">
        <v>375113</v>
      </c>
      <c r="G3135" s="1">
        <v>1</v>
      </c>
      <c r="H3135" s="1">
        <v>1</v>
      </c>
      <c r="I3135" s="1">
        <v>0</v>
      </c>
      <c r="J3135" s="1" t="str">
        <v>Kolkata</v>
      </c>
      <c r="K3135" s="1">
        <v>0</v>
      </c>
      <c r="L3135" s="1">
        <f t="shared" si="153"/>
        <v>10164</v>
      </c>
      <c r="M3135" s="1">
        <f t="shared" si="154"/>
        <v>10164</v>
      </c>
      <c r="N3135" s="1">
        <f t="shared" si="155"/>
        <v>0</v>
      </c>
    </row>
    <row r="3136" spans="1:14" x14ac:dyDescent="0.25">
      <c r="A3136" s="1" t="str">
        <v>BioLegend</v>
      </c>
      <c r="B3136" s="1">
        <v>22792</v>
      </c>
      <c r="C3136" s="1" t="str">
        <v>EED119537</v>
      </c>
      <c r="D3136" s="2">
        <v>45926</v>
      </c>
      <c r="E3136" s="2">
        <v>45936</v>
      </c>
      <c r="F3136" s="1">
        <v>399214</v>
      </c>
      <c r="G3136" s="1">
        <v>1</v>
      </c>
      <c r="H3136" s="1">
        <v>1</v>
      </c>
      <c r="I3136" s="1">
        <v>0</v>
      </c>
      <c r="J3136" s="1" t="str">
        <v>Mumbai</v>
      </c>
      <c r="K3136" s="1">
        <v>0</v>
      </c>
      <c r="L3136" s="1">
        <f t="shared" si="153"/>
        <v>22792</v>
      </c>
      <c r="M3136" s="1">
        <f t="shared" si="154"/>
        <v>22792</v>
      </c>
      <c r="N3136" s="1">
        <f t="shared" si="155"/>
        <v>0</v>
      </c>
    </row>
    <row r="3137" spans="1:14" x14ac:dyDescent="0.25">
      <c r="A3137" s="1" t="str">
        <v>BPS</v>
      </c>
      <c r="B3137" s="1">
        <v>50820</v>
      </c>
      <c r="C3137" s="1" t="str">
        <v>INV77413/25-26</v>
      </c>
      <c r="D3137" s="2">
        <v>45933</v>
      </c>
      <c r="E3137" s="2">
        <v>45937</v>
      </c>
      <c r="F3137" s="1" t="str">
        <v>50611-2</v>
      </c>
      <c r="G3137" s="1">
        <v>2</v>
      </c>
      <c r="H3137" s="1">
        <v>2</v>
      </c>
      <c r="I3137" s="1">
        <v>0</v>
      </c>
      <c r="J3137" s="1" t="str">
        <v>Kolkata</v>
      </c>
      <c r="K3137" s="1">
        <v>0</v>
      </c>
      <c r="L3137" s="1">
        <f t="shared" si="153"/>
        <v>101640</v>
      </c>
      <c r="M3137" s="1">
        <f t="shared" si="154"/>
        <v>101640</v>
      </c>
      <c r="N3137" s="1">
        <f t="shared" si="155"/>
        <v>0</v>
      </c>
    </row>
    <row r="3138" spans="1:14" x14ac:dyDescent="0.25">
      <c r="A3138" s="1" t="str">
        <v>BioLegend</v>
      </c>
      <c r="B3138" s="1">
        <v>6529.6</v>
      </c>
      <c r="C3138" s="1" t="str">
        <v>EED119537</v>
      </c>
      <c r="D3138" s="2">
        <v>45926</v>
      </c>
      <c r="E3138" s="2">
        <v>45936</v>
      </c>
      <c r="F3138" s="1">
        <v>400108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6529.6</v>
      </c>
      <c r="M3138" s="1">
        <f t="shared" si="154"/>
        <v>6529.6</v>
      </c>
      <c r="N3138" s="1">
        <f t="shared" si="155"/>
        <v>0</v>
      </c>
    </row>
    <row r="3139" spans="1:14" x14ac:dyDescent="0.25">
      <c r="A3139" s="1" t="str">
        <v>BioLegend</v>
      </c>
      <c r="B3139" s="1">
        <v>10225.6</v>
      </c>
      <c r="C3139" s="1" t="str">
        <v>EED119537</v>
      </c>
      <c r="D3139" s="2">
        <v>45926</v>
      </c>
      <c r="E3139" s="2">
        <v>45936</v>
      </c>
      <c r="F3139" s="1">
        <v>400222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10225.6</v>
      </c>
      <c r="M3139" s="1">
        <f t="shared" si="154"/>
        <v>10225.6</v>
      </c>
      <c r="N3139" s="1">
        <f t="shared" si="155"/>
        <v>0</v>
      </c>
    </row>
    <row r="3140" spans="1:14" x14ac:dyDescent="0.25">
      <c r="A3140" s="1" t="str">
        <v>BioLegend</v>
      </c>
      <c r="B3140" s="1">
        <v>5112.8</v>
      </c>
      <c r="C3140" s="1" t="str">
        <v>EED119537</v>
      </c>
      <c r="D3140" s="2">
        <v>45926</v>
      </c>
      <c r="E3140" s="2">
        <v>45936</v>
      </c>
      <c r="F3140" s="1">
        <v>400247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5112.8</v>
      </c>
      <c r="M3140" s="1">
        <f t="shared" si="154"/>
        <v>5112.8</v>
      </c>
      <c r="N3140" s="1">
        <f t="shared" si="155"/>
        <v>0</v>
      </c>
    </row>
    <row r="3141" spans="1:14" x14ac:dyDescent="0.25">
      <c r="A3141" s="1" t="str">
        <v>BioLegend</v>
      </c>
      <c r="B3141" s="1">
        <v>10890</v>
      </c>
      <c r="C3141" s="1" t="str">
        <v>EED119537</v>
      </c>
      <c r="D3141" s="2">
        <v>45926</v>
      </c>
      <c r="E3141" s="2">
        <v>45936</v>
      </c>
      <c r="F3141" s="1">
        <v>400535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10890</v>
      </c>
      <c r="M3141" s="1">
        <f t="shared" si="154"/>
        <v>10890</v>
      </c>
      <c r="N3141" s="1">
        <f t="shared" si="155"/>
        <v>0</v>
      </c>
    </row>
    <row r="3142" spans="1:14" x14ac:dyDescent="0.25">
      <c r="A3142" s="1" t="str">
        <v>BioLegend</v>
      </c>
      <c r="B3142" s="1">
        <v>13464</v>
      </c>
      <c r="C3142" s="1" t="str">
        <v>EED119537</v>
      </c>
      <c r="D3142" s="2">
        <v>45926</v>
      </c>
      <c r="E3142" s="2">
        <v>45936</v>
      </c>
      <c r="F3142" s="1">
        <v>400539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13464</v>
      </c>
      <c r="M3142" s="1">
        <f t="shared" si="154"/>
        <v>13464</v>
      </c>
      <c r="N3142" s="1">
        <f t="shared" si="155"/>
        <v>0</v>
      </c>
    </row>
    <row r="3143" spans="1:14" x14ac:dyDescent="0.25">
      <c r="A3143" s="1" t="str">
        <v>BioLegend</v>
      </c>
      <c r="B3143" s="1">
        <v>7946.4</v>
      </c>
      <c r="C3143" s="1" t="str">
        <v>EED119537</v>
      </c>
      <c r="D3143" s="2">
        <v>45926</v>
      </c>
      <c r="E3143" s="2">
        <v>45936</v>
      </c>
      <c r="F3143" s="1">
        <v>405210</v>
      </c>
      <c r="G3143" s="1">
        <v>1</v>
      </c>
      <c r="H3143" s="1">
        <v>1</v>
      </c>
      <c r="I3143" s="1">
        <v>0</v>
      </c>
      <c r="J3143" s="1" t="str">
        <v>Kerala</v>
      </c>
      <c r="K3143" s="1">
        <v>0</v>
      </c>
      <c r="L3143" s="1">
        <f t="shared" si="153"/>
        <v>7946.4</v>
      </c>
      <c r="M3143" s="1">
        <f t="shared" si="154"/>
        <v>7946.4</v>
      </c>
      <c r="N3143" s="1">
        <f t="shared" si="155"/>
        <v>0</v>
      </c>
    </row>
    <row r="3144" spans="1:14" x14ac:dyDescent="0.25">
      <c r="A3144" s="1" t="str">
        <v>BioLegend</v>
      </c>
      <c r="B3144" s="1">
        <v>4373.6000000000004</v>
      </c>
      <c r="C3144" s="1" t="str">
        <v>EED119537</v>
      </c>
      <c r="D3144" s="2">
        <v>45926</v>
      </c>
      <c r="E3144" s="2">
        <v>45936</v>
      </c>
      <c r="F3144" s="1">
        <v>407001</v>
      </c>
      <c r="G3144" s="1">
        <v>1</v>
      </c>
      <c r="H3144" s="1">
        <v>1</v>
      </c>
      <c r="I3144" s="1">
        <v>0</v>
      </c>
      <c r="J3144" s="1" t="str">
        <v>Kolkata</v>
      </c>
      <c r="K3144" s="1">
        <v>0</v>
      </c>
      <c r="L3144" s="1">
        <f t="shared" si="153"/>
        <v>4373.6000000000004</v>
      </c>
      <c r="M3144" s="1">
        <f t="shared" si="154"/>
        <v>4373.6000000000004</v>
      </c>
      <c r="N3144" s="1">
        <f t="shared" si="155"/>
        <v>0</v>
      </c>
    </row>
    <row r="3145" spans="1:14" x14ac:dyDescent="0.25">
      <c r="A3145" s="1" t="str">
        <v>BioLegend</v>
      </c>
      <c r="B3145" s="1">
        <v>20636</v>
      </c>
      <c r="C3145" s="1" t="str">
        <v>EED119537</v>
      </c>
      <c r="D3145" s="2">
        <v>45926</v>
      </c>
      <c r="E3145" s="2">
        <v>45936</v>
      </c>
      <c r="F3145" s="1">
        <v>423102</v>
      </c>
      <c r="G3145" s="1">
        <v>1</v>
      </c>
      <c r="H3145" s="1">
        <v>1</v>
      </c>
      <c r="I3145" s="1">
        <v>0</v>
      </c>
      <c r="J3145" s="1" t="str">
        <v>Pune</v>
      </c>
      <c r="K3145" s="1">
        <v>0</v>
      </c>
      <c r="L3145" s="1">
        <f t="shared" si="153"/>
        <v>20636</v>
      </c>
      <c r="M3145" s="1">
        <f t="shared" si="154"/>
        <v>20636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423105</v>
      </c>
      <c r="G3146" s="1">
        <v>1</v>
      </c>
      <c r="H3146" s="1">
        <v>1</v>
      </c>
      <c r="I3146" s="1">
        <v>0</v>
      </c>
      <c r="J3146" s="1" t="str">
        <v>BANGLORE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423107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423115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Kolkata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Delhi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0</v>
      </c>
      <c r="I3151" s="1">
        <v>1</v>
      </c>
      <c r="J3151" s="1" t="str">
        <v>Delhi</v>
      </c>
      <c r="K3151" s="1" t="str">
        <v>Priyanka Madam</v>
      </c>
      <c r="L3151" s="1">
        <f t="shared" si="156"/>
        <v>10164</v>
      </c>
      <c r="M3151" s="1">
        <f t="shared" si="157"/>
        <v>0</v>
      </c>
      <c r="N3151" s="1">
        <f t="shared" si="158"/>
        <v>10164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10164</v>
      </c>
      <c r="M3152" s="1">
        <f t="shared" si="157"/>
        <v>10164</v>
      </c>
      <c r="N3152" s="1">
        <f t="shared" si="158"/>
        <v>0</v>
      </c>
    </row>
    <row r="3153" spans="1:14" x14ac:dyDescent="0.25">
      <c r="A3153" s="1" t="str">
        <v>BioLegend</v>
      </c>
      <c r="B3153" s="1">
        <v>8685.6</v>
      </c>
      <c r="C3153" s="1" t="str">
        <v>EED119537</v>
      </c>
      <c r="D3153" s="2">
        <v>45926</v>
      </c>
      <c r="E3153" s="2">
        <v>45936</v>
      </c>
      <c r="F3153" s="1">
        <v>426102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8685.6</v>
      </c>
      <c r="M3153" s="1">
        <f t="shared" si="157"/>
        <v>8685.6</v>
      </c>
      <c r="N3153" s="1">
        <f t="shared" si="158"/>
        <v>0</v>
      </c>
    </row>
    <row r="3154" spans="1:14" x14ac:dyDescent="0.25">
      <c r="A3154" s="1" t="str">
        <v>BioLegend</v>
      </c>
      <c r="B3154" s="1">
        <v>15215.2</v>
      </c>
      <c r="C3154" s="1" t="str">
        <v>EED119537</v>
      </c>
      <c r="D3154" s="2">
        <v>45926</v>
      </c>
      <c r="E3154" s="2">
        <v>45936</v>
      </c>
      <c r="F3154" s="1">
        <v>427402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15215.2</v>
      </c>
      <c r="M3154" s="1">
        <f t="shared" si="157"/>
        <v>15215.2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430104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430604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36762</v>
      </c>
      <c r="C3157" s="1" t="str">
        <v>EED119537</v>
      </c>
      <c r="D3157" s="2">
        <v>45926</v>
      </c>
      <c r="E3157" s="2">
        <v>45936</v>
      </c>
      <c r="F3157" s="1">
        <v>480019</v>
      </c>
      <c r="G3157" s="1">
        <v>1</v>
      </c>
      <c r="H3157" s="1">
        <v>1</v>
      </c>
      <c r="I3157" s="1">
        <v>0</v>
      </c>
      <c r="J3157" s="1" t="str">
        <v>Mumbai</v>
      </c>
      <c r="K3157" s="1">
        <v>0</v>
      </c>
      <c r="L3157" s="1">
        <f t="shared" si="156"/>
        <v>36762</v>
      </c>
      <c r="M3157" s="1">
        <f t="shared" si="157"/>
        <v>36762</v>
      </c>
      <c r="N3157" s="1">
        <f t="shared" si="158"/>
        <v>0</v>
      </c>
    </row>
    <row r="3158" spans="1:14" x14ac:dyDescent="0.25">
      <c r="A3158" s="1" t="str">
        <v>BioLegend</v>
      </c>
      <c r="B3158" s="1">
        <v>6776</v>
      </c>
      <c r="C3158" s="1" t="str">
        <v>EED119537</v>
      </c>
      <c r="D3158" s="2">
        <v>45926</v>
      </c>
      <c r="E3158" s="2">
        <v>45936</v>
      </c>
      <c r="F3158" s="1">
        <v>505808</v>
      </c>
      <c r="G3158" s="1">
        <v>1</v>
      </c>
      <c r="H3158" s="1">
        <v>1</v>
      </c>
      <c r="I3158" s="1">
        <v>0</v>
      </c>
      <c r="J3158" s="1" t="str">
        <v>Gujrat</v>
      </c>
      <c r="K3158" s="1">
        <v>0</v>
      </c>
      <c r="L3158" s="1">
        <f t="shared" si="156"/>
        <v>6776</v>
      </c>
      <c r="M3158" s="1">
        <f t="shared" si="157"/>
        <v>6776</v>
      </c>
      <c r="N3158" s="1">
        <f t="shared" si="158"/>
        <v>0</v>
      </c>
    </row>
    <row r="3159" spans="1:14" x14ac:dyDescent="0.25">
      <c r="A3159" s="1" t="str">
        <v>BioLegend</v>
      </c>
      <c r="B3159" s="1">
        <v>2710.4</v>
      </c>
      <c r="C3159" s="1" t="str">
        <v>EED119537</v>
      </c>
      <c r="D3159" s="2">
        <v>45926</v>
      </c>
      <c r="E3159" s="2">
        <v>45936</v>
      </c>
      <c r="F3159" s="1">
        <v>505809</v>
      </c>
      <c r="G3159" s="1">
        <v>1</v>
      </c>
      <c r="H3159" s="1">
        <v>1</v>
      </c>
      <c r="I3159" s="1">
        <v>0</v>
      </c>
      <c r="J3159" s="1" t="str">
        <v>Hyderabad</v>
      </c>
      <c r="K3159" s="1">
        <v>0</v>
      </c>
      <c r="L3159" s="1">
        <f t="shared" si="156"/>
        <v>2710.4</v>
      </c>
      <c r="M3159" s="1">
        <f t="shared" si="157"/>
        <v>2710.4</v>
      </c>
      <c r="N3159" s="1">
        <f t="shared" si="158"/>
        <v>0</v>
      </c>
    </row>
    <row r="3160" spans="1:14" x14ac:dyDescent="0.25">
      <c r="A3160" s="1" t="str">
        <v>BioLegend</v>
      </c>
      <c r="B3160" s="1">
        <v>20820.8</v>
      </c>
      <c r="C3160" s="1" t="str">
        <v>EED119537</v>
      </c>
      <c r="D3160" s="2">
        <v>45926</v>
      </c>
      <c r="E3160" s="2">
        <v>45936</v>
      </c>
      <c r="F3160" s="1">
        <v>516906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20820.8</v>
      </c>
      <c r="M3160" s="1">
        <f t="shared" si="157"/>
        <v>20820.8</v>
      </c>
      <c r="N3160" s="1">
        <f t="shared" si="158"/>
        <v>0</v>
      </c>
    </row>
    <row r="3161" spans="1:14" x14ac:dyDescent="0.25">
      <c r="A3161" s="1" t="str">
        <v>BioLegend</v>
      </c>
      <c r="B3161" s="1">
        <v>14106.400000000001</v>
      </c>
      <c r="C3161" s="1" t="str">
        <v>EED119537</v>
      </c>
      <c r="D3161" s="2">
        <v>45926</v>
      </c>
      <c r="E3161" s="2">
        <v>45936</v>
      </c>
      <c r="F3161" s="1">
        <v>577002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14106.400000000001</v>
      </c>
      <c r="M3161" s="1">
        <f t="shared" si="157"/>
        <v>14106.400000000001</v>
      </c>
      <c r="N3161" s="1">
        <f t="shared" si="158"/>
        <v>0</v>
      </c>
    </row>
    <row r="3162" spans="1:14" x14ac:dyDescent="0.25">
      <c r="A3162" s="1" t="str">
        <v>BioLegend</v>
      </c>
      <c r="B3162" s="1">
        <v>9055.2000000000007</v>
      </c>
      <c r="C3162" s="1" t="str">
        <v>EED119537</v>
      </c>
      <c r="D3162" s="2">
        <v>45926</v>
      </c>
      <c r="E3162" s="2">
        <v>45936</v>
      </c>
      <c r="F3162" s="1">
        <v>582302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9055.2000000000007</v>
      </c>
      <c r="M3162" s="1">
        <f t="shared" si="157"/>
        <v>9055.2000000000007</v>
      </c>
      <c r="N3162" s="1">
        <f t="shared" si="158"/>
        <v>0</v>
      </c>
    </row>
    <row r="3163" spans="1:14" x14ac:dyDescent="0.25">
      <c r="A3163" s="1" t="str">
        <v>BPS</v>
      </c>
      <c r="B3163" s="1">
        <v>84480</v>
      </c>
      <c r="C3163" s="1" t="str">
        <v>INV77413/25-26</v>
      </c>
      <c r="D3163" s="2">
        <v>45933</v>
      </c>
      <c r="E3163" s="2">
        <v>45937</v>
      </c>
      <c r="F3163" s="1" t="str">
        <v>50414-2</v>
      </c>
      <c r="G3163" s="1">
        <v>2</v>
      </c>
      <c r="H3163" s="1">
        <v>2</v>
      </c>
      <c r="I3163" s="1">
        <v>0</v>
      </c>
      <c r="J3163" s="1" t="str">
        <v>Kolkata</v>
      </c>
      <c r="K3163" s="1">
        <v>0</v>
      </c>
      <c r="L3163" s="1">
        <f t="shared" si="156"/>
        <v>168960</v>
      </c>
      <c r="M3163" s="1">
        <f t="shared" si="157"/>
        <v>168960</v>
      </c>
      <c r="N3163" s="1">
        <f t="shared" si="158"/>
        <v>0</v>
      </c>
    </row>
    <row r="3164" spans="1:14" x14ac:dyDescent="0.25">
      <c r="A3164" s="1" t="str">
        <v>BioLegend</v>
      </c>
      <c r="B3164" s="1">
        <v>6221.6</v>
      </c>
      <c r="C3164" s="1" t="str">
        <v>EED119537</v>
      </c>
      <c r="D3164" s="2">
        <v>45926</v>
      </c>
      <c r="E3164" s="2">
        <v>45936</v>
      </c>
      <c r="F3164" s="1">
        <v>643808</v>
      </c>
      <c r="G3164" s="1">
        <v>1</v>
      </c>
      <c r="H3164" s="1">
        <v>1</v>
      </c>
      <c r="I3164" s="1">
        <v>0</v>
      </c>
      <c r="J3164" s="1" t="str">
        <v>Hyderabad</v>
      </c>
      <c r="K3164" s="1">
        <v>0</v>
      </c>
      <c r="L3164" s="1">
        <f t="shared" si="156"/>
        <v>6221.6</v>
      </c>
      <c r="M3164" s="1">
        <f t="shared" si="157"/>
        <v>6221.6</v>
      </c>
      <c r="N3164" s="1">
        <f t="shared" si="158"/>
        <v>0</v>
      </c>
    </row>
    <row r="3165" spans="1:14" x14ac:dyDescent="0.25">
      <c r="A3165" s="1" t="str">
        <v>BioLegend</v>
      </c>
      <c r="B3165" s="1">
        <v>18048.8</v>
      </c>
      <c r="C3165" s="1" t="str">
        <v>EED119537</v>
      </c>
      <c r="D3165" s="2">
        <v>45926</v>
      </c>
      <c r="E3165" s="2">
        <v>45936</v>
      </c>
      <c r="F3165" s="1">
        <v>644702</v>
      </c>
      <c r="G3165" s="1">
        <v>1</v>
      </c>
      <c r="H3165" s="1">
        <v>1</v>
      </c>
      <c r="I3165" s="1">
        <v>0</v>
      </c>
      <c r="J3165" s="1" t="str">
        <v>Chandigarh</v>
      </c>
      <c r="K3165" s="1">
        <v>0</v>
      </c>
      <c r="L3165" s="1">
        <f t="shared" si="156"/>
        <v>18048.8</v>
      </c>
      <c r="M3165" s="1">
        <f t="shared" si="157"/>
        <v>18048.8</v>
      </c>
      <c r="N3165" s="1">
        <f t="shared" si="158"/>
        <v>0</v>
      </c>
    </row>
    <row r="3166" spans="1:14" x14ac:dyDescent="0.25">
      <c r="A3166" s="1" t="str">
        <v>BioLegend</v>
      </c>
      <c r="B3166" s="1">
        <v>19896.8</v>
      </c>
      <c r="C3166" s="1" t="str">
        <v>EED119537</v>
      </c>
      <c r="D3166" s="2">
        <v>45926</v>
      </c>
      <c r="E3166" s="2">
        <v>45936</v>
      </c>
      <c r="F3166" s="1">
        <v>651002</v>
      </c>
      <c r="G3166" s="1">
        <v>1</v>
      </c>
      <c r="H3166" s="1">
        <v>1</v>
      </c>
      <c r="I3166" s="1">
        <v>0</v>
      </c>
      <c r="J3166" s="1" t="str">
        <v>Mumbai</v>
      </c>
      <c r="K3166" s="1">
        <v>0</v>
      </c>
      <c r="L3166" s="1">
        <f t="shared" si="156"/>
        <v>19896.8</v>
      </c>
      <c r="M3166" s="1">
        <f t="shared" si="157"/>
        <v>19896.8</v>
      </c>
      <c r="N3166" s="1">
        <f t="shared" si="158"/>
        <v>0</v>
      </c>
    </row>
    <row r="3167" spans="1:14" x14ac:dyDescent="0.25">
      <c r="A3167" s="1" t="str">
        <v>BioLegend</v>
      </c>
      <c r="B3167" s="1">
        <v>12012</v>
      </c>
      <c r="C3167" s="1" t="str">
        <v>EED119537</v>
      </c>
      <c r="D3167" s="2">
        <v>45926</v>
      </c>
      <c r="E3167" s="2">
        <v>45936</v>
      </c>
      <c r="F3167" s="1">
        <v>653813</v>
      </c>
      <c r="G3167" s="1">
        <v>1</v>
      </c>
      <c r="H3167" s="1">
        <v>1</v>
      </c>
      <c r="I3167" s="1">
        <v>0</v>
      </c>
      <c r="J3167" s="1" t="str">
        <v>Kolkata</v>
      </c>
      <c r="K3167" s="1">
        <v>0</v>
      </c>
      <c r="L3167" s="1">
        <f t="shared" si="156"/>
        <v>12012</v>
      </c>
      <c r="M3167" s="1">
        <f t="shared" si="157"/>
        <v>12012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691502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692802</v>
      </c>
      <c r="G3169" s="1">
        <v>1</v>
      </c>
      <c r="H3169" s="1">
        <v>1</v>
      </c>
      <c r="I3169" s="1">
        <v>0</v>
      </c>
      <c r="J3169" s="1" t="str">
        <v>Pune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17679.2</v>
      </c>
      <c r="C3170" s="1" t="str">
        <v>EED119537</v>
      </c>
      <c r="D3170" s="2">
        <v>45926</v>
      </c>
      <c r="E3170" s="2">
        <v>45936</v>
      </c>
      <c r="F3170" s="1">
        <v>693504</v>
      </c>
      <c r="G3170" s="1">
        <v>1</v>
      </c>
      <c r="H3170" s="1">
        <v>1</v>
      </c>
      <c r="I3170" s="1">
        <v>0</v>
      </c>
      <c r="J3170" s="1" t="str">
        <v>Delhi</v>
      </c>
      <c r="K3170" s="1">
        <v>0</v>
      </c>
      <c r="L3170" s="1">
        <f t="shared" si="156"/>
        <v>17679.2</v>
      </c>
      <c r="M3170" s="1">
        <f t="shared" si="157"/>
        <v>17679.2</v>
      </c>
      <c r="N3170" s="1">
        <f t="shared" si="158"/>
        <v>0</v>
      </c>
    </row>
    <row r="3171" spans="1:14" x14ac:dyDescent="0.25">
      <c r="A3171" s="1" t="str">
        <v>BioLegend</v>
      </c>
      <c r="B3171" s="1">
        <v>24393.599999999999</v>
      </c>
      <c r="C3171" s="1" t="str">
        <v>EED119537</v>
      </c>
      <c r="D3171" s="2">
        <v>45926</v>
      </c>
      <c r="E3171" s="2">
        <v>45936</v>
      </c>
      <c r="F3171" s="1">
        <v>696806</v>
      </c>
      <c r="G3171" s="1">
        <v>1</v>
      </c>
      <c r="H3171" s="1">
        <v>1</v>
      </c>
      <c r="I3171" s="1">
        <v>0</v>
      </c>
      <c r="J3171" s="1" t="str">
        <v>Kolkata</v>
      </c>
      <c r="K3171" s="1">
        <v>0</v>
      </c>
      <c r="L3171" s="1">
        <f t="shared" si="156"/>
        <v>24393.599999999999</v>
      </c>
      <c r="M3171" s="1">
        <f t="shared" si="157"/>
        <v>24393.599999999999</v>
      </c>
      <c r="N3171" s="1">
        <f t="shared" si="158"/>
        <v>0</v>
      </c>
    </row>
    <row r="3172" spans="1:14" x14ac:dyDescent="0.25">
      <c r="A3172" s="1" t="str">
        <v>BioLegend</v>
      </c>
      <c r="B3172" s="1">
        <v>24024</v>
      </c>
      <c r="C3172" s="1" t="str">
        <v>EED119537</v>
      </c>
      <c r="D3172" s="2">
        <v>45926</v>
      </c>
      <c r="E3172" s="2">
        <v>45936</v>
      </c>
      <c r="F3172" s="1">
        <v>696814</v>
      </c>
      <c r="G3172" s="1">
        <v>1</v>
      </c>
      <c r="H3172" s="1">
        <v>1</v>
      </c>
      <c r="I3172" s="1">
        <v>0</v>
      </c>
      <c r="J3172" s="1" t="str">
        <v>Bhuvneshwar</v>
      </c>
      <c r="K3172" s="1">
        <v>0</v>
      </c>
      <c r="L3172" s="1">
        <f t="shared" si="156"/>
        <v>24024</v>
      </c>
      <c r="M3172" s="1">
        <f t="shared" si="157"/>
        <v>24024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740153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740154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740155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740156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740157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740158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740159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740161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18110.400000000001</v>
      </c>
      <c r="C3181" s="1" t="str">
        <v>EED119537</v>
      </c>
      <c r="D3181" s="2">
        <v>45926</v>
      </c>
      <c r="E3181" s="2">
        <v>45936</v>
      </c>
      <c r="F3181" s="1">
        <v>740165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18110.400000000001</v>
      </c>
      <c r="M3181" s="1">
        <f t="shared" si="157"/>
        <v>18110.400000000001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740368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3634.3999999999996</v>
      </c>
      <c r="C3183" s="1" t="str">
        <v>EED119537</v>
      </c>
      <c r="D3183" s="2">
        <v>45926</v>
      </c>
      <c r="E3183" s="2">
        <v>45936</v>
      </c>
      <c r="F3183" s="1">
        <v>740371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3634.3999999999996</v>
      </c>
      <c r="M3183" s="1">
        <f t="shared" si="157"/>
        <v>3634.3999999999996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740373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BPS</v>
      </c>
      <c r="B3185" s="1">
        <v>50820</v>
      </c>
      <c r="C3185" s="1" t="str">
        <v>INV77413/25-26</v>
      </c>
      <c r="D3185" s="2">
        <v>45933</v>
      </c>
      <c r="E3185" s="2">
        <v>45937</v>
      </c>
      <c r="F3185" s="1">
        <v>79838</v>
      </c>
      <c r="G3185" s="1">
        <v>2</v>
      </c>
      <c r="H3185" s="1">
        <v>2</v>
      </c>
      <c r="I3185" s="1">
        <v>0</v>
      </c>
      <c r="J3185" s="1" t="str">
        <v>Kolkata</v>
      </c>
      <c r="K3185" s="1">
        <v>0</v>
      </c>
      <c r="L3185" s="1">
        <f t="shared" si="156"/>
        <v>101640</v>
      </c>
      <c r="M3185" s="1">
        <f t="shared" si="157"/>
        <v>101640</v>
      </c>
      <c r="N3185" s="1">
        <f t="shared" si="158"/>
        <v>0</v>
      </c>
    </row>
    <row r="3186" spans="1:14" x14ac:dyDescent="0.25">
      <c r="A3186" s="1" t="str">
        <v>BioLegend</v>
      </c>
      <c r="B3186" s="1">
        <v>431.19999999999993</v>
      </c>
      <c r="C3186" s="1" t="str">
        <v>EED119537</v>
      </c>
      <c r="D3186" s="2">
        <v>45926</v>
      </c>
      <c r="E3186" s="2">
        <v>45936</v>
      </c>
      <c r="F3186" s="1">
        <v>740379</v>
      </c>
      <c r="G3186" s="1">
        <v>1</v>
      </c>
      <c r="H3186" s="1">
        <v>0</v>
      </c>
      <c r="I3186" s="1">
        <v>1</v>
      </c>
      <c r="J3186" s="1" t="str">
        <v>Unknown</v>
      </c>
      <c r="K3186" s="1" t="str">
        <v>Mohan sir,(Sample) Aurigine Onco</v>
      </c>
      <c r="L3186" s="1">
        <f t="shared" si="156"/>
        <v>431.19999999999993</v>
      </c>
      <c r="M3186" s="1">
        <f t="shared" si="157"/>
        <v>0</v>
      </c>
      <c r="N3186" s="1">
        <f t="shared" si="158"/>
        <v>431.19999999999993</v>
      </c>
    </row>
    <row r="3187" spans="1:14" x14ac:dyDescent="0.25">
      <c r="A3187" s="1" t="str">
        <v>BioLegend</v>
      </c>
      <c r="B3187" s="1">
        <v>18110.400000000001</v>
      </c>
      <c r="C3187" s="1" t="str">
        <v>EED119537</v>
      </c>
      <c r="D3187" s="2">
        <v>45926</v>
      </c>
      <c r="E3187" s="2">
        <v>45936</v>
      </c>
      <c r="F3187" s="1">
        <v>740931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18110.400000000001</v>
      </c>
      <c r="M3187" s="1">
        <f t="shared" si="157"/>
        <v>18110.400000000001</v>
      </c>
      <c r="N3187" s="1">
        <f t="shared" si="158"/>
        <v>0</v>
      </c>
    </row>
    <row r="3188" spans="1:14" x14ac:dyDescent="0.25">
      <c r="A3188" s="1" t="str">
        <v>BioLegend</v>
      </c>
      <c r="B3188" s="1">
        <v>3634.3999999999996</v>
      </c>
      <c r="C3188" s="1" t="str">
        <v>EED119537</v>
      </c>
      <c r="D3188" s="2">
        <v>45926</v>
      </c>
      <c r="E3188" s="2">
        <v>45936</v>
      </c>
      <c r="F3188" s="1">
        <v>740932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3634.3999999999996</v>
      </c>
      <c r="M3188" s="1">
        <f t="shared" si="157"/>
        <v>3634.3999999999996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740936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740937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740939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740940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740941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740942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740943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108477.6</v>
      </c>
      <c r="C3197" s="1" t="str">
        <v>EED119537</v>
      </c>
      <c r="D3197" s="2">
        <v>45926</v>
      </c>
      <c r="E3197" s="2">
        <v>45936</v>
      </c>
      <c r="F3197" s="1">
        <v>741024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108477.6</v>
      </c>
      <c r="M3197" s="1">
        <f t="shared" si="157"/>
        <v>108477.6</v>
      </c>
      <c r="N3197" s="1">
        <f t="shared" si="158"/>
        <v>0</v>
      </c>
    </row>
    <row r="3198" spans="1:14" x14ac:dyDescent="0.25">
      <c r="A3198" s="1" t="str">
        <v>BioLegend</v>
      </c>
      <c r="B3198" s="1">
        <v>65111.199999999997</v>
      </c>
      <c r="C3198" s="1" t="str">
        <v>EED119537</v>
      </c>
      <c r="D3198" s="2">
        <v>45926</v>
      </c>
      <c r="E3198" s="2">
        <v>45936</v>
      </c>
      <c r="F3198" s="1">
        <v>741032</v>
      </c>
      <c r="G3198" s="1">
        <v>1</v>
      </c>
      <c r="H3198" s="1">
        <v>1</v>
      </c>
      <c r="I3198" s="1">
        <v>0</v>
      </c>
      <c r="J3198" s="1" t="str">
        <v>Banglore</v>
      </c>
      <c r="K3198" s="1">
        <v>0</v>
      </c>
      <c r="L3198" s="1">
        <f t="shared" si="156"/>
        <v>65111.199999999997</v>
      </c>
      <c r="M3198" s="1">
        <f t="shared" si="157"/>
        <v>65111.199999999997</v>
      </c>
      <c r="N3198" s="1">
        <f t="shared" si="158"/>
        <v>0</v>
      </c>
    </row>
    <row r="3199" spans="1:14" x14ac:dyDescent="0.25">
      <c r="A3199" s="1" t="str">
        <v>BioLegend</v>
      </c>
      <c r="B3199" s="1">
        <v>7268.7999999999993</v>
      </c>
      <c r="C3199" s="1" t="str">
        <v>EED119537</v>
      </c>
      <c r="D3199" s="2">
        <v>45926</v>
      </c>
      <c r="E3199" s="2">
        <v>45936</v>
      </c>
      <c r="F3199" s="1">
        <v>741110</v>
      </c>
      <c r="G3199" s="1">
        <v>1</v>
      </c>
      <c r="H3199" s="1">
        <v>0</v>
      </c>
      <c r="I3199" s="1">
        <v>1</v>
      </c>
      <c r="J3199" s="1" t="str">
        <v>Unknown</v>
      </c>
      <c r="K3199" s="1" t="str">
        <v>Mohan sir,(Sample) Aurigine Onco</v>
      </c>
      <c r="L3199" s="1">
        <f t="shared" si="156"/>
        <v>7268.7999999999993</v>
      </c>
      <c r="M3199" s="1">
        <f t="shared" si="157"/>
        <v>0</v>
      </c>
      <c r="N3199" s="1">
        <f t="shared" si="158"/>
        <v>7268.7999999999993</v>
      </c>
    </row>
    <row r="3200" spans="1:14" x14ac:dyDescent="0.25">
      <c r="A3200" s="1" t="str">
        <v>BioLegend</v>
      </c>
      <c r="B3200" s="1">
        <v>108477.6</v>
      </c>
      <c r="C3200" s="1" t="str">
        <v>EED119537</v>
      </c>
      <c r="D3200" s="2">
        <v>45926</v>
      </c>
      <c r="E3200" s="2">
        <v>45936</v>
      </c>
      <c r="F3200" s="1">
        <v>741335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108477.6</v>
      </c>
      <c r="M3200" s="1">
        <f t="shared" si="157"/>
        <v>108477.6</v>
      </c>
      <c r="N3200" s="1">
        <f t="shared" si="158"/>
        <v>0</v>
      </c>
    </row>
    <row r="3201" spans="1:14" x14ac:dyDescent="0.25">
      <c r="A3201" s="1" t="str">
        <v>BioLegend</v>
      </c>
      <c r="B3201" s="1">
        <v>9055.2000000000007</v>
      </c>
      <c r="C3201" s="1" t="str">
        <v>EED119537</v>
      </c>
      <c r="D3201" s="2">
        <v>45926</v>
      </c>
      <c r="E3201" s="2">
        <v>45936</v>
      </c>
      <c r="F3201" s="1">
        <v>824805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9055.2000000000007</v>
      </c>
      <c r="M3201" s="1">
        <f t="shared" si="157"/>
        <v>9055.2000000000007</v>
      </c>
      <c r="N3201" s="1">
        <f t="shared" si="158"/>
        <v>0</v>
      </c>
    </row>
    <row r="3202" spans="1:14" x14ac:dyDescent="0.25">
      <c r="A3202" s="1" t="str">
        <v>BioLegend</v>
      </c>
      <c r="B3202" s="1">
        <v>6221.6</v>
      </c>
      <c r="C3202" s="1" t="str">
        <v>EED119537</v>
      </c>
      <c r="D3202" s="2">
        <v>45926</v>
      </c>
      <c r="E3202" s="2">
        <v>45936</v>
      </c>
      <c r="F3202" s="1">
        <v>935101</v>
      </c>
      <c r="G3202" s="1">
        <v>1</v>
      </c>
      <c r="H3202" s="1">
        <v>1</v>
      </c>
      <c r="I3202" s="1">
        <v>0</v>
      </c>
      <c r="J3202" s="1" t="str">
        <v>Kanpur</v>
      </c>
      <c r="K3202" s="1">
        <v>0</v>
      </c>
      <c r="L3202" s="1">
        <f t="shared" si="156"/>
        <v>6221.6</v>
      </c>
      <c r="M3202" s="1">
        <f t="shared" si="157"/>
        <v>6221.6</v>
      </c>
      <c r="N3202" s="1">
        <f t="shared" si="158"/>
        <v>0</v>
      </c>
    </row>
    <row r="3203" spans="1:14" x14ac:dyDescent="0.25">
      <c r="A3203" s="1" t="str">
        <v>DHARMACON</v>
      </c>
      <c r="B3203" s="1">
        <v>1936</v>
      </c>
      <c r="C3203" s="1" t="str">
        <v>O092325IN3313857G</v>
      </c>
      <c r="D3203" s="2">
        <v>45926</v>
      </c>
      <c r="E3203" s="2">
        <v>45937</v>
      </c>
      <c r="F3203" s="1" t="str">
        <v>B-003000-WB-100</v>
      </c>
      <c r="G3203" s="1">
        <v>5</v>
      </c>
      <c r="H3203" s="1">
        <v>0</v>
      </c>
      <c r="I3203" s="1">
        <v>5</v>
      </c>
      <c r="J3203" s="1" t="str">
        <v>STOCK</v>
      </c>
      <c r="K3203" s="1" t="str">
        <v>Stock</v>
      </c>
      <c r="L3203" s="1">
        <f t="shared" si="156"/>
        <v>9680</v>
      </c>
      <c r="M3203" s="1">
        <f t="shared" si="157"/>
        <v>0</v>
      </c>
      <c r="N3203" s="1">
        <f t="shared" si="158"/>
        <v>9680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CTM-1172738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CTM-1172741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CTM-1172744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CTM-1172745</v>
      </c>
      <c r="G3207" s="1">
        <v>1</v>
      </c>
      <c r="H3207" s="1">
        <v>0</v>
      </c>
      <c r="I3207" s="1">
        <v>1</v>
      </c>
      <c r="J3207" s="1" t="str">
        <v>Mumbai</v>
      </c>
      <c r="K3207" s="1" t="str">
        <v>PO Awaited</v>
      </c>
      <c r="L3207" s="1">
        <f t="shared" si="156"/>
        <v>67500.399999999994</v>
      </c>
      <c r="M3207" s="1">
        <f t="shared" si="157"/>
        <v>0</v>
      </c>
      <c r="N3207" s="1">
        <f t="shared" si="158"/>
        <v>67500.399999999994</v>
      </c>
    </row>
    <row r="3208" spans="1:14" x14ac:dyDescent="0.25">
      <c r="A3208" s="1" t="str">
        <v>DHARMACON</v>
      </c>
      <c r="B3208" s="1">
        <v>64768</v>
      </c>
      <c r="C3208" s="1" t="str">
        <v>O092325IN3313857G</v>
      </c>
      <c r="D3208" s="2">
        <v>45926</v>
      </c>
      <c r="E3208" s="2">
        <v>45937</v>
      </c>
      <c r="F3208" s="1" t="str">
        <v>G-CUSTOM-1189328</v>
      </c>
      <c r="G3208" s="1">
        <v>1</v>
      </c>
      <c r="H3208" s="1">
        <v>1</v>
      </c>
      <c r="I3208" s="1">
        <v>0</v>
      </c>
      <c r="J3208" s="1" t="str">
        <v>Bhopal</v>
      </c>
      <c r="K3208" s="1">
        <v>0</v>
      </c>
      <c r="L3208" s="1">
        <f t="shared" si="156"/>
        <v>64768</v>
      </c>
      <c r="M3208" s="1">
        <f t="shared" si="157"/>
        <v>64768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L-003534-00-0005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L-004266-00-0005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L-017367-00-0005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L-004236-00-0005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L-019598-00-0005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L-013680-01-0005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L-012078-00-0005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L-003030-00-0005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L-004920-01-0005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L-003805-00-0005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16544</v>
      </c>
      <c r="C3219" s="1" t="str">
        <v>O092325IN3313857G</v>
      </c>
      <c r="D3219" s="2">
        <v>45926</v>
      </c>
      <c r="E3219" s="2">
        <v>45937</v>
      </c>
      <c r="F3219" s="1" t="str">
        <v>D-001810-10-05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16544</v>
      </c>
      <c r="M3219" s="1">
        <f t="shared" si="160"/>
        <v>0</v>
      </c>
      <c r="N3219" s="1">
        <f t="shared" si="161"/>
        <v>16544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L-021086-00-0005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L-003936-00-0005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L-015121-00-0005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L-020165-00-0005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32044.32</v>
      </c>
      <c r="C3224" s="1" t="str">
        <v>O092325IN3313857G</v>
      </c>
      <c r="D3224" s="2">
        <v>45926</v>
      </c>
      <c r="E3224" s="2">
        <v>45937</v>
      </c>
      <c r="F3224" s="1" t="str">
        <v>CTM-1192277</v>
      </c>
      <c r="G3224" s="1">
        <v>1</v>
      </c>
      <c r="H3224" s="1">
        <v>1</v>
      </c>
      <c r="I3224" s="1">
        <v>0</v>
      </c>
      <c r="J3224" s="1" t="str">
        <v>Banglore</v>
      </c>
      <c r="K3224" s="1">
        <v>0</v>
      </c>
      <c r="L3224" s="1">
        <f t="shared" si="159"/>
        <v>32044.32</v>
      </c>
      <c r="M3224" s="1">
        <f t="shared" si="160"/>
        <v>32044.32</v>
      </c>
      <c r="N3224" s="1">
        <f t="shared" si="161"/>
        <v>0</v>
      </c>
    </row>
    <row r="3225" spans="1:14" x14ac:dyDescent="0.25">
      <c r="A3225" s="1" t="str">
        <v>DHARMACON</v>
      </c>
      <c r="B3225" s="1">
        <v>17688</v>
      </c>
      <c r="C3225" s="1" t="str">
        <v>O092325IN3313857G</v>
      </c>
      <c r="D3225" s="2">
        <v>45926</v>
      </c>
      <c r="E3225" s="2">
        <v>45937</v>
      </c>
      <c r="F3225" s="1" t="str">
        <v>C-300632-03-0005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17688</v>
      </c>
      <c r="M3225" s="1">
        <f t="shared" si="160"/>
        <v>17688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L-062238-01-0005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L-017576-00-0005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L-004435-00-0005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9280.48</v>
      </c>
      <c r="C3229" s="1" t="str">
        <v>O092325IN3313857G</v>
      </c>
      <c r="D3229" s="2">
        <v>45926</v>
      </c>
      <c r="E3229" s="2">
        <v>45937</v>
      </c>
      <c r="F3229" s="1" t="str">
        <v>CTM-1192962</v>
      </c>
      <c r="G3229" s="1">
        <v>1</v>
      </c>
      <c r="H3229" s="1">
        <v>1</v>
      </c>
      <c r="I3229" s="1">
        <v>0</v>
      </c>
      <c r="J3229" s="1" t="str">
        <v>Pune</v>
      </c>
      <c r="K3229" s="1">
        <v>0</v>
      </c>
      <c r="L3229" s="1">
        <f t="shared" si="159"/>
        <v>9280.48</v>
      </c>
      <c r="M3229" s="1">
        <f t="shared" si="160"/>
        <v>9280.48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C-310681-01-0005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IH-310681-03-0005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C-311140-00-0005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IN-001005-01-05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IH-300512-08-0005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IH-300625-07-0005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IH-300650-08-0005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16544</v>
      </c>
      <c r="C3237" s="1" t="str">
        <v>O092325IN3313857G</v>
      </c>
      <c r="D3237" s="2">
        <v>45926</v>
      </c>
      <c r="E3237" s="2">
        <v>45937</v>
      </c>
      <c r="F3237" s="1" t="str">
        <v>D-001810-10-05</v>
      </c>
      <c r="G3237" s="1">
        <v>5</v>
      </c>
      <c r="H3237" s="1">
        <v>0</v>
      </c>
      <c r="I3237" s="1">
        <v>5</v>
      </c>
      <c r="J3237" s="1" t="str">
        <v>STOCK</v>
      </c>
      <c r="K3237" s="1" t="str">
        <v>Stock</v>
      </c>
      <c r="L3237" s="1">
        <f t="shared" si="159"/>
        <v>82720</v>
      </c>
      <c r="M3237" s="1">
        <f t="shared" si="160"/>
        <v>0</v>
      </c>
      <c r="N3237" s="1">
        <f t="shared" si="161"/>
        <v>82720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C-300643-03-0005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L-009922-00-0005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L-009454-01-0005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17688</v>
      </c>
      <c r="C3241" s="1" t="str">
        <v>O092325IN3313857G</v>
      </c>
      <c r="D3241" s="2">
        <v>45926</v>
      </c>
      <c r="E3241" s="2">
        <v>45937</v>
      </c>
      <c r="F3241" s="1" t="str">
        <v>IH-300632-05-0005</v>
      </c>
      <c r="G3241" s="1">
        <v>1</v>
      </c>
      <c r="H3241" s="1">
        <v>1</v>
      </c>
      <c r="I3241" s="1">
        <v>0</v>
      </c>
      <c r="J3241" s="1" t="str">
        <v>Noida</v>
      </c>
      <c r="K3241" s="1">
        <v>0</v>
      </c>
      <c r="L3241" s="1">
        <f t="shared" si="159"/>
        <v>17688</v>
      </c>
      <c r="M3241" s="1">
        <f t="shared" si="160"/>
        <v>17688</v>
      </c>
      <c r="N3241" s="1">
        <f t="shared" si="161"/>
        <v>0</v>
      </c>
    </row>
    <row r="3242" spans="1:14" x14ac:dyDescent="0.25">
      <c r="A3242" s="1" t="str">
        <v>BPS</v>
      </c>
      <c r="B3242" s="1">
        <v>91300</v>
      </c>
      <c r="C3242" s="1" t="str">
        <v>INV77413/25-26</v>
      </c>
      <c r="D3242" s="2">
        <v>45933</v>
      </c>
      <c r="E3242" s="2">
        <v>45937</v>
      </c>
      <c r="F3242" s="1" t="str">
        <v>50510-2</v>
      </c>
      <c r="G3242" s="1">
        <v>2</v>
      </c>
      <c r="H3242" s="1">
        <v>2</v>
      </c>
      <c r="I3242" s="1">
        <v>0</v>
      </c>
      <c r="J3242" s="1" t="str">
        <v>Kolkata</v>
      </c>
      <c r="K3242" s="1">
        <v>0</v>
      </c>
      <c r="L3242" s="1">
        <f t="shared" si="159"/>
        <v>182600</v>
      </c>
      <c r="M3242" s="1">
        <f t="shared" si="160"/>
        <v>182600</v>
      </c>
      <c r="N3242" s="1">
        <f t="shared" si="161"/>
        <v>0</v>
      </c>
    </row>
    <row r="3243" spans="1:14" x14ac:dyDescent="0.25">
      <c r="A3243" s="1" t="str">
        <v>DHARMACON</v>
      </c>
      <c r="B3243" s="1">
        <v>32912</v>
      </c>
      <c r="C3243" s="1" t="str">
        <v>O092325IN3313857G</v>
      </c>
      <c r="D3243" s="2">
        <v>45926</v>
      </c>
      <c r="E3243" s="2">
        <v>45937</v>
      </c>
      <c r="F3243" s="1" t="str">
        <v>L-006656-03-0005</v>
      </c>
      <c r="G3243" s="1">
        <v>1</v>
      </c>
      <c r="H3243" s="1">
        <v>1</v>
      </c>
      <c r="I3243" s="1">
        <v>0</v>
      </c>
      <c r="J3243" s="1" t="str">
        <v>Manesar</v>
      </c>
      <c r="K3243" s="1">
        <v>0</v>
      </c>
      <c r="L3243" s="1">
        <f t="shared" si="159"/>
        <v>32912</v>
      </c>
      <c r="M3243" s="1">
        <f t="shared" si="160"/>
        <v>32912</v>
      </c>
      <c r="N3243" s="1">
        <f t="shared" si="161"/>
        <v>0</v>
      </c>
    </row>
    <row r="3244" spans="1:14" x14ac:dyDescent="0.25">
      <c r="A3244" s="1" t="str">
        <v>DHARMACON</v>
      </c>
      <c r="B3244" s="1">
        <v>32736</v>
      </c>
      <c r="C3244" s="1" t="str">
        <v>O092325IN3313857G</v>
      </c>
      <c r="D3244" s="2">
        <v>45926</v>
      </c>
      <c r="E3244" s="2">
        <v>45937</v>
      </c>
      <c r="F3244" s="1" t="str">
        <v>V3SH11252-228203260</v>
      </c>
      <c r="G3244" s="1">
        <v>1</v>
      </c>
      <c r="H3244" s="1">
        <v>1</v>
      </c>
      <c r="I3244" s="1">
        <v>0</v>
      </c>
      <c r="J3244" s="1" t="str">
        <v>Bhopal</v>
      </c>
      <c r="K3244" s="1">
        <v>0</v>
      </c>
      <c r="L3244" s="1">
        <f t="shared" si="159"/>
        <v>32736</v>
      </c>
      <c r="M3244" s="1">
        <f t="shared" si="160"/>
        <v>32736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RHS3979-201736467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RHS3979-201739694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24816</v>
      </c>
      <c r="C3247" t="str">
        <v>O092325IN3313857G</v>
      </c>
      <c r="D3247" s="6">
        <v>45926</v>
      </c>
      <c r="E3247" s="6">
        <v>45937</v>
      </c>
      <c r="F3247" t="str">
        <v>RMM4534-EG104086</v>
      </c>
      <c r="G3247">
        <v>1</v>
      </c>
      <c r="H3247">
        <v>1</v>
      </c>
      <c r="I3247">
        <v>0</v>
      </c>
      <c r="J3247" t="str">
        <v>Delhi</v>
      </c>
      <c r="K3247">
        <v>0</v>
      </c>
    </row>
    <row r="3248" spans="1:14" x14ac:dyDescent="0.25">
      <c r="A3248" t="str">
        <v>DHARMACON</v>
      </c>
      <c r="B3248">
        <v>31768</v>
      </c>
      <c r="C3248" t="str">
        <v>O092325IN3313857G</v>
      </c>
      <c r="D3248" s="6">
        <v>45926</v>
      </c>
      <c r="E3248" s="6">
        <v>45937</v>
      </c>
      <c r="F3248" t="str">
        <v>RHS4531-EG57381</v>
      </c>
      <c r="G3248">
        <v>1</v>
      </c>
      <c r="H3248">
        <v>1</v>
      </c>
      <c r="I3248">
        <v>0</v>
      </c>
      <c r="J3248" t="str">
        <v>Kerala</v>
      </c>
      <c r="K3248">
        <v>0</v>
      </c>
    </row>
    <row r="3249" spans="1:11" x14ac:dyDescent="0.25">
      <c r="A3249" t="str">
        <v>DHARMACON</v>
      </c>
      <c r="B3249">
        <v>6072</v>
      </c>
      <c r="C3249" t="str">
        <v>O092325IN3313857G</v>
      </c>
      <c r="D3249" s="6">
        <v>45926</v>
      </c>
      <c r="E3249" s="6">
        <v>45937</v>
      </c>
      <c r="F3249" t="str">
        <v>B-002000-UB-100</v>
      </c>
      <c r="G3249">
        <v>2</v>
      </c>
      <c r="H3249">
        <v>0</v>
      </c>
      <c r="I3249">
        <v>2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1</v>
      </c>
      <c r="H3250">
        <v>0</v>
      </c>
      <c r="I3250">
        <v>1</v>
      </c>
      <c r="J3250" t="str">
        <v>Kerala</v>
      </c>
      <c r="K3250" t="str">
        <v>Saturday (25-10-25)</v>
      </c>
    </row>
    <row r="3251" spans="1:11" x14ac:dyDescent="0.25">
      <c r="A3251" t="str">
        <v>DHARMACON</v>
      </c>
      <c r="B3251">
        <v>20856</v>
      </c>
      <c r="C3251" t="str">
        <v>O092325IN3313857G</v>
      </c>
      <c r="D3251" s="6">
        <v>45926</v>
      </c>
      <c r="E3251" s="6">
        <v>45937</v>
      </c>
      <c r="F3251" t="str">
        <v>T-2001-02</v>
      </c>
      <c r="G3251">
        <v>3</v>
      </c>
      <c r="H3251">
        <v>0</v>
      </c>
      <c r="I3251">
        <v>3</v>
      </c>
      <c r="J3251" t="str">
        <v>STOCK</v>
      </c>
      <c r="K3251" t="str">
        <v>Stock</v>
      </c>
    </row>
    <row r="3252" spans="1:11" x14ac:dyDescent="0.25">
      <c r="A3252" t="str">
        <v>DHARMACON</v>
      </c>
      <c r="B3252">
        <v>34584</v>
      </c>
      <c r="C3252" t="str">
        <v>O092325IN3313857G</v>
      </c>
      <c r="D3252" s="6">
        <v>45926</v>
      </c>
      <c r="E3252" s="6">
        <v>45937</v>
      </c>
      <c r="F3252" t="str">
        <v>T-2001-03</v>
      </c>
      <c r="G3252">
        <v>3</v>
      </c>
      <c r="H3252">
        <v>0</v>
      </c>
      <c r="I3252">
        <v>3</v>
      </c>
      <c r="J3252" t="str">
        <v>STOCK</v>
      </c>
      <c r="K3252" t="str">
        <v>Stock</v>
      </c>
    </row>
    <row r="3253" spans="1:11" x14ac:dyDescent="0.25">
      <c r="A3253" t="str">
        <v>BPS</v>
      </c>
      <c r="B3253">
        <v>91300</v>
      </c>
      <c r="C3253" t="str">
        <v>INV77413/25-26</v>
      </c>
      <c r="D3253" s="6">
        <v>45933</v>
      </c>
      <c r="E3253" s="6">
        <v>45937</v>
      </c>
      <c r="F3253">
        <v>50516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84480</v>
      </c>
      <c r="C3254" t="str">
        <v>INV77413/25-26</v>
      </c>
      <c r="D3254" s="6">
        <v>45933</v>
      </c>
      <c r="E3254" s="6">
        <v>45937</v>
      </c>
      <c r="F3254" t="str">
        <v>50416-2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BPS</v>
      </c>
      <c r="B3255">
        <v>41580</v>
      </c>
      <c r="C3255" t="str">
        <v>INV77413/25-26</v>
      </c>
      <c r="D3255" s="6">
        <v>45933</v>
      </c>
      <c r="E3255" s="6">
        <v>45937</v>
      </c>
      <c r="F3255">
        <v>79315</v>
      </c>
      <c r="G3255">
        <v>2</v>
      </c>
      <c r="H3255">
        <v>2</v>
      </c>
      <c r="I3255">
        <v>0</v>
      </c>
      <c r="J3255" t="str">
        <v>Kolkata</v>
      </c>
      <c r="K3255">
        <v>0</v>
      </c>
    </row>
    <row r="3256" spans="1:11" x14ac:dyDescent="0.25">
      <c r="A3256" t="str">
        <v>BPS</v>
      </c>
      <c r="B3256">
        <v>39820</v>
      </c>
      <c r="C3256" t="str">
        <v>INV77413/25-26</v>
      </c>
      <c r="D3256" s="6">
        <v>45933</v>
      </c>
      <c r="E3256" s="6">
        <v>45937</v>
      </c>
      <c r="F3256">
        <v>79282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BioLegend</v>
      </c>
      <c r="B3257">
        <v>0</v>
      </c>
      <c r="C3257" t="str">
        <v>EED118206</v>
      </c>
      <c r="D3257" s="6">
        <v>45884</v>
      </c>
      <c r="E3257" s="6">
        <v>45890</v>
      </c>
      <c r="F3257">
        <v>421601</v>
      </c>
      <c r="G3257">
        <v>3</v>
      </c>
      <c r="H3257">
        <v>3</v>
      </c>
      <c r="I3257">
        <v>0</v>
      </c>
      <c r="J3257" t="str">
        <v>Hyderabad</v>
      </c>
      <c r="K3257">
        <v>0</v>
      </c>
    </row>
    <row r="3258" spans="1:11" x14ac:dyDescent="0.25">
      <c r="A3258" t="str">
        <v>BioLegend</v>
      </c>
      <c r="B3258">
        <v>25080</v>
      </c>
      <c r="C3258" t="str">
        <v>EED119537</v>
      </c>
      <c r="D3258" s="6">
        <v>45926</v>
      </c>
      <c r="E3258" s="6">
        <v>45936</v>
      </c>
      <c r="F3258">
        <v>307646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28710</v>
      </c>
      <c r="C3259" t="str">
        <v>EED119537</v>
      </c>
      <c r="D3259" s="6">
        <v>45926</v>
      </c>
      <c r="E3259" s="6">
        <v>45936</v>
      </c>
      <c r="F3259">
        <v>313238</v>
      </c>
      <c r="G3259">
        <v>3</v>
      </c>
      <c r="H3259">
        <v>3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28314</v>
      </c>
      <c r="C3260" t="str">
        <v>EED119537</v>
      </c>
      <c r="D3260" s="6">
        <v>45926</v>
      </c>
      <c r="E3260" s="6">
        <v>45936</v>
      </c>
      <c r="F3260">
        <v>337238</v>
      </c>
      <c r="G3260">
        <v>3</v>
      </c>
      <c r="H3260">
        <v>3</v>
      </c>
      <c r="I3260">
        <v>0</v>
      </c>
      <c r="J3260" t="str">
        <v>Mumbai</v>
      </c>
      <c r="K3260">
        <v>0</v>
      </c>
    </row>
    <row r="3261" spans="1:11" x14ac:dyDescent="0.25">
      <c r="A3261" t="str">
        <v>BioLegend</v>
      </c>
      <c r="B3261">
        <v>29436</v>
      </c>
      <c r="C3261" t="str">
        <v>EED119537</v>
      </c>
      <c r="D3261" s="6">
        <v>45926</v>
      </c>
      <c r="E3261" s="6">
        <v>45936</v>
      </c>
      <c r="F3261">
        <v>306026</v>
      </c>
      <c r="G3261">
        <v>4</v>
      </c>
      <c r="H3261">
        <v>4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26862</v>
      </c>
      <c r="C3262" t="str">
        <v>EED119537</v>
      </c>
      <c r="D3262" s="6">
        <v>45926</v>
      </c>
      <c r="E3262" s="6">
        <v>45936</v>
      </c>
      <c r="F3262">
        <v>318340</v>
      </c>
      <c r="G3262">
        <v>7</v>
      </c>
      <c r="H3262">
        <v>7</v>
      </c>
      <c r="I3262">
        <v>0</v>
      </c>
      <c r="J3262" t="str">
        <v>Mumbai</v>
      </c>
      <c r="K3262">
        <v>0</v>
      </c>
    </row>
    <row r="3263" spans="1:11" x14ac:dyDescent="0.25">
      <c r="A3263" t="str">
        <v>BPS</v>
      </c>
      <c r="B3263">
        <v>26840</v>
      </c>
      <c r="C3263" t="str">
        <v>INV77413/25-26</v>
      </c>
      <c r="D3263" s="6">
        <v>45933</v>
      </c>
      <c r="E3263" s="6">
        <v>45937</v>
      </c>
      <c r="F3263">
        <v>50202</v>
      </c>
      <c r="G3263">
        <v>1</v>
      </c>
      <c r="H3263">
        <v>1</v>
      </c>
      <c r="I3263">
        <v>0</v>
      </c>
      <c r="J3263" t="str">
        <v>Kolkata</v>
      </c>
      <c r="K3263">
        <v>0</v>
      </c>
    </row>
    <row r="3264" spans="1:11" x14ac:dyDescent="0.25">
      <c r="A3264" t="str">
        <v>BPS</v>
      </c>
      <c r="B3264">
        <v>26840</v>
      </c>
      <c r="C3264" t="str">
        <v>INV77413/25-26</v>
      </c>
      <c r="D3264" s="6">
        <v>45933</v>
      </c>
      <c r="E3264" s="6">
        <v>45937</v>
      </c>
      <c r="F3264" t="str">
        <v>50201-ACC2</v>
      </c>
      <c r="G3264">
        <v>1</v>
      </c>
      <c r="H3264">
        <v>1</v>
      </c>
      <c r="I3264">
        <v>0</v>
      </c>
      <c r="J3264" t="str">
        <v>Kolkata</v>
      </c>
      <c r="K3264">
        <v>0</v>
      </c>
    </row>
    <row r="3265" spans="1:11" x14ac:dyDescent="0.25">
      <c r="A3265" t="str">
        <v>BioLegend</v>
      </c>
      <c r="B3265">
        <v>8808.7999999999993</v>
      </c>
      <c r="C3265" t="str">
        <v>EED119711</v>
      </c>
      <c r="D3265" s="6">
        <v>45933</v>
      </c>
      <c r="E3265" s="6">
        <v>45938</v>
      </c>
      <c r="F3265">
        <v>100204</v>
      </c>
      <c r="G3265">
        <v>1</v>
      </c>
      <c r="H3265">
        <v>1</v>
      </c>
      <c r="I3265">
        <v>0</v>
      </c>
      <c r="J3265" t="str">
        <v>Bhuvneshwar</v>
      </c>
      <c r="K3265">
        <v>0</v>
      </c>
    </row>
    <row r="3266" spans="1:11" x14ac:dyDescent="0.25">
      <c r="A3266" t="str">
        <v>BioLegend</v>
      </c>
      <c r="B3266">
        <v>13244</v>
      </c>
      <c r="C3266" t="str">
        <v>EED119711</v>
      </c>
      <c r="D3266" s="6">
        <v>45933</v>
      </c>
      <c r="E3266" s="6">
        <v>45938</v>
      </c>
      <c r="F3266">
        <v>100216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14907.2</v>
      </c>
      <c r="C3267" t="str">
        <v>EED119711</v>
      </c>
      <c r="D3267" s="6">
        <v>45933</v>
      </c>
      <c r="E3267" s="6">
        <v>45938</v>
      </c>
      <c r="F3267">
        <v>100222</v>
      </c>
      <c r="G3267">
        <v>1</v>
      </c>
      <c r="H3267">
        <v>1</v>
      </c>
      <c r="I3267">
        <v>0</v>
      </c>
      <c r="J3267" t="str">
        <v>Gujrat</v>
      </c>
      <c r="K3267">
        <v>0</v>
      </c>
    </row>
    <row r="3268" spans="1:11" x14ac:dyDescent="0.25">
      <c r="A3268" t="str">
        <v>BioLegend</v>
      </c>
      <c r="B3268">
        <v>16632</v>
      </c>
      <c r="C3268" t="str">
        <v>EED119711</v>
      </c>
      <c r="D3268" s="6">
        <v>45933</v>
      </c>
      <c r="E3268" s="6">
        <v>45938</v>
      </c>
      <c r="F3268">
        <v>100732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2895.2</v>
      </c>
      <c r="C3269" t="str">
        <v>EED119711</v>
      </c>
      <c r="D3269" s="6">
        <v>45933</v>
      </c>
      <c r="E3269" s="6">
        <v>45938</v>
      </c>
      <c r="F3269">
        <v>101205</v>
      </c>
      <c r="G3269">
        <v>1</v>
      </c>
      <c r="H3269">
        <v>1</v>
      </c>
      <c r="I3269">
        <v>0</v>
      </c>
      <c r="J3269" t="str">
        <v>Banglore</v>
      </c>
      <c r="K3269">
        <v>0</v>
      </c>
    </row>
    <row r="3270" spans="1:11" x14ac:dyDescent="0.25">
      <c r="A3270" t="str">
        <v>BioLegend</v>
      </c>
      <c r="B3270">
        <v>8131.2000000000007</v>
      </c>
      <c r="C3270" t="str">
        <v>EED119711</v>
      </c>
      <c r="D3270" s="6">
        <v>45933</v>
      </c>
      <c r="E3270" s="6">
        <v>45938</v>
      </c>
      <c r="F3270">
        <v>101206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13244</v>
      </c>
      <c r="C3271" t="str">
        <v>EED119711</v>
      </c>
      <c r="D3271" s="6">
        <v>45933</v>
      </c>
      <c r="E3271" s="6">
        <v>45938</v>
      </c>
      <c r="F3271">
        <v>101222</v>
      </c>
      <c r="G3271">
        <v>1</v>
      </c>
      <c r="H3271">
        <v>1</v>
      </c>
      <c r="I3271">
        <v>0</v>
      </c>
      <c r="J3271" t="str">
        <v>Delhi</v>
      </c>
      <c r="K3271">
        <v>0</v>
      </c>
    </row>
    <row r="3272" spans="1:11" x14ac:dyDescent="0.25">
      <c r="A3272" t="str">
        <v>BioLegend</v>
      </c>
      <c r="B3272">
        <v>5852</v>
      </c>
      <c r="C3272" t="str">
        <v>EED119711</v>
      </c>
      <c r="D3272" s="6">
        <v>45933</v>
      </c>
      <c r="E3272" s="6">
        <v>45938</v>
      </c>
      <c r="F3272">
        <v>102711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12073.599999999999</v>
      </c>
      <c r="C3273" t="str">
        <v>EED119711</v>
      </c>
      <c r="D3273" s="6">
        <v>45933</v>
      </c>
      <c r="E3273" s="6">
        <v>45938</v>
      </c>
      <c r="F3273">
        <v>103116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15972</v>
      </c>
      <c r="C3274" t="str">
        <v>EED119711</v>
      </c>
      <c r="D3274" s="6">
        <v>45933</v>
      </c>
      <c r="E3274" s="6">
        <v>45938</v>
      </c>
      <c r="F3274">
        <v>103134</v>
      </c>
      <c r="G3274">
        <v>2</v>
      </c>
      <c r="H3274">
        <v>2</v>
      </c>
      <c r="I3274">
        <v>0</v>
      </c>
      <c r="J3274" t="str">
        <v>Banglore</v>
      </c>
      <c r="K3274">
        <v>0</v>
      </c>
    </row>
    <row r="3275" spans="1:11" x14ac:dyDescent="0.25">
      <c r="A3275" t="str">
        <v>BioLegend</v>
      </c>
      <c r="B3275">
        <v>19338</v>
      </c>
      <c r="C3275" t="str">
        <v>EED119711</v>
      </c>
      <c r="D3275" s="6">
        <v>45933</v>
      </c>
      <c r="E3275" s="6">
        <v>45938</v>
      </c>
      <c r="F3275">
        <v>104732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7145.6</v>
      </c>
      <c r="C3276" t="str">
        <v>EED119711</v>
      </c>
      <c r="D3276" s="6">
        <v>45933</v>
      </c>
      <c r="E3276" s="6">
        <v>45938</v>
      </c>
      <c r="F3276">
        <v>104733</v>
      </c>
      <c r="G3276">
        <v>1</v>
      </c>
      <c r="H3276">
        <v>1</v>
      </c>
      <c r="I3276">
        <v>0</v>
      </c>
      <c r="J3276" t="str">
        <v>Mumbai</v>
      </c>
      <c r="K3276">
        <v>0</v>
      </c>
    </row>
    <row r="3277" spans="1:11" x14ac:dyDescent="0.25">
      <c r="A3277" t="str">
        <v>BioLegend</v>
      </c>
      <c r="B3277">
        <v>17432.8</v>
      </c>
      <c r="C3277" t="str">
        <v>EED119711</v>
      </c>
      <c r="D3277" s="6">
        <v>45933</v>
      </c>
      <c r="E3277" s="6">
        <v>45938</v>
      </c>
      <c r="F3277">
        <v>105012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18018</v>
      </c>
      <c r="C3278" t="str">
        <v>EED119711</v>
      </c>
      <c r="D3278" s="6">
        <v>45933</v>
      </c>
      <c r="E3278" s="6">
        <v>45938</v>
      </c>
      <c r="F3278">
        <v>105841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13244</v>
      </c>
      <c r="C3279" t="str">
        <v>EED119711</v>
      </c>
      <c r="D3279" s="6">
        <v>45933</v>
      </c>
      <c r="E3279" s="6">
        <v>45938</v>
      </c>
      <c r="F3279">
        <v>107622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11272.8</v>
      </c>
      <c r="C3280" t="str">
        <v>EED119711</v>
      </c>
      <c r="D3280" s="6">
        <v>45933</v>
      </c>
      <c r="E3280" s="6">
        <v>45938</v>
      </c>
      <c r="F3280">
        <v>108408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8131.2000000000007</v>
      </c>
      <c r="C3281" t="str">
        <v>EED119711</v>
      </c>
      <c r="D3281" s="6">
        <v>45933</v>
      </c>
      <c r="E3281" s="6">
        <v>45938</v>
      </c>
      <c r="F3281">
        <v>112503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15030.400000000001</v>
      </c>
      <c r="C3282" t="str">
        <v>EED119711</v>
      </c>
      <c r="D3282" s="6">
        <v>45933</v>
      </c>
      <c r="E3282" s="6">
        <v>45938</v>
      </c>
      <c r="F3282">
        <v>116006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11272.8</v>
      </c>
      <c r="C3283" t="str">
        <v>EED119711</v>
      </c>
      <c r="D3283" s="6">
        <v>45933</v>
      </c>
      <c r="E3283" s="6">
        <v>45938</v>
      </c>
      <c r="F3283">
        <v>117308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14229.599999999999</v>
      </c>
      <c r="C3284" t="str">
        <v>EED119711</v>
      </c>
      <c r="D3284" s="6">
        <v>45933</v>
      </c>
      <c r="E3284" s="6">
        <v>45938</v>
      </c>
      <c r="F3284">
        <v>117318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22792</v>
      </c>
      <c r="C3285" t="str">
        <v>EED119711</v>
      </c>
      <c r="D3285" s="6">
        <v>45933</v>
      </c>
      <c r="E3285" s="6">
        <v>45938</v>
      </c>
      <c r="F3285">
        <v>121426</v>
      </c>
      <c r="G3285">
        <v>1</v>
      </c>
      <c r="H3285">
        <v>1</v>
      </c>
      <c r="I3285">
        <v>0</v>
      </c>
      <c r="J3285" t="str">
        <v>Gujrat</v>
      </c>
      <c r="K3285">
        <v>0</v>
      </c>
    </row>
    <row r="3286" spans="1:11" x14ac:dyDescent="0.25">
      <c r="A3286" t="str">
        <v>BioLegend</v>
      </c>
      <c r="B3286">
        <v>4004</v>
      </c>
      <c r="C3286" t="str">
        <v>EED119711</v>
      </c>
      <c r="D3286" s="6">
        <v>45933</v>
      </c>
      <c r="E3286" s="6">
        <v>45938</v>
      </c>
      <c r="F3286">
        <v>123107</v>
      </c>
      <c r="G3286">
        <v>1</v>
      </c>
      <c r="H3286">
        <v>1</v>
      </c>
      <c r="I3286">
        <v>0</v>
      </c>
      <c r="J3286" t="str">
        <v>Banglore</v>
      </c>
      <c r="K3286">
        <v>0</v>
      </c>
    </row>
    <row r="3287" spans="1:11" x14ac:dyDescent="0.25">
      <c r="A3287" t="str">
        <v>BioLegend</v>
      </c>
      <c r="B3287">
        <v>9424.7999999999993</v>
      </c>
      <c r="C3287" t="str">
        <v>EED119711</v>
      </c>
      <c r="D3287" s="6">
        <v>45933</v>
      </c>
      <c r="E3287" s="6">
        <v>45938</v>
      </c>
      <c r="F3287">
        <v>123127</v>
      </c>
      <c r="G3287">
        <v>1</v>
      </c>
      <c r="H3287">
        <v>1</v>
      </c>
      <c r="I3287">
        <v>0</v>
      </c>
      <c r="J3287" t="str">
        <v>Delhi</v>
      </c>
      <c r="K3287">
        <v>0</v>
      </c>
    </row>
    <row r="3288" spans="1:11" x14ac:dyDescent="0.25">
      <c r="A3288" t="str">
        <v>BioLegend</v>
      </c>
      <c r="B3288">
        <v>19342.400000000001</v>
      </c>
      <c r="C3288" t="str">
        <v>EED119711</v>
      </c>
      <c r="D3288" s="6">
        <v>45933</v>
      </c>
      <c r="E3288" s="6">
        <v>45938</v>
      </c>
      <c r="F3288">
        <v>123130</v>
      </c>
      <c r="G3288">
        <v>2</v>
      </c>
      <c r="H3288">
        <v>2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19272</v>
      </c>
      <c r="C3289" t="str">
        <v>EED119711</v>
      </c>
      <c r="D3289" s="6">
        <v>45933</v>
      </c>
      <c r="E3289" s="6">
        <v>45938</v>
      </c>
      <c r="F3289">
        <v>123173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6529.6</v>
      </c>
      <c r="C3290" t="str">
        <v>EED119711</v>
      </c>
      <c r="D3290" s="6">
        <v>45933</v>
      </c>
      <c r="E3290" s="6">
        <v>45938</v>
      </c>
      <c r="F3290">
        <v>124625</v>
      </c>
      <c r="G3290">
        <v>1</v>
      </c>
      <c r="H3290">
        <v>1</v>
      </c>
      <c r="I3290">
        <v>0</v>
      </c>
      <c r="J3290" t="str">
        <v>Mumbai</v>
      </c>
      <c r="K3290">
        <v>0</v>
      </c>
    </row>
    <row r="3291" spans="1:11" x14ac:dyDescent="0.25">
      <c r="A3291" t="str">
        <v>BioLegend</v>
      </c>
      <c r="B3291">
        <v>22792</v>
      </c>
      <c r="C3291" t="str">
        <v>EED119711</v>
      </c>
      <c r="D3291" s="6">
        <v>45933</v>
      </c>
      <c r="E3291" s="6">
        <v>45938</v>
      </c>
      <c r="F3291">
        <v>126406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23100</v>
      </c>
      <c r="C3292" t="str">
        <v>EED119711</v>
      </c>
      <c r="D3292" s="6">
        <v>45933</v>
      </c>
      <c r="E3292" s="6">
        <v>45938</v>
      </c>
      <c r="F3292">
        <v>126422</v>
      </c>
      <c r="G3292">
        <v>1</v>
      </c>
      <c r="H3292">
        <v>1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22052.799999999999</v>
      </c>
      <c r="C3293" t="str">
        <v>EED119711</v>
      </c>
      <c r="D3293" s="6">
        <v>45933</v>
      </c>
      <c r="E3293" s="6">
        <v>45938</v>
      </c>
      <c r="F3293">
        <v>141720</v>
      </c>
      <c r="G3293">
        <v>1</v>
      </c>
      <c r="H3293">
        <v>1</v>
      </c>
      <c r="I3293">
        <v>0</v>
      </c>
      <c r="J3293" t="str">
        <v>Bhuvneshwar</v>
      </c>
      <c r="K3293">
        <v>0</v>
      </c>
    </row>
    <row r="3294" spans="1:11" x14ac:dyDescent="0.25">
      <c r="A3294" t="str">
        <v>BioLegend</v>
      </c>
      <c r="B3294">
        <v>13794</v>
      </c>
      <c r="C3294" t="str">
        <v>EED119711</v>
      </c>
      <c r="D3294" s="6">
        <v>45933</v>
      </c>
      <c r="E3294" s="6">
        <v>45938</v>
      </c>
      <c r="F3294">
        <v>142517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18418.400000000001</v>
      </c>
      <c r="C3295" t="str">
        <v>EED119711</v>
      </c>
      <c r="D3295" s="6">
        <v>45933</v>
      </c>
      <c r="E3295" s="6">
        <v>45938</v>
      </c>
      <c r="F3295">
        <v>142604</v>
      </c>
      <c r="G3295">
        <v>1</v>
      </c>
      <c r="H3295">
        <v>1</v>
      </c>
      <c r="I3295">
        <v>0</v>
      </c>
      <c r="J3295" t="str">
        <v>Gujrat</v>
      </c>
      <c r="K3295">
        <v>0</v>
      </c>
    </row>
    <row r="3296" spans="1:11" x14ac:dyDescent="0.25">
      <c r="A3296" t="str">
        <v>BioLegend</v>
      </c>
      <c r="B3296">
        <v>18048.8</v>
      </c>
      <c r="C3296" t="str">
        <v>EED119711</v>
      </c>
      <c r="D3296" s="6">
        <v>45933</v>
      </c>
      <c r="E3296" s="6">
        <v>45938</v>
      </c>
      <c r="F3296">
        <v>145510</v>
      </c>
      <c r="G3296">
        <v>1</v>
      </c>
      <c r="H3296">
        <v>1</v>
      </c>
      <c r="I3296">
        <v>0</v>
      </c>
      <c r="J3296" t="str">
        <v>Gujrat</v>
      </c>
      <c r="K3296">
        <v>0</v>
      </c>
    </row>
    <row r="3297" spans="1:11" x14ac:dyDescent="0.25">
      <c r="A3297" t="str">
        <v>BioLegend</v>
      </c>
      <c r="B3297">
        <v>11396</v>
      </c>
      <c r="C3297" t="str">
        <v>EED119711</v>
      </c>
      <c r="D3297" s="6">
        <v>45933</v>
      </c>
      <c r="E3297" s="6">
        <v>45938</v>
      </c>
      <c r="F3297">
        <v>159220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18172</v>
      </c>
      <c r="C3298" t="str">
        <v>EED119711</v>
      </c>
      <c r="D3298" s="6">
        <v>45933</v>
      </c>
      <c r="E3298" s="6">
        <v>45938</v>
      </c>
      <c r="F3298">
        <v>165804</v>
      </c>
      <c r="G3298">
        <v>1</v>
      </c>
      <c r="H3298">
        <v>1</v>
      </c>
      <c r="I3298">
        <v>0</v>
      </c>
      <c r="J3298" t="str">
        <v>Bhuvneshwar</v>
      </c>
      <c r="K3298">
        <v>0</v>
      </c>
    </row>
    <row r="3299" spans="1:11" x14ac:dyDescent="0.25">
      <c r="A3299" t="str">
        <v>BioLegend</v>
      </c>
      <c r="B3299">
        <v>3388</v>
      </c>
      <c r="C3299" t="str">
        <v>EED119711</v>
      </c>
      <c r="D3299" s="6">
        <v>45933</v>
      </c>
      <c r="E3299" s="6">
        <v>45938</v>
      </c>
      <c r="F3299">
        <v>300306</v>
      </c>
      <c r="G3299">
        <v>2</v>
      </c>
      <c r="H3299">
        <v>2</v>
      </c>
      <c r="I3299">
        <v>0</v>
      </c>
      <c r="J3299" t="str">
        <v>Banglore</v>
      </c>
      <c r="K3299">
        <v>0</v>
      </c>
    </row>
    <row r="3300" spans="1:11" x14ac:dyDescent="0.25">
      <c r="A3300" t="str">
        <v>BioLegend</v>
      </c>
      <c r="B3300">
        <v>16508.8</v>
      </c>
      <c r="C3300" t="str">
        <v>EED119711</v>
      </c>
      <c r="D3300" s="6">
        <v>45933</v>
      </c>
      <c r="E3300" s="6">
        <v>45938</v>
      </c>
      <c r="F3300">
        <v>301028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6468</v>
      </c>
      <c r="C3301" t="str">
        <v>EED119711</v>
      </c>
      <c r="D3301" s="6">
        <v>45933</v>
      </c>
      <c r="E3301" s="6">
        <v>45938</v>
      </c>
      <c r="F3301">
        <v>302212</v>
      </c>
      <c r="G3301">
        <v>3</v>
      </c>
      <c r="H3301">
        <v>3</v>
      </c>
      <c r="I3301">
        <v>0</v>
      </c>
      <c r="J3301" t="str">
        <v>Gujrat</v>
      </c>
      <c r="K3301">
        <v>0</v>
      </c>
    </row>
    <row r="3302" spans="1:11" x14ac:dyDescent="0.25">
      <c r="A3302" t="str">
        <v>BioLegend</v>
      </c>
      <c r="B3302">
        <v>24208.800000000003</v>
      </c>
      <c r="C3302" t="str">
        <v>EED119711</v>
      </c>
      <c r="D3302" s="6">
        <v>45933</v>
      </c>
      <c r="E3302" s="6">
        <v>45938</v>
      </c>
      <c r="F3302">
        <v>302864</v>
      </c>
      <c r="G3302">
        <v>1</v>
      </c>
      <c r="H3302">
        <v>1</v>
      </c>
      <c r="I3302">
        <v>0</v>
      </c>
      <c r="J3302" t="str">
        <v>Delhi</v>
      </c>
      <c r="K3302">
        <v>0</v>
      </c>
    </row>
    <row r="3303" spans="1:11" x14ac:dyDescent="0.25">
      <c r="A3303" t="str">
        <v>BioLegend</v>
      </c>
      <c r="B3303">
        <v>10841.6</v>
      </c>
      <c r="C3303" t="str">
        <v>EED119711</v>
      </c>
      <c r="D3303" s="6">
        <v>45933</v>
      </c>
      <c r="E3303" s="6">
        <v>45938</v>
      </c>
      <c r="F3303">
        <v>302904</v>
      </c>
      <c r="G3303">
        <v>1</v>
      </c>
      <c r="H3303">
        <v>1</v>
      </c>
      <c r="I3303">
        <v>0</v>
      </c>
      <c r="J3303" t="str">
        <v>Telangana</v>
      </c>
      <c r="K3303">
        <v>0</v>
      </c>
    </row>
    <row r="3304" spans="1:11" x14ac:dyDescent="0.25">
      <c r="A3304" t="str">
        <v>BioLegend</v>
      </c>
      <c r="B3304">
        <v>6591.2000000000007</v>
      </c>
      <c r="C3304" t="str">
        <v>EED119711</v>
      </c>
      <c r="D3304" s="6">
        <v>45933</v>
      </c>
      <c r="E3304" s="6">
        <v>45938</v>
      </c>
      <c r="F3304">
        <v>303403</v>
      </c>
      <c r="G3304">
        <v>1</v>
      </c>
      <c r="H3304">
        <v>1</v>
      </c>
      <c r="I3304">
        <v>0</v>
      </c>
      <c r="J3304" t="str">
        <v>Bhuvneshwar</v>
      </c>
      <c r="K3304">
        <v>0</v>
      </c>
    </row>
    <row r="3305" spans="1:11" x14ac:dyDescent="0.25">
      <c r="A3305" t="str">
        <v>BioLegend</v>
      </c>
      <c r="B3305">
        <v>17248</v>
      </c>
      <c r="C3305" t="str">
        <v>EED119711</v>
      </c>
      <c r="D3305" s="6">
        <v>45933</v>
      </c>
      <c r="E3305" s="6">
        <v>45938</v>
      </c>
      <c r="F3305">
        <v>303508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20706.400000000001</v>
      </c>
      <c r="C3306" t="str">
        <v>EED119711</v>
      </c>
      <c r="D3306" s="6">
        <v>45933</v>
      </c>
      <c r="E3306" s="6">
        <v>45938</v>
      </c>
      <c r="F3306">
        <v>304128</v>
      </c>
      <c r="G3306">
        <v>1</v>
      </c>
      <c r="H3306">
        <v>1</v>
      </c>
      <c r="I3306">
        <v>0</v>
      </c>
      <c r="J3306" t="str">
        <v>Banglore</v>
      </c>
      <c r="K3306">
        <v>0</v>
      </c>
    </row>
    <row r="3307" spans="1:11" x14ac:dyDescent="0.25">
      <c r="A3307" t="str">
        <v>BioLegend</v>
      </c>
      <c r="B3307">
        <v>19465.599999999999</v>
      </c>
      <c r="C3307" t="str">
        <v>EED119711</v>
      </c>
      <c r="D3307" s="6">
        <v>45933</v>
      </c>
      <c r="E3307" s="6">
        <v>45938</v>
      </c>
      <c r="F3307">
        <v>304810</v>
      </c>
      <c r="G3307">
        <v>1</v>
      </c>
      <c r="H3307">
        <v>1</v>
      </c>
      <c r="I3307">
        <v>0</v>
      </c>
      <c r="J3307" t="str">
        <v>Delhi</v>
      </c>
      <c r="K3307">
        <v>0</v>
      </c>
    </row>
    <row r="3308" spans="1:11" x14ac:dyDescent="0.25">
      <c r="A3308" t="str">
        <v>BioLegend</v>
      </c>
      <c r="B3308">
        <v>19157.599999999999</v>
      </c>
      <c r="C3308" t="str">
        <v>EED119711</v>
      </c>
      <c r="D3308" s="6">
        <v>45933</v>
      </c>
      <c r="E3308" s="6">
        <v>45938</v>
      </c>
      <c r="F3308">
        <v>307616</v>
      </c>
      <c r="G3308">
        <v>1</v>
      </c>
      <c r="H3308">
        <v>1</v>
      </c>
      <c r="I3308">
        <v>0</v>
      </c>
      <c r="J3308" t="str">
        <v>Delhi</v>
      </c>
      <c r="K3308">
        <v>0</v>
      </c>
    </row>
    <row r="3309" spans="1:11" x14ac:dyDescent="0.25">
      <c r="A3309" t="str">
        <v>BioLegend</v>
      </c>
      <c r="B3309">
        <v>9486.4</v>
      </c>
      <c r="C3309" t="str">
        <v>EED119711</v>
      </c>
      <c r="D3309" s="6">
        <v>45933</v>
      </c>
      <c r="E3309" s="6">
        <v>45938</v>
      </c>
      <c r="F3309">
        <v>310910</v>
      </c>
      <c r="G3309">
        <v>5</v>
      </c>
      <c r="H3309">
        <v>5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24420</v>
      </c>
      <c r="C3310" t="str">
        <v>EED119711</v>
      </c>
      <c r="D3310" s="6">
        <v>45933</v>
      </c>
      <c r="E3310" s="6">
        <v>45938</v>
      </c>
      <c r="F3310">
        <v>317434</v>
      </c>
      <c r="G3310">
        <v>1</v>
      </c>
      <c r="H3310">
        <v>1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26862</v>
      </c>
      <c r="C3311" t="str">
        <v>EED119711</v>
      </c>
      <c r="D3311" s="6">
        <v>45933</v>
      </c>
      <c r="E3311" s="6">
        <v>45938</v>
      </c>
      <c r="F3311">
        <v>318340</v>
      </c>
      <c r="G3311">
        <v>1</v>
      </c>
      <c r="H3311">
        <v>1</v>
      </c>
      <c r="I3311">
        <v>0</v>
      </c>
      <c r="J3311" t="str">
        <v>Banglore</v>
      </c>
      <c r="K3311">
        <v>0</v>
      </c>
    </row>
    <row r="3312" spans="1:11" x14ac:dyDescent="0.25">
      <c r="A3312" t="str">
        <v>BioLegend</v>
      </c>
      <c r="B3312">
        <v>19342.400000000001</v>
      </c>
      <c r="C3312" t="str">
        <v>EED119711</v>
      </c>
      <c r="D3312" s="6">
        <v>45933</v>
      </c>
      <c r="E3312" s="6">
        <v>45938</v>
      </c>
      <c r="F3312">
        <v>328114</v>
      </c>
      <c r="G3312">
        <v>2</v>
      </c>
      <c r="H3312">
        <v>2</v>
      </c>
      <c r="I3312">
        <v>0</v>
      </c>
      <c r="J3312" t="str">
        <v>Gujrat</v>
      </c>
      <c r="K3312">
        <v>0</v>
      </c>
    </row>
    <row r="3313" spans="1:11" x14ac:dyDescent="0.25">
      <c r="A3313" t="str">
        <v>BioLegend</v>
      </c>
      <c r="B3313">
        <v>27588</v>
      </c>
      <c r="C3313" t="str">
        <v>EED119711</v>
      </c>
      <c r="D3313" s="6">
        <v>45933</v>
      </c>
      <c r="E3313" s="6">
        <v>45938</v>
      </c>
      <c r="F3313">
        <v>329950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23100</v>
      </c>
      <c r="C3314" t="str">
        <v>EED119711</v>
      </c>
      <c r="D3314" s="6">
        <v>45933</v>
      </c>
      <c r="E3314" s="6">
        <v>45938</v>
      </c>
      <c r="F3314">
        <v>331416</v>
      </c>
      <c r="G3314">
        <v>1</v>
      </c>
      <c r="H3314">
        <v>1</v>
      </c>
      <c r="I3314">
        <v>0</v>
      </c>
      <c r="J3314" t="str">
        <v>Banglore</v>
      </c>
      <c r="K3314">
        <v>0</v>
      </c>
    </row>
    <row r="3315" spans="1:11" x14ac:dyDescent="0.25">
      <c r="A3315" t="str">
        <v>BioLegend</v>
      </c>
      <c r="B3315">
        <v>27984</v>
      </c>
      <c r="C3315" t="str">
        <v>EED119711</v>
      </c>
      <c r="D3315" s="6">
        <v>45933</v>
      </c>
      <c r="E3315" s="6">
        <v>45938</v>
      </c>
      <c r="F3315">
        <v>334330</v>
      </c>
      <c r="G3315">
        <v>1</v>
      </c>
      <c r="H3315">
        <v>1</v>
      </c>
      <c r="I3315">
        <v>0</v>
      </c>
      <c r="J3315" t="str">
        <v>Delhi</v>
      </c>
      <c r="K3315">
        <v>0</v>
      </c>
    </row>
    <row r="3316" spans="1:11" x14ac:dyDescent="0.25">
      <c r="A3316" t="str">
        <v>BioLegend</v>
      </c>
      <c r="B3316">
        <v>10964.8</v>
      </c>
      <c r="C3316" t="str">
        <v>EED119711</v>
      </c>
      <c r="D3316" s="6">
        <v>45933</v>
      </c>
      <c r="E3316" s="6">
        <v>45938</v>
      </c>
      <c r="F3316">
        <v>336119</v>
      </c>
      <c r="G3316">
        <v>1</v>
      </c>
      <c r="H3316">
        <v>1</v>
      </c>
      <c r="I3316">
        <v>0</v>
      </c>
      <c r="J3316" t="str">
        <v>Bhuvneshwar</v>
      </c>
      <c r="K3316">
        <v>0</v>
      </c>
    </row>
    <row r="3317" spans="1:11" x14ac:dyDescent="0.25">
      <c r="A3317" t="str">
        <v>BioLegend</v>
      </c>
      <c r="B3317">
        <v>12738</v>
      </c>
      <c r="C3317" t="str">
        <v>EED119711</v>
      </c>
      <c r="D3317" s="6">
        <v>45933</v>
      </c>
      <c r="E3317" s="6">
        <v>45938</v>
      </c>
      <c r="F3317">
        <v>342915</v>
      </c>
      <c r="G3317">
        <v>1</v>
      </c>
      <c r="H3317">
        <v>1</v>
      </c>
      <c r="I3317">
        <v>0</v>
      </c>
      <c r="J3317" t="str">
        <v>Mumbai</v>
      </c>
      <c r="K3317">
        <v>0</v>
      </c>
    </row>
    <row r="3318" spans="1:11" x14ac:dyDescent="0.25">
      <c r="A3318" t="str">
        <v>BioLegend</v>
      </c>
      <c r="B3318">
        <v>18048.8</v>
      </c>
      <c r="C3318" t="str">
        <v>EED119711</v>
      </c>
      <c r="D3318" s="6">
        <v>45933</v>
      </c>
      <c r="E3318" s="6">
        <v>45938</v>
      </c>
      <c r="F3318">
        <v>343512</v>
      </c>
      <c r="G3318">
        <v>5</v>
      </c>
      <c r="H3318">
        <v>5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3388</v>
      </c>
      <c r="C3319" t="str">
        <v>EED119711</v>
      </c>
      <c r="D3319" s="6">
        <v>45933</v>
      </c>
      <c r="E3319" s="6">
        <v>45938</v>
      </c>
      <c r="F3319">
        <v>344604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26136</v>
      </c>
      <c r="C3320" t="str">
        <v>EED119711</v>
      </c>
      <c r="D3320" s="6">
        <v>45933</v>
      </c>
      <c r="E3320" s="6">
        <v>45938</v>
      </c>
      <c r="F3320">
        <v>344748</v>
      </c>
      <c r="G3320">
        <v>1</v>
      </c>
      <c r="H3320">
        <v>1</v>
      </c>
      <c r="I3320">
        <v>0</v>
      </c>
      <c r="J3320" t="str">
        <v>Gujrat</v>
      </c>
      <c r="K3320">
        <v>0</v>
      </c>
    </row>
    <row r="3321" spans="1:11" x14ac:dyDescent="0.25">
      <c r="A3321" t="str">
        <v>BioLegend</v>
      </c>
      <c r="B3321">
        <v>10225.6</v>
      </c>
      <c r="C3321" t="str">
        <v>EED119711</v>
      </c>
      <c r="D3321" s="6">
        <v>45933</v>
      </c>
      <c r="E3321" s="6">
        <v>45938</v>
      </c>
      <c r="F3321">
        <v>347507</v>
      </c>
      <c r="G3321">
        <v>1</v>
      </c>
      <c r="H3321">
        <v>1</v>
      </c>
      <c r="I3321">
        <v>0</v>
      </c>
      <c r="J3321" t="str">
        <v>Bhuvneshwar</v>
      </c>
      <c r="K3321">
        <v>0</v>
      </c>
    </row>
    <row r="3322" spans="1:11" x14ac:dyDescent="0.25">
      <c r="A3322" t="str">
        <v>BioLegend</v>
      </c>
      <c r="B3322">
        <v>15523.2</v>
      </c>
      <c r="C3322" t="str">
        <v>EED119711</v>
      </c>
      <c r="D3322" s="6">
        <v>45933</v>
      </c>
      <c r="E3322" s="6">
        <v>45938</v>
      </c>
      <c r="F3322">
        <v>348206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22052.799999999999</v>
      </c>
      <c r="C3323" t="str">
        <v>EED119711</v>
      </c>
      <c r="D3323" s="6">
        <v>45933</v>
      </c>
      <c r="E3323" s="6">
        <v>45938</v>
      </c>
      <c r="F3323">
        <v>351336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26426.400000000001</v>
      </c>
      <c r="C3324" t="str">
        <v>EED119711</v>
      </c>
      <c r="D3324" s="6">
        <v>45933</v>
      </c>
      <c r="E3324" s="6">
        <v>45938</v>
      </c>
      <c r="F3324">
        <v>352318</v>
      </c>
      <c r="G3324">
        <v>1</v>
      </c>
      <c r="H3324">
        <v>1</v>
      </c>
      <c r="I3324">
        <v>0</v>
      </c>
      <c r="J3324" t="str">
        <v>Delhi</v>
      </c>
      <c r="K3324">
        <v>0</v>
      </c>
    </row>
    <row r="3325" spans="1:11" x14ac:dyDescent="0.25">
      <c r="A3325" t="str">
        <v>BioLegend</v>
      </c>
      <c r="B3325">
        <v>9794.4</v>
      </c>
      <c r="C3325" t="str">
        <v>EED119711</v>
      </c>
      <c r="D3325" s="6">
        <v>45933</v>
      </c>
      <c r="E3325" s="6">
        <v>45938</v>
      </c>
      <c r="F3325">
        <v>353719</v>
      </c>
      <c r="G3325">
        <v>1</v>
      </c>
      <c r="H3325">
        <v>1</v>
      </c>
      <c r="I3325">
        <v>0</v>
      </c>
      <c r="J3325" t="str">
        <v>Pune</v>
      </c>
      <c r="K3325">
        <v>0</v>
      </c>
    </row>
    <row r="3326" spans="1:11" x14ac:dyDescent="0.25">
      <c r="A3326" t="str">
        <v>BioLegend</v>
      </c>
      <c r="B3326">
        <v>22176</v>
      </c>
      <c r="C3326" t="str">
        <v>EED119711</v>
      </c>
      <c r="D3326" s="6">
        <v>45933</v>
      </c>
      <c r="E3326" s="6">
        <v>45938</v>
      </c>
      <c r="F3326">
        <v>357504</v>
      </c>
      <c r="G3326">
        <v>1</v>
      </c>
      <c r="H3326">
        <v>1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19527.2</v>
      </c>
      <c r="C3327" t="str">
        <v>EED119711</v>
      </c>
      <c r="D3327" s="6">
        <v>45933</v>
      </c>
      <c r="E3327" s="6">
        <v>45938</v>
      </c>
      <c r="F3327">
        <v>363010</v>
      </c>
      <c r="G3327">
        <v>1</v>
      </c>
      <c r="H3327">
        <v>1</v>
      </c>
      <c r="I3327">
        <v>0</v>
      </c>
      <c r="J3327" t="str">
        <v>Lucknow</v>
      </c>
      <c r="K3327">
        <v>0</v>
      </c>
    </row>
    <row r="3328" spans="1:11" x14ac:dyDescent="0.25">
      <c r="A3328" t="str">
        <v>BioLegend</v>
      </c>
      <c r="B3328">
        <v>16139.2</v>
      </c>
      <c r="C3328" t="str">
        <v>EED119711</v>
      </c>
      <c r="D3328" s="6">
        <v>45933</v>
      </c>
      <c r="E3328" s="6">
        <v>45938</v>
      </c>
      <c r="F3328">
        <v>366608</v>
      </c>
      <c r="G3328">
        <v>3</v>
      </c>
      <c r="H3328">
        <v>3</v>
      </c>
      <c r="I3328">
        <v>0</v>
      </c>
      <c r="J3328" t="str">
        <v>Gujrat</v>
      </c>
      <c r="K3328">
        <v>0</v>
      </c>
    </row>
    <row r="3329" spans="1:11" x14ac:dyDescent="0.25">
      <c r="A3329" t="str">
        <v>BioLegend</v>
      </c>
      <c r="B3329">
        <v>22360.799999999999</v>
      </c>
      <c r="C3329" t="str">
        <v>EED119711</v>
      </c>
      <c r="D3329" s="6">
        <v>45933</v>
      </c>
      <c r="E3329" s="6">
        <v>45938</v>
      </c>
      <c r="F3329">
        <v>366914</v>
      </c>
      <c r="G3329">
        <v>1</v>
      </c>
      <c r="H3329">
        <v>1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8500.7999999999993</v>
      </c>
      <c r="C3330" t="str">
        <v>EED119711</v>
      </c>
      <c r="D3330" s="6">
        <v>45933</v>
      </c>
      <c r="E3330" s="6">
        <v>45938</v>
      </c>
      <c r="F3330">
        <v>368508</v>
      </c>
      <c r="G3330">
        <v>2</v>
      </c>
      <c r="H3330">
        <v>2</v>
      </c>
      <c r="I3330">
        <v>0</v>
      </c>
      <c r="J3330" t="str">
        <v>Delhi</v>
      </c>
      <c r="K3330">
        <v>0</v>
      </c>
    </row>
    <row r="3331" spans="1:11" x14ac:dyDescent="0.25">
      <c r="A3331" t="str">
        <v>BioLegend</v>
      </c>
      <c r="B3331">
        <v>9486.4</v>
      </c>
      <c r="C3331" t="str">
        <v>EED119711</v>
      </c>
      <c r="D3331" s="6">
        <v>45933</v>
      </c>
      <c r="E3331" s="6">
        <v>45938</v>
      </c>
      <c r="F3331">
        <v>369905</v>
      </c>
      <c r="G3331">
        <v>1</v>
      </c>
      <c r="H3331">
        <v>1</v>
      </c>
      <c r="I3331">
        <v>0</v>
      </c>
      <c r="J3331" t="str">
        <v>Bhuvneshwar</v>
      </c>
      <c r="K3331">
        <v>0</v>
      </c>
    </row>
    <row r="3332" spans="1:11" x14ac:dyDescent="0.25">
      <c r="A3332" t="str">
        <v>BioLegend</v>
      </c>
      <c r="B3332">
        <v>7268.7999999999993</v>
      </c>
      <c r="C3332" t="str">
        <v>EED119711</v>
      </c>
      <c r="D3332" s="6">
        <v>45933</v>
      </c>
      <c r="E3332" s="6">
        <v>45938</v>
      </c>
      <c r="F3332">
        <v>398202</v>
      </c>
      <c r="G3332">
        <v>1</v>
      </c>
      <c r="H3332">
        <v>1</v>
      </c>
      <c r="I3332">
        <v>0</v>
      </c>
      <c r="J3332" t="str">
        <v>Bhuvneshwar</v>
      </c>
      <c r="K3332">
        <v>0</v>
      </c>
    </row>
    <row r="3333" spans="1:11" x14ac:dyDescent="0.25">
      <c r="A3333" t="str">
        <v>BioLegend</v>
      </c>
      <c r="B3333">
        <v>5420.8</v>
      </c>
      <c r="C3333" t="str">
        <v>EED119711</v>
      </c>
      <c r="D3333" s="6">
        <v>45933</v>
      </c>
      <c r="E3333" s="6">
        <v>45938</v>
      </c>
      <c r="F3333">
        <v>400120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11026.4</v>
      </c>
      <c r="C3334" t="str">
        <v>EED119711</v>
      </c>
      <c r="D3334" s="6">
        <v>45933</v>
      </c>
      <c r="E3334" s="6">
        <v>45938</v>
      </c>
      <c r="F3334">
        <v>400126</v>
      </c>
      <c r="G3334">
        <v>2</v>
      </c>
      <c r="H3334">
        <v>2</v>
      </c>
      <c r="I3334">
        <v>0</v>
      </c>
      <c r="J3334" t="str">
        <v>Gujrat</v>
      </c>
      <c r="K3334">
        <v>0</v>
      </c>
    </row>
    <row r="3335" spans="1:11" x14ac:dyDescent="0.25">
      <c r="A3335" t="str">
        <v>BioLegend</v>
      </c>
      <c r="B3335">
        <v>11888.8</v>
      </c>
      <c r="C3335" t="str">
        <v>EED119711</v>
      </c>
      <c r="D3335" s="6">
        <v>45933</v>
      </c>
      <c r="E3335" s="6">
        <v>45938</v>
      </c>
      <c r="F3335">
        <v>400144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12738</v>
      </c>
      <c r="C3336" t="str">
        <v>EED119711</v>
      </c>
      <c r="D3336" s="6">
        <v>45933</v>
      </c>
      <c r="E3336" s="6">
        <v>45938</v>
      </c>
      <c r="F3336">
        <v>400171</v>
      </c>
      <c r="G3336">
        <v>1</v>
      </c>
      <c r="H3336">
        <v>1</v>
      </c>
      <c r="I3336">
        <v>0</v>
      </c>
      <c r="J3336" t="str">
        <v>Banglore</v>
      </c>
      <c r="K3336">
        <v>0</v>
      </c>
    </row>
    <row r="3337" spans="1:11" x14ac:dyDescent="0.25">
      <c r="A3337" t="str">
        <v>BioLegend</v>
      </c>
      <c r="B3337">
        <v>12997.599999999999</v>
      </c>
      <c r="C3337" t="str">
        <v>EED119711</v>
      </c>
      <c r="D3337" s="6">
        <v>45933</v>
      </c>
      <c r="E3337" s="6">
        <v>45938</v>
      </c>
      <c r="F3337">
        <v>400250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27258</v>
      </c>
      <c r="C3338" t="str">
        <v>EED119711</v>
      </c>
      <c r="D3338" s="6">
        <v>45933</v>
      </c>
      <c r="E3338" s="6">
        <v>45938</v>
      </c>
      <c r="F3338">
        <v>400266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26532</v>
      </c>
      <c r="C3339" t="str">
        <v>EED119711</v>
      </c>
      <c r="D3339" s="6">
        <v>45933</v>
      </c>
      <c r="E3339" s="6">
        <v>45938</v>
      </c>
      <c r="F3339">
        <v>400268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23628</v>
      </c>
      <c r="C3340" t="str">
        <v>EED119711</v>
      </c>
      <c r="D3340" s="6">
        <v>45933</v>
      </c>
      <c r="E3340" s="6">
        <v>45938</v>
      </c>
      <c r="F3340">
        <v>400342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13464</v>
      </c>
      <c r="C3341" t="str">
        <v>EED119711</v>
      </c>
      <c r="D3341" s="6">
        <v>45933</v>
      </c>
      <c r="E3341" s="6">
        <v>45938</v>
      </c>
      <c r="F3341">
        <v>400647</v>
      </c>
      <c r="G3341">
        <v>1</v>
      </c>
      <c r="H3341">
        <v>1</v>
      </c>
      <c r="I3341">
        <v>0</v>
      </c>
      <c r="J3341" t="str">
        <v>Bhuvneshwar</v>
      </c>
      <c r="K3341">
        <v>0</v>
      </c>
    </row>
    <row r="3342" spans="1:11" x14ac:dyDescent="0.25">
      <c r="A3342" t="str">
        <v>BioLegend</v>
      </c>
      <c r="B3342">
        <v>16368</v>
      </c>
      <c r="C3342" t="str">
        <v>EED119711</v>
      </c>
      <c r="D3342" s="6">
        <v>45933</v>
      </c>
      <c r="E3342" s="6">
        <v>45938</v>
      </c>
      <c r="F3342">
        <v>400655</v>
      </c>
      <c r="G3342">
        <v>1</v>
      </c>
      <c r="H3342">
        <v>1</v>
      </c>
      <c r="I3342">
        <v>0</v>
      </c>
      <c r="J3342" t="str">
        <v>Banglore</v>
      </c>
      <c r="K3342">
        <v>0</v>
      </c>
    </row>
    <row r="3343" spans="1:11" x14ac:dyDescent="0.25">
      <c r="A3343" t="str">
        <v>BioLegend</v>
      </c>
      <c r="B3343">
        <v>19272</v>
      </c>
      <c r="C3343" t="str">
        <v>EED119711</v>
      </c>
      <c r="D3343" s="6">
        <v>45933</v>
      </c>
      <c r="E3343" s="6">
        <v>45938</v>
      </c>
      <c r="F3343">
        <v>402607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27412</v>
      </c>
      <c r="C3344" t="str">
        <v>EED119711</v>
      </c>
      <c r="D3344" s="6">
        <v>45933</v>
      </c>
      <c r="E3344" s="6">
        <v>45938</v>
      </c>
      <c r="F3344">
        <v>403504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7268.7999999999993</v>
      </c>
      <c r="C3345" t="str">
        <v>EED119711</v>
      </c>
      <c r="D3345" s="6">
        <v>45933</v>
      </c>
      <c r="E3345" s="6">
        <v>45938</v>
      </c>
      <c r="F3345">
        <v>405202</v>
      </c>
      <c r="G3345">
        <v>1</v>
      </c>
      <c r="H3345">
        <v>1</v>
      </c>
      <c r="I3345">
        <v>0</v>
      </c>
      <c r="J3345" t="str">
        <v>Hyderabad</v>
      </c>
      <c r="K3345">
        <v>0</v>
      </c>
    </row>
    <row r="3346" spans="1:11" x14ac:dyDescent="0.25">
      <c r="A3346" t="str">
        <v>BioLegend</v>
      </c>
      <c r="B3346">
        <v>11211.2</v>
      </c>
      <c r="C3346" t="str">
        <v>EED119711</v>
      </c>
      <c r="D3346" s="6">
        <v>45933</v>
      </c>
      <c r="E3346" s="6">
        <v>45938</v>
      </c>
      <c r="F3346">
        <v>405301</v>
      </c>
      <c r="G3346">
        <v>1</v>
      </c>
      <c r="H3346">
        <v>1</v>
      </c>
      <c r="I3346">
        <v>0</v>
      </c>
      <c r="J3346" t="str">
        <v>Bhuvneshwar</v>
      </c>
      <c r="K3346">
        <v>0</v>
      </c>
    </row>
    <row r="3347" spans="1:11" x14ac:dyDescent="0.25">
      <c r="A3347" t="str">
        <v>BioLegend</v>
      </c>
      <c r="B3347">
        <v>13464</v>
      </c>
      <c r="C3347" t="str">
        <v>EED119711</v>
      </c>
      <c r="D3347" s="6">
        <v>45933</v>
      </c>
      <c r="E3347" s="6">
        <v>45938</v>
      </c>
      <c r="F3347">
        <v>405317</v>
      </c>
      <c r="G3347">
        <v>2</v>
      </c>
      <c r="H3347">
        <v>2</v>
      </c>
      <c r="I3347">
        <v>0</v>
      </c>
      <c r="J3347" t="str">
        <v>Mumbai</v>
      </c>
      <c r="K3347">
        <v>0</v>
      </c>
    </row>
    <row r="3348" spans="1:11" x14ac:dyDescent="0.25">
      <c r="A3348" t="str">
        <v>BioLegend</v>
      </c>
      <c r="B3348">
        <v>5112.8</v>
      </c>
      <c r="C3348" t="str">
        <v>EED119711</v>
      </c>
      <c r="D3348" s="6">
        <v>45933</v>
      </c>
      <c r="E3348" s="6">
        <v>45938</v>
      </c>
      <c r="F3348">
        <v>406403</v>
      </c>
      <c r="G3348">
        <v>1</v>
      </c>
      <c r="H3348">
        <v>1</v>
      </c>
      <c r="I3348">
        <v>0</v>
      </c>
      <c r="J3348" t="str">
        <v>Delhi</v>
      </c>
      <c r="K3348">
        <v>0</v>
      </c>
    </row>
    <row r="3349" spans="1:11" x14ac:dyDescent="0.25">
      <c r="A3349" t="str">
        <v>BioLegend</v>
      </c>
      <c r="B3349">
        <v>6406.4</v>
      </c>
      <c r="C3349" t="str">
        <v>EED119711</v>
      </c>
      <c r="D3349" s="6">
        <v>45933</v>
      </c>
      <c r="E3349" s="6">
        <v>45938</v>
      </c>
      <c r="F3349">
        <v>406421</v>
      </c>
      <c r="G3349">
        <v>1</v>
      </c>
      <c r="H3349">
        <v>1</v>
      </c>
      <c r="I3349">
        <v>0</v>
      </c>
      <c r="J3349" t="str">
        <v>Delhi</v>
      </c>
      <c r="K3349">
        <v>0</v>
      </c>
    </row>
    <row r="3350" spans="1:11" x14ac:dyDescent="0.25">
      <c r="A3350" t="str">
        <v>BioLegend</v>
      </c>
      <c r="B3350">
        <v>9794.4</v>
      </c>
      <c r="C3350" t="str">
        <v>EED119711</v>
      </c>
      <c r="D3350" s="6">
        <v>45933</v>
      </c>
      <c r="E3350" s="6">
        <v>45938</v>
      </c>
      <c r="F3350">
        <v>406502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406602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406702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406802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406902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407002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407102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13182.400000000001</v>
      </c>
      <c r="C3357" t="str">
        <v>EED119711</v>
      </c>
      <c r="D3357" s="6">
        <v>45933</v>
      </c>
      <c r="E3357" s="6">
        <v>45938</v>
      </c>
      <c r="F3357">
        <v>410504</v>
      </c>
      <c r="G3357">
        <v>1</v>
      </c>
      <c r="H3357">
        <v>1</v>
      </c>
      <c r="I3357">
        <v>0</v>
      </c>
      <c r="J3357" t="str">
        <v>Telangana</v>
      </c>
      <c r="K3357">
        <v>0</v>
      </c>
    </row>
    <row r="3358" spans="1:11" x14ac:dyDescent="0.25">
      <c r="A3358" t="str">
        <v>BioLegend</v>
      </c>
      <c r="B3358">
        <v>1848</v>
      </c>
      <c r="C3358" t="str">
        <v>EED119711</v>
      </c>
      <c r="D3358" s="6">
        <v>45933</v>
      </c>
      <c r="E3358" s="6">
        <v>45938</v>
      </c>
      <c r="F3358">
        <v>420403</v>
      </c>
      <c r="G3358">
        <v>1</v>
      </c>
      <c r="H3358">
        <v>1</v>
      </c>
      <c r="I3358">
        <v>0</v>
      </c>
      <c r="J3358" t="str">
        <v>Hyderabad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420404</v>
      </c>
      <c r="G3359">
        <v>5</v>
      </c>
      <c r="H3359">
        <v>5</v>
      </c>
      <c r="I3359">
        <v>0</v>
      </c>
      <c r="J3359" t="str">
        <v>Gujrat</v>
      </c>
      <c r="K3359">
        <v>0</v>
      </c>
    </row>
    <row r="3360" spans="1:11" x14ac:dyDescent="0.25">
      <c r="A3360" t="str">
        <v>BioLegend</v>
      </c>
      <c r="B3360">
        <v>3634.3999999999996</v>
      </c>
      <c r="C3360" t="str">
        <v>EED119711</v>
      </c>
      <c r="D3360" s="6">
        <v>45933</v>
      </c>
      <c r="E3360" s="6">
        <v>45938</v>
      </c>
      <c r="F3360">
        <v>420801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3634.3999999999996</v>
      </c>
      <c r="C3361" t="str">
        <v>EED119711</v>
      </c>
      <c r="D3361" s="6">
        <v>45933</v>
      </c>
      <c r="E3361" s="6">
        <v>45938</v>
      </c>
      <c r="F3361">
        <v>420801</v>
      </c>
      <c r="G3361">
        <v>1</v>
      </c>
      <c r="H3361">
        <v>1</v>
      </c>
      <c r="I3361">
        <v>0</v>
      </c>
      <c r="J3361" t="str">
        <v>Hyderabad</v>
      </c>
      <c r="K3361">
        <v>0</v>
      </c>
    </row>
    <row r="3362" spans="1:11" x14ac:dyDescent="0.25">
      <c r="A3362" t="str">
        <v>BioLegend</v>
      </c>
      <c r="B3362">
        <v>5790.4</v>
      </c>
      <c r="C3362" t="str">
        <v>EED119711</v>
      </c>
      <c r="D3362" s="6">
        <v>45933</v>
      </c>
      <c r="E3362" s="6">
        <v>45938</v>
      </c>
      <c r="F3362">
        <v>421002</v>
      </c>
      <c r="G3362">
        <v>1</v>
      </c>
      <c r="H3362">
        <v>1</v>
      </c>
      <c r="I3362">
        <v>0</v>
      </c>
      <c r="J3362" t="str">
        <v>Bhuvneshwar</v>
      </c>
      <c r="K3362">
        <v>0</v>
      </c>
    </row>
    <row r="3363" spans="1:11" x14ac:dyDescent="0.25">
      <c r="A3363" t="str">
        <v>BioLegend</v>
      </c>
      <c r="B3363">
        <v>2587.1999999999998</v>
      </c>
      <c r="C3363" t="str">
        <v>EED119711</v>
      </c>
      <c r="D3363" s="6">
        <v>45933</v>
      </c>
      <c r="E3363" s="6">
        <v>45938</v>
      </c>
      <c r="F3363">
        <v>421101</v>
      </c>
      <c r="G3363">
        <v>1</v>
      </c>
      <c r="H3363">
        <v>1</v>
      </c>
      <c r="I3363">
        <v>0</v>
      </c>
      <c r="J3363" t="str">
        <v>Lucknow</v>
      </c>
      <c r="K3363">
        <v>0</v>
      </c>
    </row>
    <row r="3364" spans="1:11" x14ac:dyDescent="0.25">
      <c r="A3364" t="str">
        <v>BioLegend</v>
      </c>
      <c r="B3364">
        <v>14106.400000000001</v>
      </c>
      <c r="C3364" t="str">
        <v>EED119711</v>
      </c>
      <c r="D3364" s="6">
        <v>45933</v>
      </c>
      <c r="E3364" s="6">
        <v>45938</v>
      </c>
      <c r="F3364">
        <v>422302</v>
      </c>
      <c r="G3364">
        <v>1</v>
      </c>
      <c r="H3364">
        <v>1</v>
      </c>
      <c r="I3364">
        <v>0</v>
      </c>
      <c r="J3364" t="str">
        <v>Banglore</v>
      </c>
      <c r="K3364">
        <v>0</v>
      </c>
    </row>
    <row r="3365" spans="1:11" x14ac:dyDescent="0.25">
      <c r="A3365" t="str">
        <v>BioLegend</v>
      </c>
      <c r="B3365">
        <v>4743.2</v>
      </c>
      <c r="C3365" t="str">
        <v>EED119711</v>
      </c>
      <c r="D3365" s="6">
        <v>45933</v>
      </c>
      <c r="E3365" s="6">
        <v>45938</v>
      </c>
      <c r="F3365">
        <v>422501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5482.4</v>
      </c>
      <c r="C3366" t="str">
        <v>EED119711</v>
      </c>
      <c r="D3366" s="6">
        <v>45933</v>
      </c>
      <c r="E3366" s="6">
        <v>45938</v>
      </c>
      <c r="F3366">
        <v>423101</v>
      </c>
      <c r="G3366">
        <v>2</v>
      </c>
      <c r="H3366">
        <v>2</v>
      </c>
      <c r="I3366">
        <v>0</v>
      </c>
      <c r="J3366" t="str">
        <v>Gujrat</v>
      </c>
      <c r="K3366">
        <v>0</v>
      </c>
    </row>
    <row r="3367" spans="1:11" x14ac:dyDescent="0.25">
      <c r="A3367" t="str">
        <v>BioLegend</v>
      </c>
      <c r="B3367">
        <v>20636</v>
      </c>
      <c r="C3367" t="str">
        <v>EED119711</v>
      </c>
      <c r="D3367" s="6">
        <v>45933</v>
      </c>
      <c r="E3367" s="6">
        <v>45938</v>
      </c>
      <c r="F3367">
        <v>423108</v>
      </c>
      <c r="G3367">
        <v>1</v>
      </c>
      <c r="H3367">
        <v>1</v>
      </c>
      <c r="I3367">
        <v>0</v>
      </c>
      <c r="J3367" t="str">
        <v>Bhuvneshwar</v>
      </c>
      <c r="K3367">
        <v>0</v>
      </c>
    </row>
    <row r="3368" spans="1:11" x14ac:dyDescent="0.25">
      <c r="A3368" t="str">
        <v>BioLegend</v>
      </c>
      <c r="B3368">
        <v>5112.8</v>
      </c>
      <c r="C3368" t="str">
        <v>EED119711</v>
      </c>
      <c r="D3368" s="6">
        <v>45933</v>
      </c>
      <c r="E3368" s="6">
        <v>45938</v>
      </c>
      <c r="F3368">
        <v>423113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21683.200000000001</v>
      </c>
      <c r="C3369" t="str">
        <v>EED119711</v>
      </c>
      <c r="D3369" s="6">
        <v>45933</v>
      </c>
      <c r="E3369" s="6">
        <v>45938</v>
      </c>
      <c r="F3369">
        <v>423117</v>
      </c>
      <c r="G3369">
        <v>1</v>
      </c>
      <c r="H3369">
        <v>1</v>
      </c>
      <c r="I3369">
        <v>0</v>
      </c>
      <c r="J3369" t="str">
        <v>Delhi</v>
      </c>
      <c r="K3369">
        <v>0</v>
      </c>
    </row>
    <row r="3370" spans="1:11" x14ac:dyDescent="0.25">
      <c r="A3370" t="str">
        <v>BioLegend</v>
      </c>
      <c r="B3370">
        <v>2587.1999999999998</v>
      </c>
      <c r="C3370" t="str">
        <v>EED119711</v>
      </c>
      <c r="D3370" s="6">
        <v>45933</v>
      </c>
      <c r="E3370" s="6">
        <v>45938</v>
      </c>
      <c r="F3370">
        <v>423501</v>
      </c>
      <c r="G3370">
        <v>20</v>
      </c>
      <c r="H3370">
        <v>20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14476</v>
      </c>
      <c r="C3371" t="str">
        <v>EED119711</v>
      </c>
      <c r="D3371" s="6">
        <v>45933</v>
      </c>
      <c r="E3371" s="6">
        <v>45938</v>
      </c>
      <c r="F3371">
        <v>424602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36097.599999999999</v>
      </c>
      <c r="C3372" t="str">
        <v>EED119711</v>
      </c>
      <c r="D3372" s="6">
        <v>45933</v>
      </c>
      <c r="E3372" s="6">
        <v>45938</v>
      </c>
      <c r="F3372">
        <v>426002</v>
      </c>
      <c r="G3372">
        <v>1</v>
      </c>
      <c r="H3372">
        <v>1</v>
      </c>
      <c r="I3372">
        <v>0</v>
      </c>
      <c r="J3372" t="str">
        <v>Hyderabad</v>
      </c>
      <c r="K3372">
        <v>0</v>
      </c>
    </row>
    <row r="3373" spans="1:11" x14ac:dyDescent="0.25">
      <c r="A3373" t="str">
        <v>BioLegend</v>
      </c>
      <c r="B3373">
        <v>8685.6</v>
      </c>
      <c r="C3373" t="str">
        <v>EED119711</v>
      </c>
      <c r="D3373" s="6">
        <v>45933</v>
      </c>
      <c r="E3373" s="6">
        <v>45938</v>
      </c>
      <c r="F3373">
        <v>426102</v>
      </c>
      <c r="G3373">
        <v>1</v>
      </c>
      <c r="H3373">
        <v>1</v>
      </c>
      <c r="I3373">
        <v>0</v>
      </c>
      <c r="J3373" t="str">
        <v>Gujrat</v>
      </c>
      <c r="K3373">
        <v>0</v>
      </c>
    </row>
    <row r="3374" spans="1:11" x14ac:dyDescent="0.25">
      <c r="A3374" t="str">
        <v>BioLegend</v>
      </c>
      <c r="B3374">
        <v>7700</v>
      </c>
      <c r="C3374" t="str">
        <v>EED119711</v>
      </c>
      <c r="D3374" s="6">
        <v>45933</v>
      </c>
      <c r="E3374" s="6">
        <v>45938</v>
      </c>
      <c r="F3374">
        <v>426105</v>
      </c>
      <c r="G3374">
        <v>1</v>
      </c>
      <c r="H3374">
        <v>1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43164</v>
      </c>
      <c r="C3375" t="str">
        <v>EED119711</v>
      </c>
      <c r="D3375" s="6">
        <v>45933</v>
      </c>
      <c r="E3375" s="6">
        <v>45938</v>
      </c>
      <c r="F3375">
        <v>480058</v>
      </c>
      <c r="G3375">
        <v>1</v>
      </c>
      <c r="H3375">
        <v>1</v>
      </c>
      <c r="I3375">
        <v>0</v>
      </c>
      <c r="J3375" t="str">
        <v>Banglore</v>
      </c>
      <c r="K3375">
        <v>0</v>
      </c>
    </row>
    <row r="3376" spans="1:11" x14ac:dyDescent="0.25">
      <c r="A3376" t="str">
        <v>BioLegend</v>
      </c>
      <c r="B3376">
        <v>10841.6</v>
      </c>
      <c r="C3376" t="str">
        <v>EED119711</v>
      </c>
      <c r="D3376" s="6">
        <v>45933</v>
      </c>
      <c r="E3376" s="6">
        <v>45938</v>
      </c>
      <c r="F3376">
        <v>502311</v>
      </c>
      <c r="G3376">
        <v>1</v>
      </c>
      <c r="H3376">
        <v>1</v>
      </c>
      <c r="I3376">
        <v>0</v>
      </c>
      <c r="J3376" t="str">
        <v>Bhuvneshwar</v>
      </c>
      <c r="K3376">
        <v>0</v>
      </c>
    </row>
    <row r="3377" spans="1:11" x14ac:dyDescent="0.25">
      <c r="A3377" t="str">
        <v>BioLegend</v>
      </c>
      <c r="B3377">
        <v>19896.8</v>
      </c>
      <c r="C3377" t="str">
        <v>EED119711</v>
      </c>
      <c r="D3377" s="6">
        <v>45933</v>
      </c>
      <c r="E3377" s="6">
        <v>45938</v>
      </c>
      <c r="F3377">
        <v>503822</v>
      </c>
      <c r="G3377">
        <v>2</v>
      </c>
      <c r="H3377">
        <v>2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15584.8</v>
      </c>
      <c r="C3378" t="str">
        <v>EED119711</v>
      </c>
      <c r="D3378" s="6">
        <v>45933</v>
      </c>
      <c r="E3378" s="6">
        <v>45938</v>
      </c>
      <c r="F3378">
        <v>503832</v>
      </c>
      <c r="G3378">
        <v>2</v>
      </c>
      <c r="H3378">
        <v>2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8131.2000000000007</v>
      </c>
      <c r="C3379" t="str">
        <v>EED119711</v>
      </c>
      <c r="D3379" s="6">
        <v>45933</v>
      </c>
      <c r="E3379" s="6">
        <v>45938</v>
      </c>
      <c r="F3379">
        <v>505810</v>
      </c>
      <c r="G3379">
        <v>1</v>
      </c>
      <c r="H3379">
        <v>1</v>
      </c>
      <c r="I3379">
        <v>0</v>
      </c>
      <c r="J3379" t="str">
        <v>Hyderabad</v>
      </c>
      <c r="K3379">
        <v>0</v>
      </c>
    </row>
    <row r="3380" spans="1:11" x14ac:dyDescent="0.25">
      <c r="A3380" t="str">
        <v>BioLegend</v>
      </c>
      <c r="B3380">
        <v>14660.8</v>
      </c>
      <c r="C3380" t="str">
        <v>EED119711</v>
      </c>
      <c r="D3380" s="6">
        <v>45933</v>
      </c>
      <c r="E3380" s="6">
        <v>45938</v>
      </c>
      <c r="F3380">
        <v>506306</v>
      </c>
      <c r="G3380">
        <v>1</v>
      </c>
      <c r="H3380">
        <v>1</v>
      </c>
      <c r="I3380">
        <v>0</v>
      </c>
      <c r="J3380" t="str">
        <v>Gujrat</v>
      </c>
      <c r="K3380">
        <v>0</v>
      </c>
    </row>
    <row r="3381" spans="1:11" x14ac:dyDescent="0.25">
      <c r="A3381" t="str">
        <v>BioLegend</v>
      </c>
      <c r="B3381">
        <v>6529.6</v>
      </c>
      <c r="C3381" t="str">
        <v>EED119711</v>
      </c>
      <c r="D3381" s="6">
        <v>45933</v>
      </c>
      <c r="E3381" s="6">
        <v>45938</v>
      </c>
      <c r="F3381">
        <v>511001</v>
      </c>
      <c r="G3381">
        <v>1</v>
      </c>
      <c r="H3381">
        <v>1</v>
      </c>
      <c r="I3381">
        <v>0</v>
      </c>
      <c r="J3381" t="str">
        <v>Delhi</v>
      </c>
      <c r="K3381">
        <v>0</v>
      </c>
    </row>
    <row r="3382" spans="1:11" x14ac:dyDescent="0.25">
      <c r="A3382" t="str">
        <v>BioLegend</v>
      </c>
      <c r="B3382">
        <v>14599.2</v>
      </c>
      <c r="C3382" t="str">
        <v>EED119711</v>
      </c>
      <c r="D3382" s="6">
        <v>45933</v>
      </c>
      <c r="E3382" s="6">
        <v>45938</v>
      </c>
      <c r="F3382">
        <v>521707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28582.400000000001</v>
      </c>
      <c r="C3383" t="str">
        <v>EED119711</v>
      </c>
      <c r="D3383" s="6">
        <v>45933</v>
      </c>
      <c r="E3383" s="6">
        <v>45938</v>
      </c>
      <c r="F3383">
        <v>571104</v>
      </c>
      <c r="G3383">
        <v>1</v>
      </c>
      <c r="H3383">
        <v>1</v>
      </c>
      <c r="I3383">
        <v>0</v>
      </c>
      <c r="J3383" t="str">
        <v>Lucknow</v>
      </c>
      <c r="K3383">
        <v>0</v>
      </c>
    </row>
    <row r="3384" spans="1:11" x14ac:dyDescent="0.25">
      <c r="A3384" t="str">
        <v>BioLegend</v>
      </c>
      <c r="B3384">
        <v>14106.400000000001</v>
      </c>
      <c r="C3384" t="str">
        <v>EED119711</v>
      </c>
      <c r="D3384" s="6">
        <v>45933</v>
      </c>
      <c r="E3384" s="6">
        <v>45938</v>
      </c>
      <c r="F3384">
        <v>573002</v>
      </c>
      <c r="G3384">
        <v>1</v>
      </c>
      <c r="H3384">
        <v>1</v>
      </c>
      <c r="I3384">
        <v>0</v>
      </c>
      <c r="J3384" t="str">
        <v>Delhi</v>
      </c>
      <c r="K3384">
        <v>0</v>
      </c>
    </row>
    <row r="3385" spans="1:11" x14ac:dyDescent="0.25">
      <c r="A3385" t="str">
        <v>BioLegend</v>
      </c>
      <c r="B3385">
        <v>39732</v>
      </c>
      <c r="C3385" t="str">
        <v>EED119711</v>
      </c>
      <c r="D3385" s="6">
        <v>45933</v>
      </c>
      <c r="E3385" s="6">
        <v>45938</v>
      </c>
      <c r="F3385">
        <v>574806</v>
      </c>
      <c r="G3385">
        <v>1</v>
      </c>
      <c r="H3385">
        <v>1</v>
      </c>
      <c r="I3385">
        <v>0</v>
      </c>
      <c r="J3385" t="str">
        <v>Banglore</v>
      </c>
      <c r="K3385">
        <v>0</v>
      </c>
    </row>
    <row r="3386" spans="1:11" x14ac:dyDescent="0.25">
      <c r="A3386" t="str">
        <v>BioLegend</v>
      </c>
      <c r="B3386">
        <v>15584.8</v>
      </c>
      <c r="C3386" t="str">
        <v>EED119711</v>
      </c>
      <c r="D3386" s="6">
        <v>45933</v>
      </c>
      <c r="E3386" s="6">
        <v>45938</v>
      </c>
      <c r="F3386">
        <v>640914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7268.7999999999993</v>
      </c>
      <c r="C3387" t="str">
        <v>EED119711</v>
      </c>
      <c r="D3387" s="6">
        <v>45933</v>
      </c>
      <c r="E3387" s="6">
        <v>45938</v>
      </c>
      <c r="F3387">
        <v>740368</v>
      </c>
      <c r="G3387">
        <v>1</v>
      </c>
      <c r="H3387">
        <v>1</v>
      </c>
      <c r="I3387">
        <v>0</v>
      </c>
      <c r="J3387" t="str">
        <v>Gujrat</v>
      </c>
      <c r="K3387">
        <v>0</v>
      </c>
    </row>
    <row r="3388" spans="1:11" x14ac:dyDescent="0.25">
      <c r="A3388" t="str">
        <v>BioLegend</v>
      </c>
      <c r="B3388">
        <v>108477.6</v>
      </c>
      <c r="C3388" t="str">
        <v>EED119711</v>
      </c>
      <c r="D3388" s="6">
        <v>45933</v>
      </c>
      <c r="E3388" s="6">
        <v>45938</v>
      </c>
      <c r="F3388">
        <v>740809</v>
      </c>
      <c r="G3388">
        <v>1</v>
      </c>
      <c r="H3388">
        <v>1</v>
      </c>
      <c r="I3388">
        <v>0</v>
      </c>
      <c r="J3388" t="str">
        <v>Gujrat</v>
      </c>
      <c r="K3388">
        <v>0</v>
      </c>
    </row>
    <row r="3389" spans="1:11" x14ac:dyDescent="0.25">
      <c r="A3389" t="str">
        <v>BioLegend</v>
      </c>
      <c r="B3389">
        <v>7638.4</v>
      </c>
      <c r="C3389" t="str">
        <v>EED119711</v>
      </c>
      <c r="D3389" s="6">
        <v>45933</v>
      </c>
      <c r="E3389" s="6">
        <v>45938</v>
      </c>
      <c r="F3389">
        <v>773302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5112.8</v>
      </c>
      <c r="C3390" t="str">
        <v>EED119711</v>
      </c>
      <c r="D3390" s="6">
        <v>45933</v>
      </c>
      <c r="E3390" s="6">
        <v>45938</v>
      </c>
      <c r="F3390">
        <v>776702</v>
      </c>
      <c r="G3390">
        <v>1</v>
      </c>
      <c r="H3390">
        <v>1</v>
      </c>
      <c r="I3390">
        <v>0</v>
      </c>
      <c r="J3390" t="str">
        <v>Kerala</v>
      </c>
      <c r="K3390">
        <v>0</v>
      </c>
    </row>
    <row r="3391" spans="1:11" x14ac:dyDescent="0.25">
      <c r="A3391" t="str">
        <v>BioLegend</v>
      </c>
      <c r="B3391">
        <v>39732</v>
      </c>
      <c r="C3391" t="str">
        <v>EED119711</v>
      </c>
      <c r="D3391" s="6">
        <v>45933</v>
      </c>
      <c r="E3391" s="6">
        <v>45938</v>
      </c>
      <c r="F3391">
        <v>777406</v>
      </c>
      <c r="G3391">
        <v>1</v>
      </c>
      <c r="H3391">
        <v>1</v>
      </c>
      <c r="I3391">
        <v>0</v>
      </c>
      <c r="J3391" t="str">
        <v>Hyderabad</v>
      </c>
      <c r="K3391">
        <v>0</v>
      </c>
    </row>
    <row r="3392" spans="1:11" x14ac:dyDescent="0.25">
      <c r="A3392" t="str">
        <v>BioLegend</v>
      </c>
      <c r="B3392">
        <v>6899.2000000000007</v>
      </c>
      <c r="C3392" t="str">
        <v>EED119711</v>
      </c>
      <c r="D3392" s="6">
        <v>45933</v>
      </c>
      <c r="E3392" s="6">
        <v>45938</v>
      </c>
      <c r="F3392">
        <v>801702</v>
      </c>
      <c r="G3392">
        <v>2</v>
      </c>
      <c r="H3392">
        <v>2</v>
      </c>
      <c r="I3392">
        <v>0</v>
      </c>
      <c r="J3392" t="str">
        <v>Delhi</v>
      </c>
      <c r="K3392">
        <v>0</v>
      </c>
    </row>
    <row r="3393" spans="1:11" x14ac:dyDescent="0.25">
      <c r="A3393" t="str">
        <v>MABTECH</v>
      </c>
      <c r="B3393">
        <v>12038.400000000001</v>
      </c>
      <c r="C3393" t="str">
        <v>SE041956</v>
      </c>
      <c r="D3393" s="6">
        <v>45936</v>
      </c>
      <c r="E3393" s="6">
        <v>45939</v>
      </c>
      <c r="F3393" t="str">
        <v>3617-1</v>
      </c>
      <c r="G3393">
        <v>10</v>
      </c>
      <c r="H3393">
        <v>10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12038.400000000001</v>
      </c>
      <c r="C3394" t="str">
        <v>SE041956</v>
      </c>
      <c r="D3394" s="6">
        <v>45936</v>
      </c>
      <c r="E3394" s="6">
        <v>45939</v>
      </c>
      <c r="F3394" t="str">
        <v>3617-1</v>
      </c>
      <c r="G3394">
        <v>4</v>
      </c>
      <c r="H3394">
        <v>4</v>
      </c>
      <c r="I3394">
        <v>0</v>
      </c>
      <c r="J3394" t="str">
        <v>Banglore</v>
      </c>
      <c r="K3394">
        <v>0</v>
      </c>
    </row>
    <row r="3395" spans="1:11" x14ac:dyDescent="0.25">
      <c r="A3395" t="str">
        <v>MABTECH</v>
      </c>
      <c r="B3395">
        <v>231607.2</v>
      </c>
      <c r="C3395" t="str">
        <v>SE041956</v>
      </c>
      <c r="D3395" s="6">
        <v>45936</v>
      </c>
      <c r="E3395" s="6">
        <v>45939</v>
      </c>
      <c r="F3395" t="str">
        <v>FSP-0108-10</v>
      </c>
      <c r="G3395">
        <v>2</v>
      </c>
      <c r="H3395">
        <v>2</v>
      </c>
      <c r="I3395">
        <v>0</v>
      </c>
      <c r="J3395" t="str">
        <v>VADODARA</v>
      </c>
      <c r="K3395">
        <v>0</v>
      </c>
    </row>
    <row r="3396" spans="1:11" x14ac:dyDescent="0.25">
      <c r="A3396" t="str">
        <v>MABTECH</v>
      </c>
      <c r="B3396">
        <v>19404</v>
      </c>
      <c r="C3396" t="str">
        <v>SE041956</v>
      </c>
      <c r="D3396" s="6">
        <v>45936</v>
      </c>
      <c r="E3396" s="6">
        <v>45939</v>
      </c>
      <c r="F3396" t="str">
        <v>3124-72-100T</v>
      </c>
      <c r="G3396">
        <v>2</v>
      </c>
      <c r="H3396">
        <v>2</v>
      </c>
      <c r="I3396">
        <v>0</v>
      </c>
      <c r="J3396" t="str">
        <v>Mumbai</v>
      </c>
      <c r="K3396">
        <v>0</v>
      </c>
    </row>
    <row r="3397" spans="1:11" x14ac:dyDescent="0.25">
      <c r="A3397" t="str">
        <v>BioXcell</v>
      </c>
      <c r="B3397">
        <v>15135.12</v>
      </c>
      <c r="C3397">
        <v>179957</v>
      </c>
      <c r="D3397" s="6">
        <v>45936</v>
      </c>
      <c r="E3397" s="6">
        <v>45939</v>
      </c>
      <c r="F3397" t="str">
        <v>BE0108</v>
      </c>
      <c r="G3397">
        <v>1</v>
      </c>
      <c r="H3397">
        <v>1</v>
      </c>
      <c r="I3397">
        <v>0</v>
      </c>
      <c r="J3397" t="str">
        <v>Hyderabad</v>
      </c>
      <c r="K3397">
        <v>0</v>
      </c>
    </row>
    <row r="3398" spans="1:11" x14ac:dyDescent="0.25">
      <c r="A3398" t="str">
        <v>BioXcell</v>
      </c>
      <c r="B3398">
        <v>235265.36</v>
      </c>
      <c r="C3398">
        <v>179957</v>
      </c>
      <c r="D3398" s="6">
        <v>45936</v>
      </c>
      <c r="E3398" s="6">
        <v>45939</v>
      </c>
      <c r="F3398" t="str">
        <v>BE0003-1</v>
      </c>
      <c r="G3398">
        <v>3</v>
      </c>
      <c r="H3398">
        <v>3</v>
      </c>
      <c r="I3398">
        <v>0</v>
      </c>
      <c r="J3398" t="str">
        <v>Gujrat</v>
      </c>
      <c r="K3398">
        <v>0</v>
      </c>
    </row>
    <row r="3399" spans="1:11" x14ac:dyDescent="0.25">
      <c r="A3399" t="str">
        <v>TARGETMOL</v>
      </c>
      <c r="B3399">
        <v>8764.7999999999993</v>
      </c>
      <c r="C3399" t="str">
        <v>INV251010-045</v>
      </c>
      <c r="D3399" s="6">
        <v>45940</v>
      </c>
      <c r="E3399" s="6">
        <v>45943</v>
      </c>
      <c r="F3399" t="str">
        <v>TN1729</v>
      </c>
      <c r="G3399">
        <v>1</v>
      </c>
      <c r="H3399">
        <v>1</v>
      </c>
      <c r="I3399">
        <v>0</v>
      </c>
      <c r="J3399" t="str">
        <v>Lucknow</v>
      </c>
      <c r="K3399">
        <v>0</v>
      </c>
    </row>
    <row r="3400" spans="1:11" x14ac:dyDescent="0.25">
      <c r="A3400" t="str">
        <v>TARGETMOL</v>
      </c>
      <c r="B3400">
        <v>440</v>
      </c>
      <c r="C3400" t="str">
        <v>INV251010-045</v>
      </c>
      <c r="D3400" s="6">
        <v>45940</v>
      </c>
      <c r="E3400" s="6">
        <v>45943</v>
      </c>
      <c r="F3400" t="str">
        <v>T6280</v>
      </c>
      <c r="G3400">
        <v>2</v>
      </c>
      <c r="H3400">
        <v>0</v>
      </c>
      <c r="I3400">
        <v>2</v>
      </c>
      <c r="J3400" t="str">
        <v>Delhi</v>
      </c>
      <c r="K3400" t="str">
        <v>Deepak / Priyanka Madam / Sample</v>
      </c>
    </row>
    <row r="3401" spans="1:11" x14ac:dyDescent="0.25">
      <c r="A3401" t="str">
        <v>TARGETMOL</v>
      </c>
      <c r="B3401">
        <v>1584</v>
      </c>
      <c r="C3401" t="str">
        <v>INV251010-046</v>
      </c>
      <c r="D3401" s="6">
        <v>45940</v>
      </c>
      <c r="E3401" s="6">
        <v>45943</v>
      </c>
      <c r="F3401" t="str">
        <v>T1477</v>
      </c>
      <c r="G3401">
        <v>1</v>
      </c>
      <c r="H3401">
        <v>1</v>
      </c>
      <c r="I3401">
        <v>0</v>
      </c>
      <c r="J3401" t="str">
        <v>Punjab</v>
      </c>
      <c r="K3401">
        <v>0</v>
      </c>
    </row>
    <row r="3402" spans="1:11" x14ac:dyDescent="0.25">
      <c r="A3402" t="str">
        <v>TARGETMOL</v>
      </c>
      <c r="B3402">
        <v>28600</v>
      </c>
      <c r="C3402" t="str">
        <v>INV251010-046</v>
      </c>
      <c r="D3402" s="6">
        <v>45940</v>
      </c>
      <c r="E3402" s="6">
        <v>45943</v>
      </c>
      <c r="F3402" t="str">
        <v>T9902</v>
      </c>
      <c r="G3402">
        <v>1</v>
      </c>
      <c r="H3402">
        <v>1</v>
      </c>
      <c r="I3402">
        <v>0</v>
      </c>
      <c r="J3402" t="str">
        <v>Punjab</v>
      </c>
      <c r="K3402">
        <v>0</v>
      </c>
    </row>
    <row r="3403" spans="1:11" x14ac:dyDescent="0.25">
      <c r="A3403" t="str">
        <v>TARGETMOL</v>
      </c>
      <c r="B3403">
        <v>3590.3999999999996</v>
      </c>
      <c r="C3403" t="str">
        <v>INV251010-046</v>
      </c>
      <c r="D3403" s="6">
        <v>45940</v>
      </c>
      <c r="E3403" s="6">
        <v>45943</v>
      </c>
      <c r="F3403" t="str">
        <v>T6855</v>
      </c>
      <c r="G3403">
        <v>1</v>
      </c>
      <c r="H3403">
        <v>1</v>
      </c>
      <c r="I3403">
        <v>0</v>
      </c>
      <c r="J3403" t="str">
        <v>Noida</v>
      </c>
      <c r="K3403">
        <v>0</v>
      </c>
    </row>
    <row r="3404" spans="1:11" x14ac:dyDescent="0.25">
      <c r="A3404" t="str">
        <v>TARGETMOL</v>
      </c>
      <c r="B3404">
        <v>4857.6000000000004</v>
      </c>
      <c r="C3404" t="str">
        <v>INV251010-047</v>
      </c>
      <c r="D3404" s="6">
        <v>45940</v>
      </c>
      <c r="E3404" s="6">
        <v>45943</v>
      </c>
      <c r="F3404" t="str">
        <v>T14017</v>
      </c>
      <c r="G3404">
        <v>1</v>
      </c>
      <c r="H3404">
        <v>1</v>
      </c>
      <c r="I3404">
        <v>0</v>
      </c>
      <c r="J3404" t="str">
        <v>BHIWADI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T6045</v>
      </c>
      <c r="G3405">
        <v>1</v>
      </c>
      <c r="H3405">
        <v>0</v>
      </c>
      <c r="I3405">
        <v>1</v>
      </c>
      <c r="J3405" t="str">
        <v>Delhi</v>
      </c>
      <c r="K3405" t="str">
        <v>Priyanka Madam / Sample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T4535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TARGETMOL</v>
      </c>
      <c r="B3407">
        <v>440</v>
      </c>
      <c r="C3407" t="str">
        <v>INV251010-048</v>
      </c>
      <c r="D3407" s="6">
        <v>45940</v>
      </c>
      <c r="E3407" s="6">
        <v>45943</v>
      </c>
      <c r="F3407" t="str">
        <v>T1784</v>
      </c>
      <c r="G3407">
        <v>1</v>
      </c>
      <c r="H3407">
        <v>0</v>
      </c>
      <c r="I3407">
        <v>1</v>
      </c>
      <c r="J3407" t="str">
        <v>Delhi</v>
      </c>
      <c r="K3407" t="str">
        <v>Priyanka Madam / Sample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T1537</v>
      </c>
      <c r="G3408">
        <v>1</v>
      </c>
      <c r="H3408">
        <v>0</v>
      </c>
      <c r="I3408">
        <v>1</v>
      </c>
      <c r="J3408" t="str">
        <v>Delhi</v>
      </c>
      <c r="K3408" t="str">
        <v>Priyanka Madam / Sample</v>
      </c>
    </row>
    <row r="3409" spans="1:11" x14ac:dyDescent="0.25">
      <c r="A3409" t="str">
        <v>SouthernBiotech</v>
      </c>
      <c r="B3409">
        <v>8712</v>
      </c>
      <c r="C3409">
        <v>340077</v>
      </c>
      <c r="D3409" s="6">
        <v>45940</v>
      </c>
      <c r="E3409" s="6">
        <v>45943</v>
      </c>
      <c r="F3409" t="str">
        <v>2023-05</v>
      </c>
      <c r="G3409">
        <v>1</v>
      </c>
      <c r="H3409">
        <v>1</v>
      </c>
      <c r="I3409">
        <v>0</v>
      </c>
      <c r="J3409" t="str">
        <v>Delhi</v>
      </c>
      <c r="K3409">
        <v>0</v>
      </c>
    </row>
    <row r="3410" spans="1:11" x14ac:dyDescent="0.25">
      <c r="A3410" t="str">
        <v>SouthernBiotech</v>
      </c>
      <c r="B3410">
        <v>5346</v>
      </c>
      <c r="C3410">
        <v>340077</v>
      </c>
      <c r="D3410" s="6">
        <v>45940</v>
      </c>
      <c r="E3410" s="6">
        <v>45943</v>
      </c>
      <c r="F3410" t="str">
        <v>6030-05</v>
      </c>
      <c r="G3410">
        <v>1</v>
      </c>
      <c r="H3410">
        <v>1</v>
      </c>
      <c r="I3410">
        <v>0</v>
      </c>
      <c r="J3410" t="str">
        <v>Banglore</v>
      </c>
      <c r="K3410">
        <v>0</v>
      </c>
    </row>
    <row r="3411" spans="1:11" x14ac:dyDescent="0.25">
      <c r="A3411" t="str">
        <v>BETHYL</v>
      </c>
      <c r="B3411">
        <v>7823.2000000000007</v>
      </c>
      <c r="C3411" t="str">
        <v>90232929</v>
      </c>
      <c r="D3411" s="6">
        <v>45940</v>
      </c>
      <c r="E3411" s="6">
        <v>45943</v>
      </c>
      <c r="F3411" t="str">
        <v>A70-106P</v>
      </c>
      <c r="G3411">
        <v>2</v>
      </c>
      <c r="H3411">
        <v>0</v>
      </c>
      <c r="I3411">
        <v>2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19272</v>
      </c>
      <c r="C3412" t="str">
        <v>EED119874</v>
      </c>
      <c r="D3412" s="6">
        <v>45939</v>
      </c>
      <c r="E3412" s="6">
        <v>45944</v>
      </c>
      <c r="F3412">
        <v>135041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12342</v>
      </c>
      <c r="C3413" t="str">
        <v>EED119874</v>
      </c>
      <c r="D3413" s="6">
        <v>45939</v>
      </c>
      <c r="E3413" s="6">
        <v>45944</v>
      </c>
      <c r="F3413">
        <v>145511</v>
      </c>
      <c r="G3413">
        <v>1</v>
      </c>
      <c r="H3413">
        <v>1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17124.8</v>
      </c>
      <c r="C3414" t="str">
        <v>EED119874</v>
      </c>
      <c r="D3414" s="6">
        <v>45939</v>
      </c>
      <c r="E3414" s="6">
        <v>45944</v>
      </c>
      <c r="F3414">
        <v>300420</v>
      </c>
      <c r="G3414">
        <v>1</v>
      </c>
      <c r="H3414">
        <v>1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15523.2</v>
      </c>
      <c r="C3415" t="str">
        <v>EED119874</v>
      </c>
      <c r="D3415" s="6">
        <v>45939</v>
      </c>
      <c r="E3415" s="6">
        <v>45944</v>
      </c>
      <c r="F3415">
        <v>300424</v>
      </c>
      <c r="G3415">
        <v>4</v>
      </c>
      <c r="H3415">
        <v>4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21621.599999999999</v>
      </c>
      <c r="C3416" t="str">
        <v>EED119874</v>
      </c>
      <c r="D3416" s="6">
        <v>45939</v>
      </c>
      <c r="E3416" s="6">
        <v>45944</v>
      </c>
      <c r="F3416">
        <v>301058</v>
      </c>
      <c r="G3416">
        <v>2</v>
      </c>
      <c r="H3416">
        <v>2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28710</v>
      </c>
      <c r="C3417" t="str">
        <v>EED119874</v>
      </c>
      <c r="D3417" s="6">
        <v>45939</v>
      </c>
      <c r="E3417" s="6">
        <v>45944</v>
      </c>
      <c r="F3417">
        <v>304136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304140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24354</v>
      </c>
      <c r="C3419" t="str">
        <v>EED119874</v>
      </c>
      <c r="D3419" s="6">
        <v>45939</v>
      </c>
      <c r="E3419" s="6">
        <v>45944</v>
      </c>
      <c r="F3419">
        <v>304163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28710</v>
      </c>
      <c r="C3420" t="str">
        <v>EED119874</v>
      </c>
      <c r="D3420" s="6">
        <v>45939</v>
      </c>
      <c r="E3420" s="6">
        <v>45944</v>
      </c>
      <c r="F3420">
        <v>305628</v>
      </c>
      <c r="G3420">
        <v>2</v>
      </c>
      <c r="H3420">
        <v>2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20451.2</v>
      </c>
      <c r="C3421" t="str">
        <v>EED119874</v>
      </c>
      <c r="D3421" s="6">
        <v>45939</v>
      </c>
      <c r="E3421" s="6">
        <v>45944</v>
      </c>
      <c r="F3421">
        <v>309810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16200.8</v>
      </c>
      <c r="C3422" t="str">
        <v>EED119874</v>
      </c>
      <c r="D3422" s="6">
        <v>45939</v>
      </c>
      <c r="E3422" s="6">
        <v>45944</v>
      </c>
      <c r="F3422">
        <v>310806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19465.599999999999</v>
      </c>
      <c r="C3423" t="str">
        <v>EED119874</v>
      </c>
      <c r="D3423" s="6">
        <v>45939</v>
      </c>
      <c r="E3423" s="6">
        <v>45944</v>
      </c>
      <c r="F3423">
        <v>310914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28314</v>
      </c>
      <c r="C3424" t="str">
        <v>EED119874</v>
      </c>
      <c r="D3424" s="6">
        <v>45939</v>
      </c>
      <c r="E3424" s="6">
        <v>45944</v>
      </c>
      <c r="F3424">
        <v>328644</v>
      </c>
      <c r="G3424">
        <v>2</v>
      </c>
      <c r="H3424">
        <v>2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20636</v>
      </c>
      <c r="C3425" t="str">
        <v>EED119874</v>
      </c>
      <c r="D3425" s="6">
        <v>45939</v>
      </c>
      <c r="E3425" s="6">
        <v>45944</v>
      </c>
      <c r="F3425">
        <v>329522</v>
      </c>
      <c r="G3425">
        <v>2</v>
      </c>
      <c r="H3425">
        <v>2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26532</v>
      </c>
      <c r="C3426" t="str">
        <v>EED119874</v>
      </c>
      <c r="D3426" s="6">
        <v>45939</v>
      </c>
      <c r="E3426" s="6">
        <v>45944</v>
      </c>
      <c r="F3426">
        <v>329920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19896.8</v>
      </c>
      <c r="C3427" t="str">
        <v>EED119874</v>
      </c>
      <c r="D3427" s="6">
        <v>45939</v>
      </c>
      <c r="E3427" s="6">
        <v>45944</v>
      </c>
      <c r="F3427">
        <v>341606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26862</v>
      </c>
      <c r="C3428" t="str">
        <v>EED119874</v>
      </c>
      <c r="D3428" s="6">
        <v>45939</v>
      </c>
      <c r="E3428" s="6">
        <v>45944</v>
      </c>
      <c r="F3428">
        <v>341626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24354</v>
      </c>
      <c r="C3429" t="str">
        <v>EED119874</v>
      </c>
      <c r="D3429" s="6">
        <v>45939</v>
      </c>
      <c r="E3429" s="6">
        <v>45944</v>
      </c>
      <c r="F3429">
        <v>344651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344753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29436</v>
      </c>
      <c r="C3431" t="str">
        <v>EED119874</v>
      </c>
      <c r="D3431" s="6">
        <v>45939</v>
      </c>
      <c r="E3431" s="6">
        <v>45944</v>
      </c>
      <c r="F3431">
        <v>345028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24354</v>
      </c>
      <c r="C3432" t="str">
        <v>EED119874</v>
      </c>
      <c r="D3432" s="6">
        <v>45939</v>
      </c>
      <c r="E3432" s="6">
        <v>45944</v>
      </c>
      <c r="F3432">
        <v>351356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20820.8</v>
      </c>
      <c r="C3433" t="str">
        <v>EED119874</v>
      </c>
      <c r="D3433" s="6">
        <v>45939</v>
      </c>
      <c r="E3433" s="6">
        <v>45944</v>
      </c>
      <c r="F3433">
        <v>353214</v>
      </c>
      <c r="G3433">
        <v>2</v>
      </c>
      <c r="H3433">
        <v>2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20266.400000000001</v>
      </c>
      <c r="C3434" t="str">
        <v>EED119874</v>
      </c>
      <c r="D3434" s="6">
        <v>45939</v>
      </c>
      <c r="E3434" s="6">
        <v>45944</v>
      </c>
      <c r="F3434">
        <v>353304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18788</v>
      </c>
      <c r="C3435" t="str">
        <v>EED119874</v>
      </c>
      <c r="D3435" s="6">
        <v>45939</v>
      </c>
      <c r="E3435" s="6">
        <v>45944</v>
      </c>
      <c r="F3435">
        <v>369354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16262.400000000001</v>
      </c>
      <c r="C3436" t="str">
        <v>EED119874</v>
      </c>
      <c r="D3436" s="6">
        <v>45939</v>
      </c>
      <c r="E3436" s="6">
        <v>45944</v>
      </c>
      <c r="F3436">
        <v>369612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20081.599999999999</v>
      </c>
      <c r="C3437" t="str">
        <v>EED119874</v>
      </c>
      <c r="D3437" s="6">
        <v>45939</v>
      </c>
      <c r="E3437" s="6">
        <v>45944</v>
      </c>
      <c r="F3437">
        <v>372204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22792</v>
      </c>
      <c r="C3438" t="str">
        <v>EED119874</v>
      </c>
      <c r="D3438" s="6">
        <v>45939</v>
      </c>
      <c r="E3438" s="6">
        <v>45944</v>
      </c>
      <c r="F3438">
        <v>372216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9055.2000000000007</v>
      </c>
      <c r="C3439" t="str">
        <v>EED119874</v>
      </c>
      <c r="D3439" s="6">
        <v>45939</v>
      </c>
      <c r="E3439" s="6">
        <v>45944</v>
      </c>
      <c r="F3439">
        <v>372221</v>
      </c>
      <c r="G3439">
        <v>2</v>
      </c>
      <c r="H3439">
        <v>2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14476</v>
      </c>
      <c r="C3440" t="str">
        <v>EED119874</v>
      </c>
      <c r="D3440" s="6">
        <v>45939</v>
      </c>
      <c r="E3440" s="6">
        <v>45944</v>
      </c>
      <c r="F3440">
        <v>500304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16324</v>
      </c>
      <c r="C3441" t="str">
        <v>EED119874</v>
      </c>
      <c r="D3441" s="6">
        <v>45939</v>
      </c>
      <c r="E3441" s="6">
        <v>45944</v>
      </c>
      <c r="F3441">
        <v>502516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28314</v>
      </c>
      <c r="C3442" t="str">
        <v>EED119874</v>
      </c>
      <c r="D3442" s="6">
        <v>45939</v>
      </c>
      <c r="E3442" s="6">
        <v>45944</v>
      </c>
      <c r="F3442">
        <v>502948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22176</v>
      </c>
      <c r="C3443" t="str">
        <v>EED119874</v>
      </c>
      <c r="D3443" s="6">
        <v>45939</v>
      </c>
      <c r="E3443" s="6">
        <v>45944</v>
      </c>
      <c r="F3443">
        <v>655208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Dharmacon</v>
      </c>
      <c r="B3444">
        <v>9280.48</v>
      </c>
      <c r="C3444" t="str">
        <v>D100825IN3322143G</v>
      </c>
      <c r="D3444" s="6">
        <v>45940</v>
      </c>
      <c r="E3444" s="6">
        <v>45944</v>
      </c>
      <c r="F3444" t="str">
        <v>CTM-1191683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9280.48</v>
      </c>
      <c r="C3445" t="str">
        <v>D100825IN3322143G</v>
      </c>
      <c r="D3445" s="6">
        <v>45940</v>
      </c>
      <c r="E3445" s="6">
        <v>45944</v>
      </c>
      <c r="F3445" t="str">
        <v>CTM-1191684</v>
      </c>
      <c r="G3445">
        <v>1</v>
      </c>
      <c r="H3445">
        <v>0</v>
      </c>
      <c r="I3445">
        <v>1</v>
      </c>
      <c r="J3445" t="str">
        <v>Kerala</v>
      </c>
      <c r="K3445" t="str">
        <v>Saturday (25-10-25)</v>
      </c>
    </row>
    <row r="3446" spans="1:11" x14ac:dyDescent="0.25">
      <c r="A3446" t="str">
        <v>Dharmacon</v>
      </c>
      <c r="B3446">
        <v>10976.24</v>
      </c>
      <c r="C3446" t="str">
        <v>D100825IN3322143G</v>
      </c>
      <c r="D3446" s="6">
        <v>45940</v>
      </c>
      <c r="E3446" s="6">
        <v>45944</v>
      </c>
      <c r="F3446" t="str">
        <v>CTM-1191685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16858.16</v>
      </c>
      <c r="C3447" t="str">
        <v>D100825IN3322143G</v>
      </c>
      <c r="D3447" s="6">
        <v>45940</v>
      </c>
      <c r="E3447" s="6">
        <v>45944</v>
      </c>
      <c r="F3447" t="str">
        <v>CTM-1196825</v>
      </c>
      <c r="G3447">
        <v>1</v>
      </c>
      <c r="H3447">
        <v>1</v>
      </c>
      <c r="I3447">
        <v>0</v>
      </c>
      <c r="J3447" t="str">
        <v>MOHALI (PUNJAB)</v>
      </c>
      <c r="K3447" t="str">
        <v>Wednesday (22-10-25)</v>
      </c>
    </row>
    <row r="3448" spans="1:11" x14ac:dyDescent="0.25">
      <c r="A3448" t="str">
        <v>Dharmacon</v>
      </c>
      <c r="B3448">
        <v>16858.16</v>
      </c>
      <c r="C3448" t="str">
        <v>D100825IN3322143G</v>
      </c>
      <c r="D3448" s="6">
        <v>45940</v>
      </c>
      <c r="E3448" s="6">
        <v>45944</v>
      </c>
      <c r="F3448" t="str">
        <v>CTM-1198762</v>
      </c>
      <c r="G3448">
        <v>1</v>
      </c>
      <c r="H3448">
        <v>0</v>
      </c>
      <c r="I3448">
        <v>1</v>
      </c>
      <c r="J3448" t="str">
        <v>Kerala</v>
      </c>
      <c r="K3448" t="str">
        <v>Saturday (25-10-25)</v>
      </c>
    </row>
    <row r="3449" spans="1:11" x14ac:dyDescent="0.25">
      <c r="A3449" t="str">
        <v>Dharmacon</v>
      </c>
      <c r="B3449">
        <v>64328</v>
      </c>
      <c r="C3449" t="str">
        <v>D100825IN3322143G</v>
      </c>
      <c r="D3449" s="6">
        <v>45940</v>
      </c>
      <c r="E3449" s="6">
        <v>45944</v>
      </c>
      <c r="F3449" t="str">
        <v>L-003472-00-0020</v>
      </c>
      <c r="G3449">
        <v>1</v>
      </c>
      <c r="H3449">
        <v>1</v>
      </c>
      <c r="I3449">
        <v>0</v>
      </c>
      <c r="J3449" t="str">
        <v>Hyderabad</v>
      </c>
      <c r="K3449">
        <v>0</v>
      </c>
    </row>
    <row r="3450" spans="1:11" x14ac:dyDescent="0.25">
      <c r="A3450" t="str">
        <v>Dharmacon</v>
      </c>
      <c r="B3450">
        <v>64328</v>
      </c>
      <c r="C3450" t="str">
        <v>D100825IN3322143G</v>
      </c>
      <c r="D3450" s="6">
        <v>45940</v>
      </c>
      <c r="E3450" s="6">
        <v>45944</v>
      </c>
      <c r="F3450" t="str">
        <v>L-029987-01-0020</v>
      </c>
      <c r="G3450">
        <v>1</v>
      </c>
      <c r="H3450">
        <v>1</v>
      </c>
      <c r="I3450">
        <v>0</v>
      </c>
      <c r="J3450" t="str">
        <v>Hyderabad</v>
      </c>
      <c r="K3450">
        <v>0</v>
      </c>
    </row>
    <row r="3451" spans="1:11" x14ac:dyDescent="0.25">
      <c r="A3451" t="str">
        <v>MyBiosource</v>
      </c>
      <c r="B3451">
        <v>27676</v>
      </c>
      <c r="C3451">
        <v>922428</v>
      </c>
      <c r="D3451" s="6">
        <v>45940</v>
      </c>
      <c r="E3451" s="6">
        <v>45944</v>
      </c>
      <c r="F3451" t="str">
        <v>MBS850895</v>
      </c>
      <c r="G3451">
        <v>1</v>
      </c>
      <c r="H3451">
        <v>0</v>
      </c>
      <c r="I3451">
        <v>1</v>
      </c>
      <c r="J3451" t="str">
        <v>Delhi</v>
      </c>
      <c r="K3451" t="str">
        <v>Deepak/Priyanka Madam</v>
      </c>
    </row>
    <row r="3452" spans="1:11" x14ac:dyDescent="0.25">
      <c r="A3452" t="str">
        <v>MyBiosource</v>
      </c>
      <c r="B3452">
        <v>49368</v>
      </c>
      <c r="C3452">
        <v>922429</v>
      </c>
      <c r="D3452" s="6">
        <v>45940</v>
      </c>
      <c r="E3452" s="6">
        <v>45944</v>
      </c>
      <c r="F3452" t="str">
        <v>MBS9922282</v>
      </c>
      <c r="G3452">
        <v>1</v>
      </c>
      <c r="H3452">
        <v>0</v>
      </c>
      <c r="I3452">
        <v>1</v>
      </c>
      <c r="J3452" t="str">
        <v>JAIPUR</v>
      </c>
      <c r="K3452" t="str">
        <v>Saturday (25-10-25)</v>
      </c>
    </row>
    <row r="3453" spans="1:11" x14ac:dyDescent="0.25">
      <c r="A3453" t="str">
        <v>MyBiosource</v>
      </c>
      <c r="B3453">
        <v>42262</v>
      </c>
      <c r="C3453">
        <v>922429</v>
      </c>
      <c r="D3453" s="6">
        <v>45940</v>
      </c>
      <c r="E3453" s="6">
        <v>45944</v>
      </c>
      <c r="F3453" t="str">
        <v>MBS7256268</v>
      </c>
      <c r="G3453">
        <v>1</v>
      </c>
      <c r="H3453">
        <v>0</v>
      </c>
      <c r="I3453">
        <v>1</v>
      </c>
      <c r="J3453" t="str">
        <v>JAIPUR</v>
      </c>
      <c r="K3453" t="str">
        <v>Saturday (25-10-25)</v>
      </c>
    </row>
    <row r="3454" spans="1:11" x14ac:dyDescent="0.25">
      <c r="A3454" t="str">
        <v>Biotium</v>
      </c>
      <c r="B3454">
        <v>161004.79999999999</v>
      </c>
      <c r="C3454" t="str">
        <v>I242972-IN</v>
      </c>
      <c r="D3454" s="6">
        <v>45940</v>
      </c>
      <c r="E3454" s="6">
        <v>45944</v>
      </c>
      <c r="F3454" t="str">
        <v>41003-1</v>
      </c>
      <c r="G3454">
        <v>3</v>
      </c>
      <c r="H3454">
        <v>3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23443.199999999997</v>
      </c>
      <c r="C3455" t="str">
        <v>I242972-IN</v>
      </c>
      <c r="D3455" s="6">
        <v>45940</v>
      </c>
      <c r="E3455" s="6">
        <v>45944</v>
      </c>
      <c r="F3455">
        <v>92118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23020.800000000003</v>
      </c>
      <c r="C3456" t="str">
        <v>I242972-IN</v>
      </c>
      <c r="D3456" s="6">
        <v>45940</v>
      </c>
      <c r="E3456" s="6">
        <v>45944</v>
      </c>
      <c r="F3456">
        <v>92139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24006.400000000001</v>
      </c>
      <c r="C3457" t="str">
        <v>I242972-IN</v>
      </c>
      <c r="D3457" s="6">
        <v>45940</v>
      </c>
      <c r="E3457" s="6">
        <v>45944</v>
      </c>
      <c r="F3457">
        <v>92107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21472</v>
      </c>
      <c r="C3458" t="str">
        <v>I242972-IN</v>
      </c>
      <c r="D3458" s="6">
        <v>45940</v>
      </c>
      <c r="E3458" s="6">
        <v>45944</v>
      </c>
      <c r="F3458">
        <v>92103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23020.800000000003</v>
      </c>
      <c r="C3459" t="str">
        <v>I242983-IN</v>
      </c>
      <c r="D3459" s="6">
        <v>45940</v>
      </c>
      <c r="E3459" s="6">
        <v>45944</v>
      </c>
      <c r="F3459">
        <v>92139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23443.199999999997</v>
      </c>
      <c r="C3460" t="str">
        <v>I242983-IN</v>
      </c>
      <c r="D3460" s="6">
        <v>45940</v>
      </c>
      <c r="E3460" s="6">
        <v>45944</v>
      </c>
      <c r="F3460">
        <v>92118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741100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741116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741104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741108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741101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741105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741120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741114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3634.3999999999996</v>
      </c>
      <c r="C3469" t="str">
        <v>SI2468818</v>
      </c>
      <c r="D3469" s="6">
        <v>45941</v>
      </c>
      <c r="E3469" s="6">
        <v>45946</v>
      </c>
      <c r="F3469">
        <v>741095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18110.400000000001</v>
      </c>
      <c r="C3470" t="str">
        <v>SI2468818</v>
      </c>
      <c r="D3470" s="6">
        <v>45941</v>
      </c>
      <c r="E3470" s="6">
        <v>45946</v>
      </c>
      <c r="F3470">
        <v>741094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741110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10903.2</v>
      </c>
      <c r="C3472" t="str">
        <v>SI2468818</v>
      </c>
      <c r="D3472" s="6">
        <v>45941</v>
      </c>
      <c r="E3472" s="6">
        <v>45946</v>
      </c>
      <c r="F3472">
        <v>740701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10903.2</v>
      </c>
      <c r="C3473" t="str">
        <v>SI2468818</v>
      </c>
      <c r="D3473" s="6">
        <v>45941</v>
      </c>
      <c r="E3473" s="6">
        <v>45946</v>
      </c>
      <c r="F3473">
        <v>741217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7268.7999999999993</v>
      </c>
      <c r="C3474" t="str">
        <v>SI2468818</v>
      </c>
      <c r="D3474" s="6">
        <v>45941</v>
      </c>
      <c r="E3474" s="6">
        <v>45946</v>
      </c>
      <c r="F3474">
        <v>740710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3634.3999999999996</v>
      </c>
      <c r="C3475" t="str">
        <v>SI2468818</v>
      </c>
      <c r="D3475" s="6">
        <v>45941</v>
      </c>
      <c r="E3475" s="6">
        <v>45946</v>
      </c>
      <c r="F3475">
        <v>740699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8254.4</v>
      </c>
      <c r="C3476" t="str">
        <v>SI2468818</v>
      </c>
      <c r="D3476" s="6">
        <v>45941</v>
      </c>
      <c r="E3476" s="6">
        <v>45946</v>
      </c>
      <c r="F3476">
        <v>741218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740950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740951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740954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740955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740956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740957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740959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740948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BioLegend</v>
      </c>
      <c r="B3485">
        <v>18110.400000000001</v>
      </c>
      <c r="C3485" t="str">
        <v>SI2468818</v>
      </c>
      <c r="D3485" s="6">
        <v>45941</v>
      </c>
      <c r="E3485" s="6">
        <v>45946</v>
      </c>
      <c r="F3485">
        <v>740947</v>
      </c>
      <c r="G3485">
        <v>1</v>
      </c>
      <c r="H3485">
        <v>0</v>
      </c>
      <c r="I3485">
        <v>1</v>
      </c>
      <c r="J3485" t="str">
        <v>Punjab</v>
      </c>
      <c r="K3485" t="str">
        <v>Monday (27-10-25)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740539</v>
      </c>
      <c r="G3486">
        <v>1</v>
      </c>
      <c r="H3486">
        <v>0</v>
      </c>
      <c r="I3486">
        <v>1</v>
      </c>
      <c r="J3486" t="str">
        <v>Punjab</v>
      </c>
      <c r="K3486" t="str">
        <v>Monday (27-10-25)</v>
      </c>
    </row>
    <row r="3487" spans="1:11" x14ac:dyDescent="0.25">
      <c r="A3487" t="str">
        <v>BIOXCELL</v>
      </c>
      <c r="B3487">
        <v>15065.599999999999</v>
      </c>
      <c r="C3487">
        <v>180331</v>
      </c>
      <c r="D3487" s="6">
        <v>45944</v>
      </c>
      <c r="E3487" s="6">
        <v>45947</v>
      </c>
      <c r="F3487" t="str">
        <v>BE0193</v>
      </c>
      <c r="G3487">
        <v>1</v>
      </c>
      <c r="H3487">
        <v>1</v>
      </c>
      <c r="I3487">
        <v>0</v>
      </c>
      <c r="J3487" t="str">
        <v>Banglore</v>
      </c>
      <c r="K3487">
        <v>0</v>
      </c>
    </row>
    <row r="3488" spans="1:11" x14ac:dyDescent="0.25">
      <c r="A3488" t="str">
        <v>BIOXCELL</v>
      </c>
      <c r="B3488">
        <v>27280</v>
      </c>
      <c r="C3488">
        <v>180331</v>
      </c>
      <c r="D3488" s="6">
        <v>45944</v>
      </c>
      <c r="E3488" s="6">
        <v>45947</v>
      </c>
      <c r="F3488" t="str">
        <v>BE0239</v>
      </c>
      <c r="G3488">
        <v>1</v>
      </c>
      <c r="H3488">
        <v>1</v>
      </c>
      <c r="I3488">
        <v>0</v>
      </c>
      <c r="J3488" t="str">
        <v>Delhi</v>
      </c>
      <c r="K3488" t="str">
        <v>Priyanka Madam</v>
      </c>
    </row>
    <row r="3489" spans="1:11" x14ac:dyDescent="0.25">
      <c r="A3489" t="str">
        <v>BIOXCELL</v>
      </c>
      <c r="B3489">
        <v>27280</v>
      </c>
      <c r="C3489">
        <v>180331</v>
      </c>
      <c r="D3489" s="6">
        <v>45944</v>
      </c>
      <c r="E3489" s="6">
        <v>45947</v>
      </c>
      <c r="F3489" t="str">
        <v>BE0248</v>
      </c>
      <c r="G3489">
        <v>1</v>
      </c>
      <c r="H3489">
        <v>1</v>
      </c>
      <c r="I3489">
        <v>0</v>
      </c>
      <c r="J3489" t="str">
        <v>Delhi</v>
      </c>
      <c r="K3489" t="str">
        <v>Priyanka Madam</v>
      </c>
    </row>
    <row r="3490" spans="1:11" x14ac:dyDescent="0.25">
      <c r="A3490" t="str">
        <v>BIOXCELL</v>
      </c>
      <c r="B3490">
        <v>15065.599999999999</v>
      </c>
      <c r="C3490">
        <v>180331</v>
      </c>
      <c r="D3490" s="6">
        <v>45944</v>
      </c>
      <c r="E3490" s="6">
        <v>45947</v>
      </c>
      <c r="F3490" t="str">
        <v>BE0285</v>
      </c>
      <c r="G3490">
        <v>1</v>
      </c>
      <c r="H3490">
        <v>1</v>
      </c>
      <c r="I3490">
        <v>0</v>
      </c>
      <c r="J3490" t="str">
        <v>Banglore</v>
      </c>
      <c r="K3490">
        <v>0</v>
      </c>
    </row>
    <row r="3491" spans="1:11" x14ac:dyDescent="0.25">
      <c r="A3491" t="str">
        <v>Cytoskeleton</v>
      </c>
      <c r="B3491">
        <v>45742.399999999994</v>
      </c>
      <c r="C3491">
        <v>21339</v>
      </c>
      <c r="D3491" s="6">
        <v>45943</v>
      </c>
      <c r="E3491" s="6">
        <v>45947</v>
      </c>
      <c r="F3491" t="str">
        <v>CY-SC001</v>
      </c>
      <c r="G3491">
        <v>1</v>
      </c>
      <c r="H3491">
        <v>1</v>
      </c>
      <c r="I3491">
        <v>0</v>
      </c>
      <c r="J3491" t="str">
        <v>Hyderabad</v>
      </c>
      <c r="K3491">
        <v>0</v>
      </c>
    </row>
    <row r="3492" spans="1:11" x14ac:dyDescent="0.25">
      <c r="A3492" t="str">
        <v>Cytoskeleton</v>
      </c>
      <c r="B3492">
        <v>36516.479999999996</v>
      </c>
      <c r="C3492">
        <v>21340</v>
      </c>
      <c r="D3492" s="6">
        <v>45943</v>
      </c>
      <c r="E3492" s="6">
        <v>45947</v>
      </c>
      <c r="F3492" t="str">
        <v>MT002-A</v>
      </c>
      <c r="G3492">
        <v>1</v>
      </c>
      <c r="H3492">
        <v>0</v>
      </c>
      <c r="I3492">
        <v>1</v>
      </c>
      <c r="J3492" t="str">
        <v>Gujrat</v>
      </c>
      <c r="K3492" t="str">
        <v>Saturday (25-10-25)</v>
      </c>
    </row>
    <row r="3493" spans="1:11" x14ac:dyDescent="0.25">
      <c r="A3493" t="str">
        <v>BioLegend</v>
      </c>
      <c r="B3493">
        <v>1848</v>
      </c>
      <c r="C3493" t="str">
        <v>EED119933</v>
      </c>
      <c r="D3493" s="6">
        <v>45941</v>
      </c>
      <c r="E3493" s="6">
        <v>45948</v>
      </c>
      <c r="F3493">
        <v>100201</v>
      </c>
      <c r="G3493">
        <v>1</v>
      </c>
      <c r="H3493">
        <v>0</v>
      </c>
      <c r="I3493">
        <v>1</v>
      </c>
      <c r="J3493" t="str">
        <v>Delhi</v>
      </c>
      <c r="K3493" t="str">
        <v>sample</v>
      </c>
    </row>
    <row r="3494" spans="1:11" x14ac:dyDescent="0.25">
      <c r="A3494" t="str">
        <v>BioLegend</v>
      </c>
      <c r="B3494">
        <v>14599.2</v>
      </c>
      <c r="C3494" t="str">
        <v>EED119933</v>
      </c>
      <c r="D3494" s="6">
        <v>45941</v>
      </c>
      <c r="E3494" s="6">
        <v>45948</v>
      </c>
      <c r="F3494">
        <v>100328</v>
      </c>
      <c r="G3494">
        <v>1</v>
      </c>
      <c r="H3494">
        <v>1</v>
      </c>
      <c r="I3494">
        <v>0</v>
      </c>
      <c r="J3494" t="str">
        <v>Hyderabad</v>
      </c>
      <c r="K3494" t="str">
        <v>Wednesday (22-10-25)</v>
      </c>
    </row>
    <row r="3495" spans="1:11" x14ac:dyDescent="0.25">
      <c r="A3495" t="str">
        <v>BioLegend</v>
      </c>
      <c r="B3495">
        <v>25410</v>
      </c>
      <c r="C3495" t="str">
        <v>EED119933</v>
      </c>
      <c r="D3495" s="6">
        <v>45941</v>
      </c>
      <c r="E3495" s="6">
        <v>45948</v>
      </c>
      <c r="F3495">
        <v>100336</v>
      </c>
      <c r="G3495">
        <v>2</v>
      </c>
      <c r="H3495">
        <v>0</v>
      </c>
      <c r="I3495">
        <v>2</v>
      </c>
      <c r="J3495" t="str">
        <v>Delhi</v>
      </c>
      <c r="K3495" t="str">
        <v xml:space="preserve">Deepak / Priyanka Madam </v>
      </c>
    </row>
    <row r="3496" spans="1:11" x14ac:dyDescent="0.25">
      <c r="A3496" t="str">
        <v>BioLegend</v>
      </c>
      <c r="B3496">
        <v>5544</v>
      </c>
      <c r="C3496" t="str">
        <v>EED119933</v>
      </c>
      <c r="D3496" s="6">
        <v>45941</v>
      </c>
      <c r="E3496" s="6">
        <v>45948</v>
      </c>
      <c r="F3496">
        <v>100512</v>
      </c>
      <c r="G3496">
        <v>1</v>
      </c>
      <c r="H3496">
        <v>1</v>
      </c>
      <c r="I3496">
        <v>0</v>
      </c>
      <c r="J3496" t="str">
        <v>Gujrat</v>
      </c>
      <c r="K3496" t="str">
        <v>Wednesday (22-10-25)</v>
      </c>
    </row>
    <row r="3497" spans="1:11" x14ac:dyDescent="0.25">
      <c r="A3497" t="str">
        <v>BioLegend</v>
      </c>
      <c r="B3497">
        <v>6468</v>
      </c>
      <c r="C3497" t="str">
        <v>EED119933</v>
      </c>
      <c r="D3497" s="6">
        <v>45941</v>
      </c>
      <c r="E3497" s="6">
        <v>45948</v>
      </c>
      <c r="F3497">
        <v>100712</v>
      </c>
      <c r="G3497">
        <v>2</v>
      </c>
      <c r="H3497">
        <v>2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14106.400000000001</v>
      </c>
      <c r="C3498" t="str">
        <v>EED119933</v>
      </c>
      <c r="D3498" s="6">
        <v>45941</v>
      </c>
      <c r="E3498" s="6">
        <v>45948</v>
      </c>
      <c r="F3498">
        <v>101320</v>
      </c>
      <c r="G3498">
        <v>1</v>
      </c>
      <c r="H3498">
        <v>0</v>
      </c>
      <c r="I3498">
        <v>1</v>
      </c>
      <c r="J3498" t="str">
        <v>Pune</v>
      </c>
      <c r="K3498" t="str">
        <v>Saturday (25-10-25)</v>
      </c>
    </row>
    <row r="3499" spans="1:11" x14ac:dyDescent="0.25">
      <c r="A3499" t="str">
        <v>BioLegend</v>
      </c>
      <c r="B3499">
        <v>13921.599999999999</v>
      </c>
      <c r="C3499" t="str">
        <v>EED119933</v>
      </c>
      <c r="D3499" s="6">
        <v>45941</v>
      </c>
      <c r="E3499" s="6">
        <v>45948</v>
      </c>
      <c r="F3499">
        <v>102008</v>
      </c>
      <c r="G3499">
        <v>1</v>
      </c>
      <c r="H3499">
        <v>1</v>
      </c>
      <c r="I3499">
        <v>0</v>
      </c>
      <c r="J3499" t="str">
        <v>Hyderabad</v>
      </c>
      <c r="K3499" t="str">
        <v>Wednesday (22-10-25)</v>
      </c>
    </row>
    <row r="3500" spans="1:11" x14ac:dyDescent="0.25">
      <c r="A3500" t="str">
        <v>BioLegend</v>
      </c>
      <c r="B3500">
        <v>10102.4</v>
      </c>
      <c r="C3500" t="str">
        <v>EED119933</v>
      </c>
      <c r="D3500" s="6">
        <v>45941</v>
      </c>
      <c r="E3500" s="6">
        <v>45948</v>
      </c>
      <c r="F3500">
        <v>102116</v>
      </c>
      <c r="G3500">
        <v>1</v>
      </c>
      <c r="H3500">
        <v>0</v>
      </c>
      <c r="I3500">
        <v>1</v>
      </c>
      <c r="J3500" t="str">
        <v>Chandigarh</v>
      </c>
      <c r="K3500" t="str">
        <v>Monday (27-10-25)</v>
      </c>
    </row>
    <row r="3501" spans="1:11" x14ac:dyDescent="0.25">
      <c r="A3501" t="str">
        <v>BioLegend</v>
      </c>
      <c r="B3501">
        <v>8993.6</v>
      </c>
      <c r="C3501" t="str">
        <v>EED119933</v>
      </c>
      <c r="D3501" s="6">
        <v>45941</v>
      </c>
      <c r="E3501" s="6">
        <v>45948</v>
      </c>
      <c r="F3501">
        <v>103008</v>
      </c>
      <c r="G3501">
        <v>1</v>
      </c>
      <c r="H3501">
        <v>1</v>
      </c>
      <c r="I3501">
        <v>0</v>
      </c>
      <c r="J3501" t="str">
        <v>Gujrat</v>
      </c>
      <c r="K3501" t="str">
        <v>Wednesday (22-10-25)</v>
      </c>
    </row>
    <row r="3502" spans="1:11" x14ac:dyDescent="0.25">
      <c r="A3502" t="str">
        <v>BioLegend</v>
      </c>
      <c r="B3502">
        <v>2217.6</v>
      </c>
      <c r="C3502" t="str">
        <v>EED119933</v>
      </c>
      <c r="D3502" s="6">
        <v>45941</v>
      </c>
      <c r="E3502" s="6">
        <v>45948</v>
      </c>
      <c r="F3502">
        <v>103107</v>
      </c>
      <c r="G3502">
        <v>4</v>
      </c>
      <c r="H3502">
        <v>4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15972</v>
      </c>
      <c r="C3503" t="str">
        <v>EED119933</v>
      </c>
      <c r="D3503" s="6">
        <v>45941</v>
      </c>
      <c r="E3503" s="6">
        <v>45948</v>
      </c>
      <c r="F3503">
        <v>103134</v>
      </c>
      <c r="G3503">
        <v>2</v>
      </c>
      <c r="H3503">
        <v>2</v>
      </c>
      <c r="I3503">
        <v>0</v>
      </c>
      <c r="J3503" t="str">
        <v>Banglore</v>
      </c>
      <c r="K3503">
        <v>0</v>
      </c>
    </row>
    <row r="3504" spans="1:11" x14ac:dyDescent="0.25">
      <c r="A3504" t="str">
        <v>BioLegend</v>
      </c>
      <c r="B3504">
        <v>13244</v>
      </c>
      <c r="C3504" t="str">
        <v>EED119933</v>
      </c>
      <c r="D3504" s="6">
        <v>45941</v>
      </c>
      <c r="E3504" s="6">
        <v>45948</v>
      </c>
      <c r="F3504">
        <v>104426</v>
      </c>
      <c r="G3504">
        <v>2</v>
      </c>
      <c r="H3504">
        <v>2</v>
      </c>
      <c r="I3504">
        <v>0</v>
      </c>
      <c r="J3504" t="str">
        <v>Gujrat</v>
      </c>
      <c r="K3504" t="str">
        <v>Wednesday (22-10-25)</v>
      </c>
    </row>
    <row r="3505" spans="1:11" x14ac:dyDescent="0.25">
      <c r="A3505" t="str">
        <v>BioLegend</v>
      </c>
      <c r="B3505">
        <v>11704</v>
      </c>
      <c r="C3505" t="str">
        <v>EED119933</v>
      </c>
      <c r="D3505" s="6">
        <v>45941</v>
      </c>
      <c r="E3505" s="6">
        <v>45948</v>
      </c>
      <c r="F3505">
        <v>104512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17248</v>
      </c>
      <c r="C3506" t="str">
        <v>EED119933</v>
      </c>
      <c r="D3506" s="6">
        <v>45941</v>
      </c>
      <c r="E3506" s="6">
        <v>45948</v>
      </c>
      <c r="F3506">
        <v>105006</v>
      </c>
      <c r="G3506">
        <v>1</v>
      </c>
      <c r="H3506">
        <v>0</v>
      </c>
      <c r="I3506">
        <v>1</v>
      </c>
      <c r="J3506" t="str">
        <v>Delhi</v>
      </c>
      <c r="K3506" t="str">
        <v xml:space="preserve">Deepak / Priyanka Madam </v>
      </c>
    </row>
    <row r="3507" spans="1:11" x14ac:dyDescent="0.25">
      <c r="A3507" t="str">
        <v>BioLegend</v>
      </c>
      <c r="B3507">
        <v>12997.599999999999</v>
      </c>
      <c r="C3507" t="str">
        <v>EED119933</v>
      </c>
      <c r="D3507" s="6">
        <v>45941</v>
      </c>
      <c r="E3507" s="6">
        <v>45948</v>
      </c>
      <c r="F3507">
        <v>105814</v>
      </c>
      <c r="G3507">
        <v>2</v>
      </c>
      <c r="H3507">
        <v>2</v>
      </c>
      <c r="I3507">
        <v>0</v>
      </c>
      <c r="J3507" t="str">
        <v>Gujrat</v>
      </c>
      <c r="K3507" t="str">
        <v>Wednesday (22-10-25)</v>
      </c>
    </row>
    <row r="3508" spans="1:11" x14ac:dyDescent="0.25">
      <c r="A3508" t="str">
        <v>BioLegend</v>
      </c>
      <c r="B3508">
        <v>18018</v>
      </c>
      <c r="C3508" t="str">
        <v>EED119933</v>
      </c>
      <c r="D3508" s="6">
        <v>45941</v>
      </c>
      <c r="E3508" s="6">
        <v>45948</v>
      </c>
      <c r="F3508">
        <v>107641</v>
      </c>
      <c r="G3508">
        <v>2</v>
      </c>
      <c r="H3508">
        <v>0</v>
      </c>
      <c r="I3508">
        <v>2</v>
      </c>
      <c r="J3508" t="str">
        <v>Delhi</v>
      </c>
      <c r="K3508" t="str">
        <v xml:space="preserve">Deepak / Priyanka Madam </v>
      </c>
    </row>
    <row r="3509" spans="1:11" x14ac:dyDescent="0.25">
      <c r="A3509" t="str">
        <v>BioLegend</v>
      </c>
      <c r="B3509">
        <v>18876</v>
      </c>
      <c r="C3509" t="str">
        <v>EED119933</v>
      </c>
      <c r="D3509" s="6">
        <v>45941</v>
      </c>
      <c r="E3509" s="6">
        <v>45948</v>
      </c>
      <c r="F3509">
        <v>115555</v>
      </c>
      <c r="G3509">
        <v>2</v>
      </c>
      <c r="H3509">
        <v>2</v>
      </c>
      <c r="I3509">
        <v>0</v>
      </c>
      <c r="J3509" t="str">
        <v>Hyderabad</v>
      </c>
      <c r="K3509" t="str">
        <v>Wednesday (22-10-25)</v>
      </c>
    </row>
    <row r="3510" spans="1:11" x14ac:dyDescent="0.25">
      <c r="A3510" t="str">
        <v>BioLegend</v>
      </c>
      <c r="B3510">
        <v>14106.400000000001</v>
      </c>
      <c r="C3510" t="str">
        <v>EED119933</v>
      </c>
      <c r="D3510" s="6">
        <v>45941</v>
      </c>
      <c r="E3510" s="6">
        <v>45948</v>
      </c>
      <c r="F3510">
        <v>116008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21375.200000000001</v>
      </c>
      <c r="C3511" t="str">
        <v>EED119933</v>
      </c>
      <c r="D3511" s="6">
        <v>45941</v>
      </c>
      <c r="E3511" s="6">
        <v>45948</v>
      </c>
      <c r="F3511">
        <v>118220</v>
      </c>
      <c r="G3511">
        <v>1</v>
      </c>
      <c r="H3511">
        <v>1</v>
      </c>
      <c r="I3511">
        <v>0</v>
      </c>
      <c r="J3511" t="str">
        <v>Mumbai</v>
      </c>
      <c r="K3511" t="str">
        <v>Wednesday (22-10-25)</v>
      </c>
    </row>
    <row r="3512" spans="1:11" x14ac:dyDescent="0.25">
      <c r="A3512" t="str">
        <v>BioLegend</v>
      </c>
      <c r="B3512">
        <v>8254.4</v>
      </c>
      <c r="C3512" t="str">
        <v>EED119933</v>
      </c>
      <c r="D3512" s="6">
        <v>45941</v>
      </c>
      <c r="E3512" s="6">
        <v>45948</v>
      </c>
      <c r="F3512">
        <v>119703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9055.2000000000007</v>
      </c>
      <c r="C3513" t="str">
        <v>EED119933</v>
      </c>
      <c r="D3513" s="6">
        <v>45941</v>
      </c>
      <c r="E3513" s="6">
        <v>45948</v>
      </c>
      <c r="F3513">
        <v>120205</v>
      </c>
      <c r="G3513">
        <v>1</v>
      </c>
      <c r="H3513">
        <v>1</v>
      </c>
      <c r="I3513">
        <v>0</v>
      </c>
      <c r="J3513" t="str">
        <v>Hyderabad</v>
      </c>
      <c r="K3513" t="str">
        <v>Wednesday (22-10-25)</v>
      </c>
    </row>
    <row r="3514" spans="1:11" x14ac:dyDescent="0.25">
      <c r="A3514" t="str">
        <v>BioLegend</v>
      </c>
      <c r="B3514">
        <v>18664.8</v>
      </c>
      <c r="C3514" t="str">
        <v>EED119933</v>
      </c>
      <c r="D3514" s="6">
        <v>45941</v>
      </c>
      <c r="E3514" s="6">
        <v>45948</v>
      </c>
      <c r="F3514">
        <v>123114</v>
      </c>
      <c r="G3514">
        <v>1</v>
      </c>
      <c r="H3514">
        <v>1</v>
      </c>
      <c r="I3514">
        <v>0</v>
      </c>
      <c r="J3514" t="str">
        <v>Hyderabad</v>
      </c>
      <c r="K3514" t="str">
        <v>Wednesday (22-10-25)</v>
      </c>
    </row>
    <row r="3515" spans="1:11" x14ac:dyDescent="0.25">
      <c r="A3515" t="str">
        <v>BioLegend</v>
      </c>
      <c r="B3515">
        <v>19272</v>
      </c>
      <c r="C3515" t="str">
        <v>EED119933</v>
      </c>
      <c r="D3515" s="6">
        <v>45941</v>
      </c>
      <c r="E3515" s="6">
        <v>45948</v>
      </c>
      <c r="F3515">
        <v>123173</v>
      </c>
      <c r="G3515">
        <v>1</v>
      </c>
      <c r="H3515">
        <v>1</v>
      </c>
      <c r="I3515">
        <v>0</v>
      </c>
      <c r="J3515" t="str">
        <v>Gujrat</v>
      </c>
      <c r="K3515" t="str">
        <v>Wednesday (22-10-25)</v>
      </c>
    </row>
    <row r="3516" spans="1:11" x14ac:dyDescent="0.25">
      <c r="A3516" t="str">
        <v>BioLegend</v>
      </c>
      <c r="B3516">
        <v>17001.599999999999</v>
      </c>
      <c r="C3516" t="str">
        <v>EED119933</v>
      </c>
      <c r="D3516" s="6">
        <v>45941</v>
      </c>
      <c r="E3516" s="6">
        <v>45948</v>
      </c>
      <c r="F3516">
        <v>125224</v>
      </c>
      <c r="G3516">
        <v>1</v>
      </c>
      <c r="H3516">
        <v>1</v>
      </c>
      <c r="I3516">
        <v>0</v>
      </c>
      <c r="J3516" t="str">
        <v>Mumbai</v>
      </c>
      <c r="K3516" t="str">
        <v>Wednesday (22-10-25)</v>
      </c>
    </row>
    <row r="3517" spans="1:11" x14ac:dyDescent="0.25">
      <c r="A3517" t="str">
        <v>BioLegend</v>
      </c>
      <c r="B3517">
        <v>5482.4</v>
      </c>
      <c r="C3517" t="str">
        <v>EED119933</v>
      </c>
      <c r="D3517" s="6">
        <v>45941</v>
      </c>
      <c r="E3517" s="6">
        <v>45948</v>
      </c>
      <c r="F3517">
        <v>127605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22484</v>
      </c>
      <c r="C3518" t="str">
        <v>EED119933</v>
      </c>
      <c r="D3518" s="6">
        <v>45941</v>
      </c>
      <c r="E3518" s="6">
        <v>45948</v>
      </c>
      <c r="F3518">
        <v>135010</v>
      </c>
      <c r="G3518">
        <v>1</v>
      </c>
      <c r="H3518">
        <v>1</v>
      </c>
      <c r="I3518">
        <v>0</v>
      </c>
      <c r="J3518" t="str">
        <v>Gujrat</v>
      </c>
      <c r="K3518" t="str">
        <v>Wednesday (22-10-25)</v>
      </c>
    </row>
    <row r="3519" spans="1:11" x14ac:dyDescent="0.25">
      <c r="A3519" t="str">
        <v>BioLegend</v>
      </c>
      <c r="B3519">
        <v>6529.6</v>
      </c>
      <c r="C3519" t="str">
        <v>EED119933</v>
      </c>
      <c r="D3519" s="6">
        <v>45941</v>
      </c>
      <c r="E3519" s="6">
        <v>45948</v>
      </c>
      <c r="F3519">
        <v>135213</v>
      </c>
      <c r="G3519">
        <v>1</v>
      </c>
      <c r="H3519">
        <v>1</v>
      </c>
      <c r="I3519">
        <v>0</v>
      </c>
      <c r="J3519" t="str">
        <v>Hyderabad</v>
      </c>
      <c r="K3519" t="str">
        <v>Wednesday (22-10-25)</v>
      </c>
    </row>
    <row r="3520" spans="1:11" x14ac:dyDescent="0.25">
      <c r="A3520" t="str">
        <v>BioLegend</v>
      </c>
      <c r="B3520">
        <v>6899.2000000000007</v>
      </c>
      <c r="C3520" t="str">
        <v>EED119933</v>
      </c>
      <c r="D3520" s="6">
        <v>45941</v>
      </c>
      <c r="E3520" s="6">
        <v>45948</v>
      </c>
      <c r="F3520">
        <v>141409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22792</v>
      </c>
      <c r="C3521" t="str">
        <v>EED119933</v>
      </c>
      <c r="D3521" s="6">
        <v>45941</v>
      </c>
      <c r="E3521" s="6">
        <v>45948</v>
      </c>
      <c r="F3521">
        <v>141732</v>
      </c>
      <c r="G3521">
        <v>1</v>
      </c>
      <c r="H3521">
        <v>0</v>
      </c>
      <c r="I3521">
        <v>1</v>
      </c>
      <c r="J3521" t="str">
        <v>Delhi</v>
      </c>
      <c r="K3521" t="str">
        <v xml:space="preserve">Deepak / Priyanka Madam </v>
      </c>
    </row>
    <row r="3522" spans="1:11" x14ac:dyDescent="0.25">
      <c r="A3522" t="str">
        <v>BioLegend</v>
      </c>
      <c r="B3522">
        <v>14190</v>
      </c>
      <c r="C3522" t="str">
        <v>EED119933</v>
      </c>
      <c r="D3522" s="6">
        <v>45941</v>
      </c>
      <c r="E3522" s="6">
        <v>45948</v>
      </c>
      <c r="F3522">
        <v>145513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8685.6</v>
      </c>
      <c r="C3523" t="str">
        <v>EED119933</v>
      </c>
      <c r="D3523" s="6">
        <v>45941</v>
      </c>
      <c r="E3523" s="6">
        <v>45948</v>
      </c>
      <c r="F3523">
        <v>149303</v>
      </c>
      <c r="G3523">
        <v>1</v>
      </c>
      <c r="H3523">
        <v>1</v>
      </c>
      <c r="I3523">
        <v>0</v>
      </c>
      <c r="J3523" t="str">
        <v>Hyderabad</v>
      </c>
      <c r="K3523" t="str">
        <v>Wednesday (22-10-25)</v>
      </c>
    </row>
    <row r="3524" spans="1:11" x14ac:dyDescent="0.25">
      <c r="A3524" t="str">
        <v>BioLegend</v>
      </c>
      <c r="B3524">
        <v>9424.7999999999993</v>
      </c>
      <c r="C3524" t="str">
        <v>EED119933</v>
      </c>
      <c r="D3524" s="6">
        <v>45941</v>
      </c>
      <c r="E3524" s="6">
        <v>45948</v>
      </c>
      <c r="F3524">
        <v>155505</v>
      </c>
      <c r="G3524">
        <v>1</v>
      </c>
      <c r="H3524">
        <v>1</v>
      </c>
      <c r="I3524">
        <v>0</v>
      </c>
      <c r="J3524" t="str">
        <v>Hyderabad</v>
      </c>
      <c r="K3524" t="str">
        <v>Wednesday (22-10-25)</v>
      </c>
    </row>
    <row r="3525" spans="1:11" x14ac:dyDescent="0.25">
      <c r="A3525" t="str">
        <v>BioLegend</v>
      </c>
      <c r="B3525">
        <v>17001.599999999999</v>
      </c>
      <c r="C3525" t="str">
        <v>EED119933</v>
      </c>
      <c r="D3525" s="6">
        <v>45941</v>
      </c>
      <c r="E3525" s="6">
        <v>45948</v>
      </c>
      <c r="F3525">
        <v>156604</v>
      </c>
      <c r="G3525">
        <v>3</v>
      </c>
      <c r="H3525">
        <v>3</v>
      </c>
      <c r="I3525">
        <v>0</v>
      </c>
      <c r="J3525" t="str">
        <v>Banglore</v>
      </c>
      <c r="K3525">
        <v>0</v>
      </c>
    </row>
    <row r="3526" spans="1:11" x14ac:dyDescent="0.25">
      <c r="A3526" t="str">
        <v>BioLegend</v>
      </c>
      <c r="B3526">
        <v>17001.599999999999</v>
      </c>
      <c r="C3526" t="str">
        <v>EED119933</v>
      </c>
      <c r="D3526" s="6">
        <v>45941</v>
      </c>
      <c r="E3526" s="6">
        <v>45948</v>
      </c>
      <c r="F3526">
        <v>156604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3388</v>
      </c>
      <c r="C3527" t="str">
        <v>EED119933</v>
      </c>
      <c r="D3527" s="6">
        <v>45941</v>
      </c>
      <c r="E3527" s="6">
        <v>45948</v>
      </c>
      <c r="F3527">
        <v>300306</v>
      </c>
      <c r="G3527">
        <v>2</v>
      </c>
      <c r="H3527">
        <v>2</v>
      </c>
      <c r="I3527">
        <v>0</v>
      </c>
      <c r="J3527" t="str">
        <v>Banglore</v>
      </c>
      <c r="K3527">
        <v>0</v>
      </c>
    </row>
    <row r="3528" spans="1:11" x14ac:dyDescent="0.25">
      <c r="A3528" t="str">
        <v>BioLegend</v>
      </c>
      <c r="B3528">
        <v>17248</v>
      </c>
      <c r="C3528" t="str">
        <v>EED119933</v>
      </c>
      <c r="D3528" s="6">
        <v>45941</v>
      </c>
      <c r="E3528" s="6">
        <v>45948</v>
      </c>
      <c r="F3528">
        <v>300310</v>
      </c>
      <c r="G3528">
        <v>1</v>
      </c>
      <c r="H3528">
        <v>1</v>
      </c>
      <c r="I3528">
        <v>0</v>
      </c>
      <c r="J3528" t="str">
        <v>Gujrat</v>
      </c>
      <c r="K3528" t="str">
        <v>Wednesday (22-10-25)</v>
      </c>
    </row>
    <row r="3529" spans="1:11" x14ac:dyDescent="0.25">
      <c r="A3529" t="str">
        <v>BioLegend</v>
      </c>
      <c r="B3529">
        <v>16508.8</v>
      </c>
      <c r="C3529" t="str">
        <v>EED119933</v>
      </c>
      <c r="D3529" s="6">
        <v>45941</v>
      </c>
      <c r="E3529" s="6">
        <v>45948</v>
      </c>
      <c r="F3529">
        <v>301028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2710.4</v>
      </c>
      <c r="C3530" t="str">
        <v>EED119933</v>
      </c>
      <c r="D3530" s="6">
        <v>45941</v>
      </c>
      <c r="E3530" s="6">
        <v>45948</v>
      </c>
      <c r="F3530">
        <v>301305</v>
      </c>
      <c r="G3530">
        <v>1</v>
      </c>
      <c r="H3530">
        <v>0</v>
      </c>
      <c r="I3530">
        <v>1</v>
      </c>
      <c r="J3530" t="str">
        <v>Sonipat</v>
      </c>
      <c r="K3530" t="str">
        <v>Deepak / Priyanka Madam</v>
      </c>
    </row>
    <row r="3531" spans="1:11" x14ac:dyDescent="0.25">
      <c r="A3531" t="str">
        <v>BioLegend</v>
      </c>
      <c r="B3531">
        <v>26796</v>
      </c>
      <c r="C3531" t="str">
        <v>EED119933</v>
      </c>
      <c r="D3531" s="6">
        <v>45941</v>
      </c>
      <c r="E3531" s="6">
        <v>45948</v>
      </c>
      <c r="F3531">
        <v>301836</v>
      </c>
      <c r="G3531">
        <v>2</v>
      </c>
      <c r="H3531">
        <v>2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14907.2</v>
      </c>
      <c r="C3532" t="str">
        <v>EED119933</v>
      </c>
      <c r="D3532" s="6">
        <v>45941</v>
      </c>
      <c r="E3532" s="6">
        <v>45948</v>
      </c>
      <c r="F3532">
        <v>302008</v>
      </c>
      <c r="G3532">
        <v>2</v>
      </c>
      <c r="H3532">
        <v>2</v>
      </c>
      <c r="I3532">
        <v>0</v>
      </c>
      <c r="J3532" t="str">
        <v>Banglore</v>
      </c>
      <c r="K3532">
        <v>0</v>
      </c>
    </row>
    <row r="3533" spans="1:11" x14ac:dyDescent="0.25">
      <c r="A3533" t="str">
        <v>BioLegend</v>
      </c>
      <c r="B3533">
        <v>6468</v>
      </c>
      <c r="C3533" t="str">
        <v>EED119933</v>
      </c>
      <c r="D3533" s="6">
        <v>45941</v>
      </c>
      <c r="E3533" s="6">
        <v>45948</v>
      </c>
      <c r="F3533">
        <v>302212</v>
      </c>
      <c r="G3533">
        <v>1</v>
      </c>
      <c r="H3533">
        <v>1</v>
      </c>
      <c r="I3533">
        <v>0</v>
      </c>
      <c r="J3533" t="str">
        <v>Gujrat</v>
      </c>
      <c r="K3533" t="str">
        <v>Wednesday (22-10-25)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302216</v>
      </c>
      <c r="G3534">
        <v>2</v>
      </c>
      <c r="H3534">
        <v>2</v>
      </c>
      <c r="I3534">
        <v>0</v>
      </c>
      <c r="J3534" t="str">
        <v>Banglore</v>
      </c>
      <c r="K3534">
        <v>0</v>
      </c>
    </row>
    <row r="3535" spans="1:11" x14ac:dyDescent="0.25">
      <c r="A3535" t="str">
        <v>BioLegend</v>
      </c>
      <c r="B3535">
        <v>3080</v>
      </c>
      <c r="C3535" t="str">
        <v>EED119933</v>
      </c>
      <c r="D3535" s="6">
        <v>45941</v>
      </c>
      <c r="E3535" s="6">
        <v>45948</v>
      </c>
      <c r="F3535">
        <v>302902</v>
      </c>
      <c r="G3535">
        <v>1</v>
      </c>
      <c r="H3535">
        <v>0</v>
      </c>
      <c r="I3535">
        <v>1</v>
      </c>
      <c r="J3535" t="str">
        <v>patna</v>
      </c>
      <c r="K3535" t="str">
        <v>Saturday (25-10-25)</v>
      </c>
    </row>
    <row r="3536" spans="1:11" x14ac:dyDescent="0.25">
      <c r="A3536" t="str">
        <v>BioLegend</v>
      </c>
      <c r="B3536">
        <v>17987.2</v>
      </c>
      <c r="C3536" t="str">
        <v>EED119933</v>
      </c>
      <c r="D3536" s="6">
        <v>45941</v>
      </c>
      <c r="E3536" s="6">
        <v>45948</v>
      </c>
      <c r="F3536">
        <v>304014</v>
      </c>
      <c r="G3536">
        <v>2</v>
      </c>
      <c r="H3536">
        <v>2</v>
      </c>
      <c r="I3536">
        <v>0</v>
      </c>
      <c r="J3536" t="str">
        <v>Banglore</v>
      </c>
      <c r="K3536">
        <v>0</v>
      </c>
    </row>
    <row r="3537" spans="1:11" x14ac:dyDescent="0.25">
      <c r="A3537" t="str">
        <v>BioLegend</v>
      </c>
      <c r="B3537">
        <v>28314</v>
      </c>
      <c r="C3537" t="str">
        <v>EED119933</v>
      </c>
      <c r="D3537" s="6">
        <v>45941</v>
      </c>
      <c r="E3537" s="6">
        <v>45948</v>
      </c>
      <c r="F3537">
        <v>305034</v>
      </c>
      <c r="G3537">
        <v>1</v>
      </c>
      <c r="H3537">
        <v>1</v>
      </c>
      <c r="I3537">
        <v>0</v>
      </c>
      <c r="J3537" t="str">
        <v>Mumbai</v>
      </c>
      <c r="K3537" t="str">
        <v>Wednesday (22-10-25)</v>
      </c>
    </row>
    <row r="3538" spans="1:11" x14ac:dyDescent="0.25">
      <c r="A3538" t="str">
        <v>BioLegend</v>
      </c>
      <c r="B3538">
        <v>7638.4</v>
      </c>
      <c r="C3538" t="str">
        <v>EED119933</v>
      </c>
      <c r="D3538" s="6">
        <v>45941</v>
      </c>
      <c r="E3538" s="6">
        <v>45948</v>
      </c>
      <c r="F3538">
        <v>305413</v>
      </c>
      <c r="G3538">
        <v>1</v>
      </c>
      <c r="H3538">
        <v>0</v>
      </c>
      <c r="I3538">
        <v>1</v>
      </c>
      <c r="J3538" t="str">
        <v>Sonipat</v>
      </c>
      <c r="K3538" t="str">
        <v>Deepak / Priyanka Madam</v>
      </c>
    </row>
    <row r="3539" spans="1:11" x14ac:dyDescent="0.25">
      <c r="A3539" t="str">
        <v>BioLegend</v>
      </c>
      <c r="B3539">
        <v>9486.4</v>
      </c>
      <c r="C3539" t="str">
        <v>EED119933</v>
      </c>
      <c r="D3539" s="6">
        <v>45941</v>
      </c>
      <c r="E3539" s="6">
        <v>45948</v>
      </c>
      <c r="F3539">
        <v>310910</v>
      </c>
      <c r="G3539">
        <v>5</v>
      </c>
      <c r="H3539">
        <v>5</v>
      </c>
      <c r="I3539">
        <v>0</v>
      </c>
      <c r="J3539" t="str">
        <v>Gujrat</v>
      </c>
      <c r="K3539" t="str">
        <v>Wednesday (22-10-25)</v>
      </c>
    </row>
    <row r="3540" spans="1:11" x14ac:dyDescent="0.25">
      <c r="A3540" t="str">
        <v>BioLegend</v>
      </c>
      <c r="B3540">
        <v>18295.2</v>
      </c>
      <c r="C3540" t="str">
        <v>EED119933</v>
      </c>
      <c r="D3540" s="6">
        <v>45941</v>
      </c>
      <c r="E3540" s="6">
        <v>45948</v>
      </c>
      <c r="F3540">
        <v>312206</v>
      </c>
      <c r="G3540">
        <v>1</v>
      </c>
      <c r="H3540">
        <v>1</v>
      </c>
      <c r="I3540">
        <v>0</v>
      </c>
      <c r="J3540" t="str">
        <v>Mumbai</v>
      </c>
      <c r="K3540" t="str">
        <v>Wednesday (22-10-25)</v>
      </c>
    </row>
    <row r="3541" spans="1:11" x14ac:dyDescent="0.25">
      <c r="A3541" t="str">
        <v>BioLegend</v>
      </c>
      <c r="B3541">
        <v>3388</v>
      </c>
      <c r="C3541" t="str">
        <v>EED119933</v>
      </c>
      <c r="D3541" s="6">
        <v>45941</v>
      </c>
      <c r="E3541" s="6">
        <v>45948</v>
      </c>
      <c r="F3541">
        <v>317302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4743.2</v>
      </c>
      <c r="C3542" t="str">
        <v>EED119933</v>
      </c>
      <c r="D3542" s="6">
        <v>45941</v>
      </c>
      <c r="E3542" s="6">
        <v>45948</v>
      </c>
      <c r="F3542">
        <v>317318</v>
      </c>
      <c r="G3542">
        <v>1</v>
      </c>
      <c r="H3542">
        <v>0</v>
      </c>
      <c r="I3542">
        <v>1</v>
      </c>
      <c r="J3542" t="str">
        <v>patna</v>
      </c>
      <c r="K3542" t="str">
        <v>Saturday (25-10-25)</v>
      </c>
    </row>
    <row r="3543" spans="1:11" x14ac:dyDescent="0.25">
      <c r="A3543" t="str">
        <v>BioLegend</v>
      </c>
      <c r="B3543">
        <v>3080</v>
      </c>
      <c r="C3543" t="str">
        <v>EED119933</v>
      </c>
      <c r="D3543" s="6">
        <v>45941</v>
      </c>
      <c r="E3543" s="6">
        <v>45948</v>
      </c>
      <c r="F3543">
        <v>317408</v>
      </c>
      <c r="G3543">
        <v>1</v>
      </c>
      <c r="H3543">
        <v>0</v>
      </c>
      <c r="I3543">
        <v>1</v>
      </c>
      <c r="J3543" t="str">
        <v>patna</v>
      </c>
      <c r="K3543" t="str">
        <v>Saturday (25-10-25)</v>
      </c>
    </row>
    <row r="3544" spans="1:11" x14ac:dyDescent="0.25">
      <c r="A3544" t="str">
        <v>BioLegend</v>
      </c>
      <c r="B3544">
        <v>24420</v>
      </c>
      <c r="C3544" t="str">
        <v>EED119933</v>
      </c>
      <c r="D3544" s="6">
        <v>45941</v>
      </c>
      <c r="E3544" s="6">
        <v>45948</v>
      </c>
      <c r="F3544">
        <v>317434</v>
      </c>
      <c r="G3544">
        <v>1</v>
      </c>
      <c r="H3544">
        <v>1</v>
      </c>
      <c r="I3544">
        <v>0</v>
      </c>
      <c r="J3544" t="str">
        <v>Gujrat</v>
      </c>
      <c r="K3544" t="str">
        <v>Wednesday (22-10-25)</v>
      </c>
    </row>
    <row r="3545" spans="1:11" x14ac:dyDescent="0.25">
      <c r="A3545" t="str">
        <v>BioLegend</v>
      </c>
      <c r="B3545">
        <v>26862</v>
      </c>
      <c r="C3545" t="str">
        <v>EED119933</v>
      </c>
      <c r="D3545" s="6">
        <v>45941</v>
      </c>
      <c r="E3545" s="6">
        <v>45948</v>
      </c>
      <c r="F3545">
        <v>318340</v>
      </c>
      <c r="G3545">
        <v>2</v>
      </c>
      <c r="H3545">
        <v>2</v>
      </c>
      <c r="I3545">
        <v>0</v>
      </c>
      <c r="J3545" t="str">
        <v>Banglore</v>
      </c>
      <c r="K3545">
        <v>0</v>
      </c>
    </row>
    <row r="3546" spans="1:11" x14ac:dyDescent="0.25">
      <c r="A3546" t="str">
        <v>BioLegend</v>
      </c>
      <c r="B3546">
        <v>19712</v>
      </c>
      <c r="C3546" t="str">
        <v>EED119933</v>
      </c>
      <c r="D3546" s="6">
        <v>45941</v>
      </c>
      <c r="E3546" s="6">
        <v>45948</v>
      </c>
      <c r="F3546">
        <v>333810</v>
      </c>
      <c r="G3546">
        <v>30</v>
      </c>
      <c r="H3546">
        <v>30</v>
      </c>
      <c r="I3546">
        <v>0</v>
      </c>
      <c r="J3546" t="str">
        <v>Hyderabad</v>
      </c>
      <c r="K3546">
        <v>0</v>
      </c>
    </row>
    <row r="3547" spans="1:11" x14ac:dyDescent="0.25">
      <c r="A3547" t="str">
        <v>BioLegend</v>
      </c>
      <c r="B3547">
        <v>12689.599999999999</v>
      </c>
      <c r="C3547" t="str">
        <v>EED119933</v>
      </c>
      <c r="D3547" s="6">
        <v>45941</v>
      </c>
      <c r="E3547" s="6">
        <v>45948</v>
      </c>
      <c r="F3547">
        <v>333904</v>
      </c>
      <c r="G3547">
        <v>1</v>
      </c>
      <c r="H3547">
        <v>1</v>
      </c>
      <c r="I3547">
        <v>0</v>
      </c>
      <c r="J3547" t="str">
        <v>Mumbai</v>
      </c>
      <c r="K3547" t="str">
        <v>Wednesday (22-10-25)</v>
      </c>
    </row>
    <row r="3548" spans="1:11" x14ac:dyDescent="0.25">
      <c r="A3548" t="str">
        <v>BioLegend</v>
      </c>
      <c r="B3548">
        <v>23531.199999999997</v>
      </c>
      <c r="C3548" t="str">
        <v>EED119933</v>
      </c>
      <c r="D3548" s="6">
        <v>45941</v>
      </c>
      <c r="E3548" s="6">
        <v>45948</v>
      </c>
      <c r="F3548">
        <v>337416</v>
      </c>
      <c r="G3548">
        <v>1</v>
      </c>
      <c r="H3548">
        <v>1</v>
      </c>
      <c r="I3548">
        <v>0</v>
      </c>
      <c r="J3548" t="str">
        <v>Hyderabad</v>
      </c>
      <c r="K3548">
        <v>0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337614</v>
      </c>
      <c r="G3549">
        <v>1</v>
      </c>
      <c r="H3549">
        <v>1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18048.8</v>
      </c>
      <c r="C3550" t="str">
        <v>EED119933</v>
      </c>
      <c r="D3550" s="6">
        <v>45941</v>
      </c>
      <c r="E3550" s="6">
        <v>45948</v>
      </c>
      <c r="F3550">
        <v>343512</v>
      </c>
      <c r="G3550">
        <v>1</v>
      </c>
      <c r="H3550">
        <v>1</v>
      </c>
      <c r="I3550">
        <v>0</v>
      </c>
      <c r="J3550" t="str">
        <v>Gujrat</v>
      </c>
      <c r="K3550" t="str">
        <v>Wednesday (22-10-25)</v>
      </c>
    </row>
    <row r="3551" spans="1:11" x14ac:dyDescent="0.25">
      <c r="A3551" t="str">
        <v>BioLegend</v>
      </c>
      <c r="B3551">
        <v>23531.199999999997</v>
      </c>
      <c r="C3551" t="str">
        <v>EED119933</v>
      </c>
      <c r="D3551" s="6">
        <v>45941</v>
      </c>
      <c r="E3551" s="6">
        <v>45948</v>
      </c>
      <c r="F3551">
        <v>343614</v>
      </c>
      <c r="G3551">
        <v>1</v>
      </c>
      <c r="H3551">
        <v>1</v>
      </c>
      <c r="I3551">
        <v>0</v>
      </c>
      <c r="J3551" t="str">
        <v>Mumbai</v>
      </c>
      <c r="K3551" t="str">
        <v>Wednesday (22-10-25)</v>
      </c>
    </row>
    <row r="3552" spans="1:11" x14ac:dyDescent="0.25">
      <c r="A3552" t="str">
        <v>BioLegend</v>
      </c>
      <c r="B3552">
        <v>5112.8</v>
      </c>
      <c r="C3552" t="str">
        <v>EED119933</v>
      </c>
      <c r="D3552" s="6">
        <v>45941</v>
      </c>
      <c r="E3552" s="6">
        <v>45948</v>
      </c>
      <c r="F3552">
        <v>344606</v>
      </c>
      <c r="G3552">
        <v>10</v>
      </c>
      <c r="H3552">
        <v>0</v>
      </c>
      <c r="I3552">
        <v>10</v>
      </c>
      <c r="J3552" t="str">
        <v>Banglore</v>
      </c>
      <c r="K3552" t="str">
        <v>Saturday (25-10-25)</v>
      </c>
    </row>
    <row r="3553" spans="1:11" x14ac:dyDescent="0.25">
      <c r="A3553" t="str">
        <v>BioLegend</v>
      </c>
      <c r="B3553">
        <v>20020</v>
      </c>
      <c r="C3553" t="str">
        <v>EED119933</v>
      </c>
      <c r="D3553" s="6">
        <v>45941</v>
      </c>
      <c r="E3553" s="6">
        <v>45948</v>
      </c>
      <c r="F3553">
        <v>344712</v>
      </c>
      <c r="G3553">
        <v>10</v>
      </c>
      <c r="H3553">
        <v>0</v>
      </c>
      <c r="I3553">
        <v>10</v>
      </c>
      <c r="J3553" t="str">
        <v>Banglore</v>
      </c>
      <c r="K3553" t="str">
        <v>Saturday (25-10-25)</v>
      </c>
    </row>
    <row r="3554" spans="1:11" x14ac:dyDescent="0.25">
      <c r="A3554" t="str">
        <v>BioLegend</v>
      </c>
      <c r="B3554">
        <v>29436</v>
      </c>
      <c r="C3554" t="str">
        <v>EED119933</v>
      </c>
      <c r="D3554" s="6">
        <v>45941</v>
      </c>
      <c r="E3554" s="6">
        <v>45948</v>
      </c>
      <c r="F3554">
        <v>348232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27588</v>
      </c>
      <c r="C3555" t="str">
        <v>EED119933</v>
      </c>
      <c r="D3555" s="6">
        <v>45941</v>
      </c>
      <c r="E3555" s="6">
        <v>45948</v>
      </c>
      <c r="F3555">
        <v>350214</v>
      </c>
      <c r="G3555">
        <v>1</v>
      </c>
      <c r="H3555">
        <v>0</v>
      </c>
      <c r="I3555">
        <v>1</v>
      </c>
      <c r="J3555" t="str">
        <v>Mumbai</v>
      </c>
      <c r="K3555" t="str">
        <v>Saturday (25-10-25)</v>
      </c>
    </row>
    <row r="3556" spans="1:11" x14ac:dyDescent="0.25">
      <c r="A3556" t="str">
        <v>BioLegend</v>
      </c>
      <c r="B3556">
        <v>22792</v>
      </c>
      <c r="C3556" t="str">
        <v>EED119933</v>
      </c>
      <c r="D3556" s="6">
        <v>45941</v>
      </c>
      <c r="E3556" s="6">
        <v>45948</v>
      </c>
      <c r="F3556">
        <v>354108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22792</v>
      </c>
      <c r="C3557" t="str">
        <v>EED119933</v>
      </c>
      <c r="D3557" s="6">
        <v>45941</v>
      </c>
      <c r="E3557" s="6">
        <v>45948</v>
      </c>
      <c r="F3557">
        <v>358510</v>
      </c>
      <c r="G3557">
        <v>1</v>
      </c>
      <c r="H3557">
        <v>1</v>
      </c>
      <c r="I3557">
        <v>0</v>
      </c>
      <c r="J3557" t="str">
        <v>Mumbai</v>
      </c>
      <c r="K3557" t="str">
        <v>Wednesday (22-10-25)</v>
      </c>
    </row>
    <row r="3558" spans="1:11" x14ac:dyDescent="0.25">
      <c r="A3558" t="str">
        <v>BioLegend</v>
      </c>
      <c r="B3558">
        <v>15892.8</v>
      </c>
      <c r="C3558" t="str">
        <v>EED119933</v>
      </c>
      <c r="D3558" s="6">
        <v>45941</v>
      </c>
      <c r="E3558" s="6">
        <v>45948</v>
      </c>
      <c r="F3558">
        <v>362526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26532</v>
      </c>
      <c r="C3559" t="str">
        <v>EED119933</v>
      </c>
      <c r="D3559" s="6">
        <v>45941</v>
      </c>
      <c r="E3559" s="6">
        <v>45948</v>
      </c>
      <c r="F3559">
        <v>367144</v>
      </c>
      <c r="G3559">
        <v>40</v>
      </c>
      <c r="H3559">
        <v>40</v>
      </c>
      <c r="I3559">
        <v>0</v>
      </c>
      <c r="J3559" t="str">
        <v>Hyderabad</v>
      </c>
      <c r="K3559">
        <v>0</v>
      </c>
    </row>
    <row r="3560" spans="1:11" x14ac:dyDescent="0.25">
      <c r="A3560" t="str">
        <v>BioLegend</v>
      </c>
      <c r="B3560">
        <v>25080</v>
      </c>
      <c r="C3560" t="str">
        <v>EED119933</v>
      </c>
      <c r="D3560" s="6">
        <v>45941</v>
      </c>
      <c r="E3560" s="6">
        <v>45948</v>
      </c>
      <c r="F3560">
        <v>367164</v>
      </c>
      <c r="G3560">
        <v>1</v>
      </c>
      <c r="H3560">
        <v>1</v>
      </c>
      <c r="I3560">
        <v>0</v>
      </c>
      <c r="J3560" t="str">
        <v>Mumbai</v>
      </c>
      <c r="K3560" t="str">
        <v>Wednesday (22-10-25)</v>
      </c>
    </row>
    <row r="3561" spans="1:11" x14ac:dyDescent="0.25">
      <c r="A3561" t="str">
        <v>BioLegend</v>
      </c>
      <c r="B3561">
        <v>25317.599999999999</v>
      </c>
      <c r="C3561" t="str">
        <v>EED119933</v>
      </c>
      <c r="D3561" s="6">
        <v>45941</v>
      </c>
      <c r="E3561" s="6">
        <v>45948</v>
      </c>
      <c r="F3561">
        <v>369332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9424.7999999999993</v>
      </c>
      <c r="C3562" t="str">
        <v>EED119933</v>
      </c>
      <c r="D3562" s="6">
        <v>45941</v>
      </c>
      <c r="E3562" s="6">
        <v>45948</v>
      </c>
      <c r="F3562">
        <v>369703</v>
      </c>
      <c r="G3562">
        <v>1</v>
      </c>
      <c r="H3562">
        <v>0</v>
      </c>
      <c r="I3562">
        <v>1</v>
      </c>
      <c r="J3562" t="str">
        <v>Sonipat</v>
      </c>
      <c r="K3562" t="str">
        <v>Deepak / Priyanka Madam</v>
      </c>
    </row>
    <row r="3563" spans="1:11" x14ac:dyDescent="0.25">
      <c r="A3563" t="str">
        <v>BioLegend</v>
      </c>
      <c r="B3563">
        <v>28314</v>
      </c>
      <c r="C3563" t="str">
        <v>EED119933</v>
      </c>
      <c r="D3563" s="6">
        <v>45941</v>
      </c>
      <c r="E3563" s="6">
        <v>45948</v>
      </c>
      <c r="F3563">
        <v>396414</v>
      </c>
      <c r="G3563">
        <v>1</v>
      </c>
      <c r="H3563">
        <v>1</v>
      </c>
      <c r="I3563">
        <v>0</v>
      </c>
      <c r="J3563" t="str">
        <v>Mumbai</v>
      </c>
      <c r="K3563" t="str">
        <v>Wednesday (22-10-25)</v>
      </c>
    </row>
    <row r="3564" spans="1:11" x14ac:dyDescent="0.25">
      <c r="A3564" t="str">
        <v>BioLegend</v>
      </c>
      <c r="B3564">
        <v>12874.400000000001</v>
      </c>
      <c r="C3564" t="str">
        <v>EED119933</v>
      </c>
      <c r="D3564" s="6">
        <v>45941</v>
      </c>
      <c r="E3564" s="6">
        <v>45948</v>
      </c>
      <c r="F3564">
        <v>400129</v>
      </c>
      <c r="G3564">
        <v>1</v>
      </c>
      <c r="H3564">
        <v>1</v>
      </c>
      <c r="I3564">
        <v>0</v>
      </c>
      <c r="J3564" t="str">
        <v>Delhi</v>
      </c>
      <c r="K3564" t="str">
        <v>Poter</v>
      </c>
    </row>
    <row r="3565" spans="1:11" x14ac:dyDescent="0.25">
      <c r="A3565" t="str">
        <v>BioLegend</v>
      </c>
      <c r="B3565">
        <v>10164</v>
      </c>
      <c r="C3565" t="str">
        <v>EED119933</v>
      </c>
      <c r="D3565" s="6">
        <v>45941</v>
      </c>
      <c r="E3565" s="6">
        <v>45948</v>
      </c>
      <c r="F3565">
        <v>400218</v>
      </c>
      <c r="G3565">
        <v>2</v>
      </c>
      <c r="H3565">
        <v>0</v>
      </c>
      <c r="I3565">
        <v>2</v>
      </c>
      <c r="J3565" t="str">
        <v>Gujrat</v>
      </c>
      <c r="K3565" t="str">
        <v>Saturday (25-10-25)</v>
      </c>
    </row>
    <row r="3566" spans="1:11" x14ac:dyDescent="0.25">
      <c r="A3566" t="str">
        <v>BioLegend</v>
      </c>
      <c r="B3566">
        <v>6036.7999999999993</v>
      </c>
      <c r="C3566" t="str">
        <v>EED119933</v>
      </c>
      <c r="D3566" s="6">
        <v>45941</v>
      </c>
      <c r="E3566" s="6">
        <v>45948</v>
      </c>
      <c r="F3566">
        <v>400508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10841.6</v>
      </c>
      <c r="C3567" t="str">
        <v>EED119933</v>
      </c>
      <c r="D3567" s="6">
        <v>45941</v>
      </c>
      <c r="E3567" s="6">
        <v>45948</v>
      </c>
      <c r="F3567">
        <v>400522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10841.6</v>
      </c>
      <c r="C3568" t="str">
        <v>EED119933</v>
      </c>
      <c r="D3568" s="6">
        <v>45941</v>
      </c>
      <c r="E3568" s="6">
        <v>45948</v>
      </c>
      <c r="F3568">
        <v>400524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17820</v>
      </c>
      <c r="C3569" t="str">
        <v>EED119933</v>
      </c>
      <c r="D3569" s="6">
        <v>45941</v>
      </c>
      <c r="E3569" s="6">
        <v>45948</v>
      </c>
      <c r="F3569">
        <v>400551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14845.599999999999</v>
      </c>
      <c r="C3570" t="str">
        <v>EED119933</v>
      </c>
      <c r="D3570" s="6">
        <v>45941</v>
      </c>
      <c r="E3570" s="6">
        <v>45948</v>
      </c>
      <c r="F3570">
        <v>400932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11211.2</v>
      </c>
      <c r="C3571" t="str">
        <v>EED119933</v>
      </c>
      <c r="D3571" s="6">
        <v>45941</v>
      </c>
      <c r="E3571" s="6">
        <v>45948</v>
      </c>
      <c r="F3571">
        <v>405301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17987.2</v>
      </c>
      <c r="C3572" t="str">
        <v>EED119933</v>
      </c>
      <c r="D3572" s="6">
        <v>45941</v>
      </c>
      <c r="E3572" s="6">
        <v>45948</v>
      </c>
      <c r="F3572">
        <v>405706</v>
      </c>
      <c r="G3572">
        <v>1</v>
      </c>
      <c r="H3572">
        <v>1</v>
      </c>
      <c r="I3572">
        <v>0</v>
      </c>
      <c r="J3572" t="str">
        <v>Hyderabad</v>
      </c>
      <c r="K3572" t="str">
        <v>Wednesday (22-10-25)</v>
      </c>
    </row>
    <row r="3573" spans="1:11" x14ac:dyDescent="0.25">
      <c r="A3573" t="str">
        <v>BioLegend</v>
      </c>
      <c r="B3573">
        <v>7145.6</v>
      </c>
      <c r="C3573" t="str">
        <v>EED119933</v>
      </c>
      <c r="D3573" s="6">
        <v>45941</v>
      </c>
      <c r="E3573" s="6">
        <v>45948</v>
      </c>
      <c r="F3573">
        <v>406001</v>
      </c>
      <c r="G3573">
        <v>1</v>
      </c>
      <c r="H3573">
        <v>0</v>
      </c>
      <c r="I3573">
        <v>1</v>
      </c>
      <c r="J3573" t="str">
        <v>Delhi</v>
      </c>
      <c r="K3573" t="str">
        <v xml:space="preserve">Deepak / Priyanka Madam </v>
      </c>
    </row>
    <row r="3574" spans="1:11" x14ac:dyDescent="0.25">
      <c r="A3574" t="str">
        <v>BioLegend</v>
      </c>
      <c r="B3574">
        <v>8685.6</v>
      </c>
      <c r="C3574" t="str">
        <v>EED119933</v>
      </c>
      <c r="D3574" s="6">
        <v>45941</v>
      </c>
      <c r="E3574" s="6">
        <v>45948</v>
      </c>
      <c r="F3574">
        <v>406416</v>
      </c>
      <c r="G3574">
        <v>1</v>
      </c>
      <c r="H3574">
        <v>0</v>
      </c>
      <c r="I3574">
        <v>1</v>
      </c>
      <c r="J3574" t="str">
        <v>Delhi</v>
      </c>
      <c r="K3574" t="str">
        <v xml:space="preserve">Deepak / Priyanka Madam </v>
      </c>
    </row>
    <row r="3575" spans="1:11" x14ac:dyDescent="0.25">
      <c r="A3575" t="str">
        <v>BioLegend</v>
      </c>
      <c r="B3575">
        <v>16324</v>
      </c>
      <c r="C3575" t="str">
        <v>EED119933</v>
      </c>
      <c r="D3575" s="6">
        <v>45941</v>
      </c>
      <c r="E3575" s="6">
        <v>45948</v>
      </c>
      <c r="F3575">
        <v>406516</v>
      </c>
      <c r="G3575">
        <v>1</v>
      </c>
      <c r="H3575">
        <v>1</v>
      </c>
      <c r="I3575">
        <v>0</v>
      </c>
      <c r="J3575" t="str">
        <v>Hyderabad</v>
      </c>
      <c r="K3575" t="str">
        <v>Wednesday (22-10-25)</v>
      </c>
    </row>
    <row r="3576" spans="1:11" x14ac:dyDescent="0.25">
      <c r="A3576" t="str">
        <v>BioLegend</v>
      </c>
      <c r="B3576">
        <v>12689.599999999999</v>
      </c>
      <c r="C3576" t="str">
        <v>EED119933</v>
      </c>
      <c r="D3576" s="6">
        <v>45941</v>
      </c>
      <c r="E3576" s="6">
        <v>45948</v>
      </c>
      <c r="F3576">
        <v>406606</v>
      </c>
      <c r="G3576">
        <v>1</v>
      </c>
      <c r="H3576">
        <v>1</v>
      </c>
      <c r="I3576">
        <v>0</v>
      </c>
      <c r="J3576" t="str">
        <v>Hyderabad</v>
      </c>
      <c r="K3576" t="str">
        <v>Wednesday (22-10-25)</v>
      </c>
    </row>
    <row r="3577" spans="1:11" x14ac:dyDescent="0.25">
      <c r="A3577" t="str">
        <v>BioLegend</v>
      </c>
      <c r="B3577">
        <v>6221.6</v>
      </c>
      <c r="C3577" t="str">
        <v>EED119933</v>
      </c>
      <c r="D3577" s="6">
        <v>45941</v>
      </c>
      <c r="E3577" s="6">
        <v>45948</v>
      </c>
      <c r="F3577">
        <v>410604</v>
      </c>
      <c r="G3577">
        <v>5</v>
      </c>
      <c r="H3577">
        <v>0</v>
      </c>
      <c r="I3577">
        <v>5</v>
      </c>
      <c r="J3577" t="str">
        <v>Faridabad</v>
      </c>
      <c r="K3577" t="str">
        <v>Priyanka Madam</v>
      </c>
    </row>
    <row r="3578" spans="1:11" x14ac:dyDescent="0.25">
      <c r="A3578" t="str">
        <v>BioLegend</v>
      </c>
      <c r="B3578">
        <v>5482.4</v>
      </c>
      <c r="C3578" t="str">
        <v>EED119933</v>
      </c>
      <c r="D3578" s="6">
        <v>45941</v>
      </c>
      <c r="E3578" s="6">
        <v>45948</v>
      </c>
      <c r="F3578">
        <v>420201</v>
      </c>
      <c r="G3578">
        <v>1</v>
      </c>
      <c r="H3578">
        <v>0</v>
      </c>
      <c r="I3578">
        <v>1</v>
      </c>
      <c r="J3578" t="str">
        <v>Pune</v>
      </c>
      <c r="K3578" t="str">
        <v>Saturday (25-10-25)</v>
      </c>
    </row>
    <row r="3579" spans="1:11" x14ac:dyDescent="0.25">
      <c r="A3579" t="str">
        <v>BioLegend</v>
      </c>
      <c r="B3579">
        <v>4004</v>
      </c>
      <c r="C3579" t="str">
        <v>EED119933</v>
      </c>
      <c r="D3579" s="6">
        <v>45941</v>
      </c>
      <c r="E3579" s="6">
        <v>45948</v>
      </c>
      <c r="F3579">
        <v>420301</v>
      </c>
      <c r="G3579">
        <v>1</v>
      </c>
      <c r="H3579">
        <v>0</v>
      </c>
      <c r="I3579">
        <v>1</v>
      </c>
      <c r="J3579" t="str">
        <v>Pune</v>
      </c>
      <c r="K3579" t="str">
        <v>Saturday (25-10-25)</v>
      </c>
    </row>
    <row r="3580" spans="1:11" x14ac:dyDescent="0.25">
      <c r="A3580" t="str">
        <v>BioLegend</v>
      </c>
      <c r="B3580">
        <v>1848</v>
      </c>
      <c r="C3580" t="str">
        <v>EED119933</v>
      </c>
      <c r="D3580" s="6">
        <v>45941</v>
      </c>
      <c r="E3580" s="6">
        <v>45948</v>
      </c>
      <c r="F3580">
        <v>420403</v>
      </c>
      <c r="G3580">
        <v>1</v>
      </c>
      <c r="H3580">
        <v>1</v>
      </c>
      <c r="I3580">
        <v>0</v>
      </c>
      <c r="J3580" t="str">
        <v>Gujrat</v>
      </c>
      <c r="K3580" t="str">
        <v>Wednesday (22-10-25)</v>
      </c>
    </row>
    <row r="3581" spans="1:11" x14ac:dyDescent="0.25">
      <c r="A3581" t="str">
        <v>BioLegend</v>
      </c>
      <c r="B3581">
        <v>1848</v>
      </c>
      <c r="C3581" t="str">
        <v>EED119933</v>
      </c>
      <c r="D3581" s="6">
        <v>45941</v>
      </c>
      <c r="E3581" s="6">
        <v>45948</v>
      </c>
      <c r="F3581">
        <v>420403</v>
      </c>
      <c r="G3581">
        <v>5</v>
      </c>
      <c r="H3581">
        <v>0</v>
      </c>
      <c r="I3581">
        <v>5</v>
      </c>
      <c r="J3581" t="str">
        <v>Banglore</v>
      </c>
      <c r="K3581" t="str">
        <v>Saturday (25-10-25)</v>
      </c>
    </row>
    <row r="3582" spans="1:11" x14ac:dyDescent="0.25">
      <c r="A3582" t="str">
        <v>BioLegend</v>
      </c>
      <c r="B3582">
        <v>4004</v>
      </c>
      <c r="C3582" t="str">
        <v>EED119933</v>
      </c>
      <c r="D3582" s="6">
        <v>45941</v>
      </c>
      <c r="E3582" s="6">
        <v>45948</v>
      </c>
      <c r="F3582">
        <v>420601</v>
      </c>
      <c r="G3582">
        <v>1</v>
      </c>
      <c r="H3582">
        <v>0</v>
      </c>
      <c r="I3582">
        <v>1</v>
      </c>
      <c r="J3582" t="str">
        <v>Pune</v>
      </c>
      <c r="K3582" t="str">
        <v>Saturday (25-10-25)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420601</v>
      </c>
      <c r="G3583">
        <v>1</v>
      </c>
      <c r="H3583">
        <v>0</v>
      </c>
      <c r="I3583">
        <v>1</v>
      </c>
      <c r="J3583" t="str">
        <v>Kerala</v>
      </c>
      <c r="K3583" t="str">
        <v>Saturday (25-10-25)</v>
      </c>
    </row>
    <row r="3584" spans="1:11" x14ac:dyDescent="0.25">
      <c r="A3584" t="str">
        <v>BioLegend</v>
      </c>
      <c r="B3584">
        <v>3326.3999999999996</v>
      </c>
      <c r="C3584" t="str">
        <v>EED119933</v>
      </c>
      <c r="D3584" s="6">
        <v>45941</v>
      </c>
      <c r="E3584" s="6">
        <v>45948</v>
      </c>
      <c r="F3584">
        <v>420701</v>
      </c>
      <c r="G3584">
        <v>1</v>
      </c>
      <c r="H3584">
        <v>0</v>
      </c>
      <c r="I3584">
        <v>1</v>
      </c>
      <c r="J3584" t="str">
        <v>Kolkata</v>
      </c>
      <c r="K3584" t="str">
        <v>Wait for othe materail</v>
      </c>
    </row>
    <row r="3585" spans="1:11" x14ac:dyDescent="0.25">
      <c r="A3585" t="str">
        <v>BioLegend</v>
      </c>
      <c r="B3585">
        <v>3326.3999999999996</v>
      </c>
      <c r="C3585" t="str">
        <v>EED119933</v>
      </c>
      <c r="D3585" s="6">
        <v>45941</v>
      </c>
      <c r="E3585" s="6">
        <v>45948</v>
      </c>
      <c r="F3585">
        <v>420701</v>
      </c>
      <c r="G3585">
        <v>4</v>
      </c>
      <c r="H3585">
        <v>0</v>
      </c>
      <c r="I3585">
        <v>4</v>
      </c>
      <c r="J3585" t="str">
        <v>Delhi</v>
      </c>
      <c r="K3585" t="str">
        <v xml:space="preserve">Deepak / Priyanka Madam 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15</v>
      </c>
      <c r="H3586">
        <v>15</v>
      </c>
      <c r="I3586">
        <v>0</v>
      </c>
      <c r="J3586" t="str">
        <v>Hyderabad</v>
      </c>
      <c r="K3586">
        <v>0</v>
      </c>
    </row>
    <row r="3587" spans="1:11" x14ac:dyDescent="0.25">
      <c r="A3587" t="str">
        <v>BioLegend</v>
      </c>
      <c r="B3587">
        <v>14106.400000000001</v>
      </c>
      <c r="C3587" t="str">
        <v>EED119933</v>
      </c>
      <c r="D3587" s="6">
        <v>45941</v>
      </c>
      <c r="E3587" s="6">
        <v>45948</v>
      </c>
      <c r="F3587">
        <v>422302</v>
      </c>
      <c r="G3587">
        <v>3</v>
      </c>
      <c r="H3587">
        <v>3</v>
      </c>
      <c r="I3587">
        <v>0</v>
      </c>
      <c r="J3587" t="str">
        <v>Gujrat</v>
      </c>
      <c r="K3587" t="str">
        <v>Wednesday (22-10-25)</v>
      </c>
    </row>
    <row r="3588" spans="1:11" x14ac:dyDescent="0.25">
      <c r="A3588" t="str">
        <v>BioLegend</v>
      </c>
      <c r="B3588">
        <v>14106.400000000001</v>
      </c>
      <c r="C3588" t="str">
        <v>EED119933</v>
      </c>
      <c r="D3588" s="6">
        <v>45941</v>
      </c>
      <c r="E3588" s="6">
        <v>45948</v>
      </c>
      <c r="F3588">
        <v>422302</v>
      </c>
      <c r="G3588">
        <v>2</v>
      </c>
      <c r="H3588">
        <v>2</v>
      </c>
      <c r="I3588">
        <v>0</v>
      </c>
      <c r="J3588" t="str">
        <v>Banglore</v>
      </c>
      <c r="K3588">
        <v>0</v>
      </c>
    </row>
    <row r="3589" spans="1:11" x14ac:dyDescent="0.25">
      <c r="A3589" t="str">
        <v>BioLegend</v>
      </c>
      <c r="B3589">
        <v>4743.2</v>
      </c>
      <c r="C3589" t="str">
        <v>EED119933</v>
      </c>
      <c r="D3589" s="6">
        <v>45941</v>
      </c>
      <c r="E3589" s="6">
        <v>45948</v>
      </c>
      <c r="F3589">
        <v>422501</v>
      </c>
      <c r="G3589">
        <v>1</v>
      </c>
      <c r="H3589">
        <v>0</v>
      </c>
      <c r="I3589">
        <v>1</v>
      </c>
      <c r="J3589" t="str">
        <v>Pune</v>
      </c>
      <c r="K3589" t="str">
        <v>Saturday (25-10-25)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423101</v>
      </c>
      <c r="G3590">
        <v>5</v>
      </c>
      <c r="H3590">
        <v>0</v>
      </c>
      <c r="I3590">
        <v>5</v>
      </c>
      <c r="J3590" t="str">
        <v>Gujrat</v>
      </c>
      <c r="K3590" t="str">
        <v>Saturday (25-10-25)</v>
      </c>
    </row>
    <row r="3591" spans="1:11" x14ac:dyDescent="0.25">
      <c r="A3591" t="str">
        <v>BioLegend</v>
      </c>
      <c r="B3591">
        <v>20636</v>
      </c>
      <c r="C3591" t="str">
        <v>EED119933</v>
      </c>
      <c r="D3591" s="6">
        <v>45941</v>
      </c>
      <c r="E3591" s="6">
        <v>45948</v>
      </c>
      <c r="F3591">
        <v>423102</v>
      </c>
      <c r="G3591">
        <v>3</v>
      </c>
      <c r="H3591">
        <v>0</v>
      </c>
      <c r="I3591">
        <v>3</v>
      </c>
      <c r="J3591" t="str">
        <v>Delhi</v>
      </c>
      <c r="K3591" t="str">
        <v xml:space="preserve">Deepak / Priyanka Madam </v>
      </c>
    </row>
    <row r="3592" spans="1:11" x14ac:dyDescent="0.25">
      <c r="A3592" t="str">
        <v>BioLegend</v>
      </c>
      <c r="B3592">
        <v>5482.4</v>
      </c>
      <c r="C3592" t="str">
        <v>EED119933</v>
      </c>
      <c r="D3592" s="6">
        <v>45941</v>
      </c>
      <c r="E3592" s="6">
        <v>45948</v>
      </c>
      <c r="F3592">
        <v>423105</v>
      </c>
      <c r="G3592">
        <v>2</v>
      </c>
      <c r="H3592">
        <v>2</v>
      </c>
      <c r="I3592">
        <v>0</v>
      </c>
      <c r="J3592" t="str">
        <v>Gujrat</v>
      </c>
      <c r="K3592" t="str">
        <v>Wednesday (22-10-25)</v>
      </c>
    </row>
    <row r="3593" spans="1:11" x14ac:dyDescent="0.25">
      <c r="A3593" t="str">
        <v>BioLegend</v>
      </c>
      <c r="B3593">
        <v>10164</v>
      </c>
      <c r="C3593" t="str">
        <v>EED119933</v>
      </c>
      <c r="D3593" s="6">
        <v>45941</v>
      </c>
      <c r="E3593" s="6">
        <v>45948</v>
      </c>
      <c r="F3593">
        <v>424401</v>
      </c>
      <c r="G3593">
        <v>1</v>
      </c>
      <c r="H3593">
        <v>1</v>
      </c>
      <c r="I3593">
        <v>0</v>
      </c>
      <c r="J3593" t="str">
        <v>Hyderabad</v>
      </c>
      <c r="K3593" t="str">
        <v>Wednesday (22-10-25)</v>
      </c>
    </row>
    <row r="3594" spans="1:11" x14ac:dyDescent="0.25">
      <c r="A3594" t="str">
        <v>BioLegend</v>
      </c>
      <c r="B3594">
        <v>1478.4</v>
      </c>
      <c r="C3594" t="str">
        <v>EED119933</v>
      </c>
      <c r="D3594" s="6">
        <v>45941</v>
      </c>
      <c r="E3594" s="6">
        <v>45948</v>
      </c>
      <c r="F3594">
        <v>425501</v>
      </c>
      <c r="G3594">
        <v>1</v>
      </c>
      <c r="H3594">
        <v>0</v>
      </c>
      <c r="I3594">
        <v>1</v>
      </c>
      <c r="J3594" t="str">
        <v>Pune</v>
      </c>
      <c r="K3594" t="str">
        <v>Saturday (25-10-25)</v>
      </c>
    </row>
    <row r="3595" spans="1:11" x14ac:dyDescent="0.25">
      <c r="A3595" t="str">
        <v>BioLegend</v>
      </c>
      <c r="B3595">
        <v>8685.6</v>
      </c>
      <c r="C3595" t="str">
        <v>EED119933</v>
      </c>
      <c r="D3595" s="6">
        <v>45941</v>
      </c>
      <c r="E3595" s="6">
        <v>45948</v>
      </c>
      <c r="F3595">
        <v>426102</v>
      </c>
      <c r="G3595">
        <v>1</v>
      </c>
      <c r="H3595">
        <v>1</v>
      </c>
      <c r="I3595">
        <v>0</v>
      </c>
      <c r="J3595" t="str">
        <v>Gujrat</v>
      </c>
      <c r="K3595" t="str">
        <v>Wednesday (22-10-25)</v>
      </c>
    </row>
    <row r="3596" spans="1:11" x14ac:dyDescent="0.25">
      <c r="A3596" t="str">
        <v>BioLegend</v>
      </c>
      <c r="B3596">
        <v>7700</v>
      </c>
      <c r="C3596" t="str">
        <v>EED119933</v>
      </c>
      <c r="D3596" s="6">
        <v>45941</v>
      </c>
      <c r="E3596" s="6">
        <v>45948</v>
      </c>
      <c r="F3596">
        <v>426105</v>
      </c>
      <c r="G3596">
        <v>1</v>
      </c>
      <c r="H3596">
        <v>1</v>
      </c>
      <c r="I3596">
        <v>0</v>
      </c>
      <c r="J3596" t="str">
        <v>Gujrat</v>
      </c>
      <c r="K3596" t="str">
        <v>Wednesday (22-10-25)</v>
      </c>
    </row>
    <row r="3597" spans="1:11" x14ac:dyDescent="0.25">
      <c r="A3597" t="str">
        <v>BioLegend</v>
      </c>
      <c r="B3597">
        <v>17001.599999999999</v>
      </c>
      <c r="C3597" t="str">
        <v>EED119933</v>
      </c>
      <c r="D3597" s="6">
        <v>45941</v>
      </c>
      <c r="E3597" s="6">
        <v>45948</v>
      </c>
      <c r="F3597">
        <v>426803</v>
      </c>
      <c r="G3597">
        <v>1</v>
      </c>
      <c r="H3597">
        <v>0</v>
      </c>
      <c r="I3597">
        <v>1</v>
      </c>
      <c r="J3597" t="str">
        <v>Pune</v>
      </c>
      <c r="K3597" t="str">
        <v>Saturday (25-10-25)</v>
      </c>
    </row>
    <row r="3598" spans="1:11" x14ac:dyDescent="0.25">
      <c r="A3598" t="str">
        <v>BioLegend</v>
      </c>
      <c r="B3598">
        <v>13921.599999999999</v>
      </c>
      <c r="C3598" t="str">
        <v>EED119933</v>
      </c>
      <c r="D3598" s="6">
        <v>45941</v>
      </c>
      <c r="E3598" s="6">
        <v>45948</v>
      </c>
      <c r="F3598">
        <v>505008</v>
      </c>
      <c r="G3598">
        <v>1</v>
      </c>
      <c r="H3598">
        <v>1</v>
      </c>
      <c r="I3598">
        <v>0</v>
      </c>
      <c r="J3598" t="str">
        <v>Hyderabad</v>
      </c>
      <c r="K3598" t="str">
        <v>Wednesday (22-10-25)</v>
      </c>
    </row>
    <row r="3599" spans="1:11" x14ac:dyDescent="0.25">
      <c r="A3599" t="str">
        <v>BioLegend</v>
      </c>
      <c r="B3599">
        <v>9055.2000000000007</v>
      </c>
      <c r="C3599" t="str">
        <v>EED119933</v>
      </c>
      <c r="D3599" s="6">
        <v>45941</v>
      </c>
      <c r="E3599" s="6">
        <v>45948</v>
      </c>
      <c r="F3599">
        <v>570204</v>
      </c>
      <c r="G3599">
        <v>1</v>
      </c>
      <c r="H3599">
        <v>0</v>
      </c>
      <c r="I3599">
        <v>1</v>
      </c>
      <c r="J3599" t="str">
        <v>Delhi</v>
      </c>
      <c r="K3599" t="str">
        <v xml:space="preserve">Deepak / Priyanka Madam </v>
      </c>
    </row>
    <row r="3600" spans="1:11" x14ac:dyDescent="0.25">
      <c r="A3600" t="str">
        <v>BioLegend</v>
      </c>
      <c r="B3600">
        <v>14106.400000000001</v>
      </c>
      <c r="C3600" t="str">
        <v>EED119933</v>
      </c>
      <c r="D3600" s="6">
        <v>45941</v>
      </c>
      <c r="E3600" s="6">
        <v>45948</v>
      </c>
      <c r="F3600">
        <v>575306</v>
      </c>
      <c r="G3600">
        <v>1</v>
      </c>
      <c r="H3600">
        <v>0</v>
      </c>
      <c r="I3600">
        <v>1</v>
      </c>
      <c r="J3600" t="str">
        <v>Delhi</v>
      </c>
      <c r="K3600" t="str">
        <v xml:space="preserve">Deepak / Priyanka Madam </v>
      </c>
    </row>
    <row r="3601" spans="1:11" x14ac:dyDescent="0.25">
      <c r="A3601" t="str">
        <v>BioLegend</v>
      </c>
      <c r="B3601">
        <v>22792</v>
      </c>
      <c r="C3601" t="str">
        <v>EED119933</v>
      </c>
      <c r="D3601" s="6">
        <v>45941</v>
      </c>
      <c r="E3601" s="6">
        <v>45948</v>
      </c>
      <c r="F3601">
        <v>626812</v>
      </c>
      <c r="G3601">
        <v>8</v>
      </c>
      <c r="H3601">
        <v>0</v>
      </c>
      <c r="I3601">
        <v>8</v>
      </c>
      <c r="J3601" t="str">
        <v>Banglore</v>
      </c>
      <c r="K3601" t="str">
        <v>Saturday (25-10-25)</v>
      </c>
    </row>
    <row r="3602" spans="1:11" x14ac:dyDescent="0.25">
      <c r="A3602" t="str">
        <v>BioLegend</v>
      </c>
      <c r="B3602">
        <v>9794.4</v>
      </c>
      <c r="C3602" t="str">
        <v>EED119933</v>
      </c>
      <c r="D3602" s="6">
        <v>45941</v>
      </c>
      <c r="E3602" s="6">
        <v>45948</v>
      </c>
      <c r="F3602">
        <v>633603</v>
      </c>
      <c r="G3602">
        <v>1</v>
      </c>
      <c r="H3602">
        <v>1</v>
      </c>
      <c r="I3602">
        <v>0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11950.400000000001</v>
      </c>
      <c r="C3603" t="str">
        <v>EED119933</v>
      </c>
      <c r="D3603" s="6">
        <v>45941</v>
      </c>
      <c r="E3603" s="6">
        <v>45948</v>
      </c>
      <c r="F3603">
        <v>640906</v>
      </c>
      <c r="G3603">
        <v>1</v>
      </c>
      <c r="H3603">
        <v>0</v>
      </c>
      <c r="I3603">
        <v>1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15584.8</v>
      </c>
      <c r="C3604" t="str">
        <v>EED119933</v>
      </c>
      <c r="D3604" s="6">
        <v>45941</v>
      </c>
      <c r="E3604" s="6">
        <v>45948</v>
      </c>
      <c r="F3604">
        <v>640914</v>
      </c>
      <c r="G3604">
        <v>1</v>
      </c>
      <c r="H3604">
        <v>1</v>
      </c>
      <c r="I3604">
        <v>0</v>
      </c>
      <c r="J3604" t="str">
        <v>Delhi</v>
      </c>
      <c r="K3604" t="str">
        <v>Poter</v>
      </c>
    </row>
    <row r="3605" spans="1:11" x14ac:dyDescent="0.25">
      <c r="A3605" t="str">
        <v>BioLegend</v>
      </c>
      <c r="B3605">
        <v>15584.8</v>
      </c>
      <c r="C3605" t="str">
        <v>EED119933</v>
      </c>
      <c r="D3605" s="6">
        <v>45941</v>
      </c>
      <c r="E3605" s="6">
        <v>45948</v>
      </c>
      <c r="F3605">
        <v>640914</v>
      </c>
      <c r="G3605">
        <v>2</v>
      </c>
      <c r="H3605">
        <v>2</v>
      </c>
      <c r="I3605">
        <v>0</v>
      </c>
      <c r="J3605" t="str">
        <v>Gujrat</v>
      </c>
      <c r="K3605" t="str">
        <v>Wednesday (22-10-25)</v>
      </c>
    </row>
    <row r="3606" spans="1:11" x14ac:dyDescent="0.25">
      <c r="A3606" t="str">
        <v>BioLegend</v>
      </c>
      <c r="B3606">
        <v>108477.6</v>
      </c>
      <c r="C3606" t="str">
        <v>EED119933</v>
      </c>
      <c r="D3606" s="6">
        <v>45941</v>
      </c>
      <c r="E3606" s="6">
        <v>45948</v>
      </c>
      <c r="F3606">
        <v>740809</v>
      </c>
      <c r="G3606">
        <v>1</v>
      </c>
      <c r="H3606">
        <v>1</v>
      </c>
      <c r="I3606">
        <v>0</v>
      </c>
      <c r="J3606" t="str">
        <v>Telangana</v>
      </c>
      <c r="K3606">
        <v>0</v>
      </c>
    </row>
    <row r="3607" spans="1:11" x14ac:dyDescent="0.25">
      <c r="A3607" t="str">
        <v>BOSTER</v>
      </c>
      <c r="B3607">
        <v>32560</v>
      </c>
      <c r="C3607">
        <v>0</v>
      </c>
      <c r="D3607" s="6">
        <v>0</v>
      </c>
      <c r="E3607" s="6">
        <v>45948</v>
      </c>
      <c r="F3607" t="str">
        <v>M00202S232</v>
      </c>
      <c r="G3607">
        <v>2</v>
      </c>
      <c r="H3607">
        <v>0</v>
      </c>
      <c r="I3607">
        <v>2</v>
      </c>
      <c r="J3607" t="str">
        <v>Banglore</v>
      </c>
      <c r="K3607" t="str">
        <v>COA Pending</v>
      </c>
    </row>
    <row r="3608" spans="1:11" x14ac:dyDescent="0.25">
      <c r="A3608" t="str">
        <v>BOSTER</v>
      </c>
      <c r="B3608">
        <v>41360</v>
      </c>
      <c r="C3608">
        <v>0</v>
      </c>
      <c r="D3608" s="6">
        <v>0</v>
      </c>
      <c r="E3608" s="6">
        <v>45948</v>
      </c>
      <c r="F3608" t="str">
        <v>DZ01398-1</v>
      </c>
      <c r="G3608">
        <v>1</v>
      </c>
      <c r="H3608">
        <v>0</v>
      </c>
      <c r="I3608">
        <v>1</v>
      </c>
      <c r="J3608" t="str">
        <v>Pune</v>
      </c>
      <c r="K3608" t="str">
        <v>Saturday (25-10-25)</v>
      </c>
    </row>
    <row r="3609" spans="1:11" x14ac:dyDescent="0.25">
      <c r="A3609">
        <v>0</v>
      </c>
      <c r="B3609">
        <v>0</v>
      </c>
      <c r="C3609">
        <v>0</v>
      </c>
      <c r="D3609" s="6">
        <v>0</v>
      </c>
      <c r="E3609" s="6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7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3741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3587</v>
      </c>
      <c r="E2" s="22">
        <f ca="1">SUMIF('Report 2'!A:N,'Brand Wise Report'!A2,'Report 2'!M:M)</f>
        <v>49884805.22666651</v>
      </c>
      <c r="F2" s="22">
        <f ca="1">SUMIF('Report 2'!A:N,'Brand Wise Report'!A2,'Report 2'!I:I)</f>
        <v>154</v>
      </c>
      <c r="G2" s="22">
        <f ca="1">SUMIF('Report 2'!A:N,'Brand Wise Report'!A2,'Report 2'!N:N)</f>
        <v>573811.33333333337</v>
      </c>
      <c r="H2" s="22"/>
      <c r="I2" s="22">
        <f>SUMIFS('Report 2'!I:I,'Report 2'!A:A,A2,'Report 2'!J:J,"stock")</f>
        <v>41</v>
      </c>
      <c r="J2" s="22">
        <f>SUMIFS('Report 2'!N:N,'Report 2'!A:A,A2,'Report 2'!J:J,"stock")</f>
        <v>316236.79999999999</v>
      </c>
      <c r="K2" s="22">
        <f>SUMIFS('Report 2'!I:I,'Report 2'!A:A,A2,'Report 2'!J:J,"&lt;&gt;stock")</f>
        <v>113</v>
      </c>
      <c r="L2" s="22">
        <f>SUMIFS('Report 2'!N:N,'Report 2'!A:A,A2,'Report 2'!J:J,"&lt;&gt;stock")</f>
        <v>257574.5333333333</v>
      </c>
    </row>
    <row r="3" spans="1:12" x14ac:dyDescent="0.25">
      <c r="A3" s="22" t="str">
        <v>Dharmacon</v>
      </c>
      <c r="B3" s="22">
        <f ca="1">SUMIF('Report 2'!A:N,'Brand Wise Report'!A3,'Report 2'!G:G)</f>
        <v>300</v>
      </c>
      <c r="C3" s="22">
        <f ca="1">SUMIF('Report 2'!A:N,'Brand Wise Report'!A3,'Report 2'!L:L)</f>
        <v>9381976.5600000098</v>
      </c>
      <c r="D3" s="22">
        <f ca="1">SUMIF('Report 2'!A:N,'Brand Wise Report'!A3,'Report 2'!H:H)</f>
        <v>261</v>
      </c>
      <c r="E3" s="22">
        <f ca="1">SUMIF('Report 2'!A:N,'Brand Wise Report'!A3,'Report 2'!M:M)</f>
        <v>8714971.7600000091</v>
      </c>
      <c r="F3" s="22">
        <f ca="1">SUMIF('Report 2'!A:N,'Brand Wise Report'!A3,'Report 2'!I:I)</f>
        <v>39</v>
      </c>
      <c r="G3" s="22">
        <f ca="1">SUMIF('Report 2'!A:N,'Brand Wise Report'!A3,'Report 2'!N:N)</f>
        <v>667004.80000000005</v>
      </c>
      <c r="H3" s="22"/>
      <c r="I3" s="22">
        <f>SUMIFS('Report 2'!I:I,'Report 2'!A:A,A3,'Report 2'!J:J,"stock")</f>
        <v>21</v>
      </c>
      <c r="J3" s="22">
        <f>SUMIFS('Report 2'!N:N,'Report 2'!A:A,A3,'Report 2'!J:J,"stock")</f>
        <v>117163.2</v>
      </c>
      <c r="K3" s="22">
        <f>SUMIFS('Report 2'!I:I,'Report 2'!A:A,A3,'Report 2'!J:J,"&lt;&gt;stock")</f>
        <v>18</v>
      </c>
      <c r="L3" s="22">
        <f>SUMIFS('Report 2'!N:N,'Report 2'!A:A,A3,'Report 2'!J:J,"&lt;&gt;stock")</f>
        <v>549841.6</v>
      </c>
    </row>
    <row r="4" spans="1:12" x14ac:dyDescent="0.25">
      <c r="A4" s="22" t="str">
        <v>bethyl</v>
      </c>
      <c r="B4" s="22">
        <f ca="1">SUMIF('Report 2'!A:N,'Brand Wise Report'!A4,'Report 2'!G:G)</f>
        <v>28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26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2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2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95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94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27</v>
      </c>
      <c r="C7" s="22">
        <f ca="1">SUMIF('Report 2'!A:N,'Brand Wise Report'!A7,'Report 2'!L:L)</f>
        <v>1161336</v>
      </c>
      <c r="D7" s="22">
        <f ca="1">SUMIF('Report 2'!A:N,'Brand Wise Report'!A7,'Report 2'!H:H)</f>
        <v>24</v>
      </c>
      <c r="E7" s="22">
        <f ca="1">SUMIF('Report 2'!A:N,'Brand Wise Report'!A7,'Report 2'!M:M)</f>
        <v>1161336</v>
      </c>
      <c r="F7" s="22">
        <f ca="1">SUMIF('Report 2'!A:N,'Brand Wise Report'!A7,'Report 2'!I:I)</f>
        <v>3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3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56</v>
      </c>
      <c r="C8" s="22">
        <f ca="1">SUMIF('Report 2'!A:N,'Brand Wise Report'!A8,'Report 2'!L:L)</f>
        <v>2944876.88</v>
      </c>
      <c r="D8" s="22">
        <f ca="1">SUMIF('Report 2'!A:N,'Brand Wise Report'!A8,'Report 2'!H:H)</f>
        <v>56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124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117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7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7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9</v>
      </c>
      <c r="C13" s="22">
        <f ca="1">SUMIF('Report 2'!A:N,'Brand Wise Report'!A13,'Report 2'!L:L)</f>
        <v>87560</v>
      </c>
      <c r="D13" s="22">
        <f ca="1">SUMIF('Report 2'!A:N,'Brand Wise Report'!A13,'Report 2'!H:H)</f>
        <v>9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10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9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1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1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28</v>
      </c>
      <c r="E23" s="22">
        <f ca="1">SUMIF('Report 2'!A:N,'Brand Wise Report'!A23,'Report 2'!M:M)</f>
        <v>477708</v>
      </c>
      <c r="F23" s="22">
        <f ca="1">SUMIF('Report 2'!A:N,'Brand Wise Report'!A23,'Report 2'!I:I)</f>
        <v>3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3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5</v>
      </c>
      <c r="C26" s="22">
        <f ca="1">SUMIF('Report 2'!A:N,'Brand Wise Report'!A26,'Report 2'!L:L)</f>
        <v>113344</v>
      </c>
      <c r="D26" s="22">
        <f ca="1">SUMIF('Report 2'!A:N,'Brand Wise Report'!A26,'Report 2'!H:H)</f>
        <v>5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149</v>
      </c>
      <c r="C33" s="22">
        <f ca="1">SUMIF('Report 2'!A:N,'Brand Wise Report'!A33,'Report 2'!L:L)</f>
        <v>819380</v>
      </c>
      <c r="D33" s="22">
        <f ca="1">SUMIF('Report 2'!A:N,'Brand Wise Report'!A33,'Report 2'!H:H)</f>
        <v>62</v>
      </c>
      <c r="E33" s="22">
        <f ca="1">SUMIF('Report 2'!A:N,'Brand Wise Report'!A33,'Report 2'!M:M)</f>
        <v>465410</v>
      </c>
      <c r="F33" s="22">
        <f ca="1">SUMIF('Report 2'!A:N,'Brand Wise Report'!A33,'Report 2'!I:I)</f>
        <v>87</v>
      </c>
      <c r="G33" s="22">
        <f ca="1">SUMIF('Report 2'!A:N,'Brand Wise Report'!A33,'Report 2'!N:N)</f>
        <v>353970</v>
      </c>
      <c r="H33" s="22"/>
      <c r="I33" s="22">
        <f>SUMIFS('Report 2'!I:I,'Report 2'!A:A,A33,'Report 2'!J:J,"stock")</f>
        <v>85</v>
      </c>
      <c r="J33" s="22">
        <f>SUMIFS('Report 2'!N:N,'Report 2'!A:A,A33,'Report 2'!J:J,"stock")</f>
        <v>340970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97</v>
      </c>
      <c r="C35" s="22">
        <f ca="1">SUMIF('Report 2'!A:N,'Brand Wise Report'!A35,'Report 2'!L:L)</f>
        <v>910933.11</v>
      </c>
      <c r="D35" s="22">
        <f ca="1">SUMIF('Report 2'!A:N,'Brand Wise Report'!A35,'Report 2'!H:H)</f>
        <v>50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47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47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9" spans="1:12" x14ac:dyDescent="0.25">
      <c r="A39" s="36" t="s">
        <v>3443</v>
      </c>
      <c r="B39" s="36">
        <f t="shared" ref="B39:G39" ca="1" si="0">SUM(B2:B38)</f>
        <v>4999</v>
      </c>
      <c r="C39" s="36">
        <f t="shared" ca="1" si="0"/>
        <v>83909507.829999819</v>
      </c>
      <c r="D39" s="36">
        <f t="shared" ca="1" si="0"/>
        <v>4614</v>
      </c>
      <c r="E39" s="36">
        <f t="shared" ca="1" si="0"/>
        <v>80880728.116666526</v>
      </c>
      <c r="F39" s="36">
        <f t="shared" ca="1" si="0"/>
        <v>385</v>
      </c>
      <c r="G39" s="36">
        <f t="shared" ca="1" si="0"/>
        <v>3028779.7133333334</v>
      </c>
      <c r="H39" s="36"/>
      <c r="I39" s="36">
        <f>SUM(I2:I38)</f>
        <v>229</v>
      </c>
      <c r="J39" s="36">
        <f>SUM(J2:J38)</f>
        <v>2208363.58</v>
      </c>
      <c r="K39" s="36">
        <f>SUM(K2:K38)</f>
        <v>156</v>
      </c>
      <c r="L39" s="36">
        <f>SUM(L2:L38)</f>
        <v>820416.1333333333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9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9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>
        <v>0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>
        <v>0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>
        <v>0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>
        <v>0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>
        <v>0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>
        <v>0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 t="str">
        <v>Dispatch Date</v>
      </c>
      <c r="B451" t="str">
        <v>Awb Number</v>
      </c>
      <c r="C451" t="str">
        <v>Docket Status</v>
      </c>
      <c r="D451" t="str">
        <v>Customer name</v>
      </c>
      <c r="E451" t="str">
        <v>Other</v>
      </c>
      <c r="F451" t="str">
        <v>Dispatch Date</v>
      </c>
    </row>
    <row r="452" spans="1:6" x14ac:dyDescent="0.25">
      <c r="A452" s="6">
        <v>45812</v>
      </c>
      <c r="B452" t="str">
        <v>BY HAND</v>
      </c>
      <c r="C452" t="str">
        <v>PRIYANKA MADAM</v>
      </c>
      <c r="D452" t="str">
        <v>ICGEB</v>
      </c>
      <c r="E452" t="str">
        <v>Other</v>
      </c>
      <c r="F452" t="str">
        <v>Wednesday</v>
      </c>
    </row>
    <row r="453" spans="1:6" x14ac:dyDescent="0.25">
      <c r="A453" s="6">
        <v>45840</v>
      </c>
      <c r="B453" t="str">
        <v>BY PORTER</v>
      </c>
      <c r="C453" t="str">
        <v>BY PORTER</v>
      </c>
      <c r="D453" t="str">
        <v>NDTL</v>
      </c>
      <c r="E453" t="str">
        <v>Other</v>
      </c>
      <c r="F453" t="str">
        <v>Wednesday</v>
      </c>
    </row>
    <row r="454" spans="1:6" x14ac:dyDescent="0.25">
      <c r="A454" s="6">
        <v>45894</v>
      </c>
      <c r="B454" t="str">
        <v>D3001955194</v>
      </c>
      <c r="C454" t="str">
        <v>Delivered</v>
      </c>
      <c r="D454" t="str">
        <v>IISER MOHALI</v>
      </c>
      <c r="E454" t="str">
        <v>DTDC</v>
      </c>
      <c r="F454" t="str">
        <v>Monday</v>
      </c>
    </row>
    <row r="455" spans="1:6" x14ac:dyDescent="0.25">
      <c r="A455" s="6">
        <v>45846</v>
      </c>
      <c r="B455" t="str">
        <v>D3001996933</v>
      </c>
      <c r="C455" t="str">
        <v>Delivered</v>
      </c>
      <c r="D455" t="str">
        <v>VECTOR</v>
      </c>
      <c r="E455" t="str">
        <v>DTDC</v>
      </c>
      <c r="F455" t="str">
        <v>Tuesday</v>
      </c>
    </row>
    <row r="456" spans="1:6" x14ac:dyDescent="0.25">
      <c r="A456" s="6">
        <v>45846</v>
      </c>
      <c r="B456" t="str">
        <v>D3001996934</v>
      </c>
      <c r="C456" t="str">
        <v>Delivered</v>
      </c>
      <c r="D456" t="str">
        <v>BIO SYSTEMS</v>
      </c>
      <c r="E456" t="str">
        <v>DTDC</v>
      </c>
      <c r="F456" t="str">
        <v>Tuesday</v>
      </c>
    </row>
    <row r="457" spans="1:6" x14ac:dyDescent="0.25">
      <c r="A457" s="6">
        <v>45846</v>
      </c>
      <c r="B457" t="str">
        <v>D3001996935</v>
      </c>
      <c r="C457" t="str">
        <v>Delivered</v>
      </c>
      <c r="D457" t="str">
        <v>Medlife</v>
      </c>
      <c r="E457" t="str">
        <v>DTDC</v>
      </c>
      <c r="F457" t="str">
        <v>Tuesday</v>
      </c>
    </row>
    <row r="458" spans="1:6" x14ac:dyDescent="0.25">
      <c r="A458" s="6">
        <v>45880</v>
      </c>
      <c r="B458" t="str">
        <v>D3001997013</v>
      </c>
      <c r="C458" t="str">
        <v>Delivered</v>
      </c>
      <c r="D458" t="str">
        <v>RESEARCH WORLD</v>
      </c>
      <c r="E458" t="str">
        <v>DTDC</v>
      </c>
      <c r="F458" t="str">
        <v>Monday</v>
      </c>
    </row>
    <row r="459" spans="1:6" x14ac:dyDescent="0.25">
      <c r="A459" s="6">
        <v>45880</v>
      </c>
      <c r="B459" t="str">
        <v>D3001997014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45880</v>
      </c>
      <c r="B460" t="str">
        <v>D3001997015</v>
      </c>
      <c r="C460" t="str">
        <v>Delivered</v>
      </c>
      <c r="D460" t="str">
        <v>IIT-ROORKE</v>
      </c>
      <c r="E460" t="str">
        <v>DTDC</v>
      </c>
      <c r="F460" t="str">
        <v>Monday</v>
      </c>
    </row>
    <row r="461" spans="1:6" x14ac:dyDescent="0.25">
      <c r="A461" s="6">
        <v>45887</v>
      </c>
      <c r="B461" t="str">
        <v>D3001997017</v>
      </c>
      <c r="C461" t="str">
        <v>Delivered</v>
      </c>
      <c r="D461" t="str">
        <v>Essence</v>
      </c>
      <c r="E461" t="str">
        <v>DTDC</v>
      </c>
      <c r="F461" t="str">
        <v>Monday</v>
      </c>
    </row>
    <row r="462" spans="1:6" x14ac:dyDescent="0.25">
      <c r="A462" s="6">
        <v>45887</v>
      </c>
      <c r="B462" t="str">
        <v>D3001997018</v>
      </c>
      <c r="C462" t="str">
        <v>Delivered</v>
      </c>
      <c r="D462" t="str">
        <v>MEDLIFE</v>
      </c>
      <c r="E462" t="str">
        <v>DTDC</v>
      </c>
      <c r="F462" t="str">
        <v>Monday</v>
      </c>
    </row>
    <row r="463" spans="1:6" x14ac:dyDescent="0.25">
      <c r="A463" s="6">
        <v>45836</v>
      </c>
      <c r="B463" t="str">
        <v>D3002213696</v>
      </c>
      <c r="C463" t="str">
        <v>Delivered</v>
      </c>
      <c r="D463" t="str">
        <v>SOHST</v>
      </c>
      <c r="E463" t="str">
        <v>DTDC</v>
      </c>
      <c r="F463" t="str">
        <v>Saturday</v>
      </c>
    </row>
    <row r="464" spans="1:6" x14ac:dyDescent="0.25">
      <c r="A464" s="6">
        <v>45846</v>
      </c>
      <c r="B464" t="str">
        <v>D3002213697</v>
      </c>
      <c r="C464" t="str">
        <v>Delivered</v>
      </c>
      <c r="D464" t="str">
        <v>RESEARCH</v>
      </c>
      <c r="E464" t="str">
        <v>DTDC</v>
      </c>
      <c r="F464" t="str">
        <v>Tuesday</v>
      </c>
    </row>
    <row r="465" spans="1:6" x14ac:dyDescent="0.25">
      <c r="A465" s="6">
        <v>45832</v>
      </c>
      <c r="B465" t="str">
        <v>D3002213704</v>
      </c>
      <c r="C465" t="str">
        <v>Delivered</v>
      </c>
      <c r="D465" t="str">
        <v>MEDLIFE</v>
      </c>
      <c r="E465" t="str">
        <v>DTDC</v>
      </c>
      <c r="F465" t="str">
        <v>Tuesday</v>
      </c>
    </row>
    <row r="466" spans="1:6" x14ac:dyDescent="0.25">
      <c r="A466" s="6">
        <v>45829</v>
      </c>
      <c r="B466" t="str">
        <v>D3002213705</v>
      </c>
      <c r="C466" t="str">
        <v>Delivered</v>
      </c>
      <c r="D466" t="str">
        <v>Imtech</v>
      </c>
      <c r="E466" t="str">
        <v>DTDC</v>
      </c>
      <c r="F466" t="str">
        <v>Saturday</v>
      </c>
    </row>
    <row r="467" spans="1:6" x14ac:dyDescent="0.25">
      <c r="A467" s="6">
        <v>45867</v>
      </c>
      <c r="B467" t="str">
        <v>D3002709220</v>
      </c>
      <c r="C467" t="str">
        <v>Delivered</v>
      </c>
      <c r="D467" t="str">
        <v>IMTECH</v>
      </c>
      <c r="E467" t="str">
        <v>DTDC</v>
      </c>
      <c r="F467" t="str">
        <v>Tuesday</v>
      </c>
    </row>
    <row r="468" spans="1:6" x14ac:dyDescent="0.25">
      <c r="A468" s="6">
        <v>45852</v>
      </c>
      <c r="B468" t="str">
        <v>D3002709675</v>
      </c>
      <c r="C468" t="str">
        <v>Delivered</v>
      </c>
      <c r="D468" t="str">
        <v>Medlife</v>
      </c>
      <c r="E468" t="str">
        <v>DTDC</v>
      </c>
      <c r="F468" t="str">
        <v>Monday</v>
      </c>
    </row>
    <row r="469" spans="1:6" x14ac:dyDescent="0.25">
      <c r="A469" s="6">
        <v>45852</v>
      </c>
      <c r="B469" t="str">
        <v>D3002709676</v>
      </c>
      <c r="C469" t="str">
        <v>Delivered</v>
      </c>
      <c r="D469" t="str">
        <v>IMTECH</v>
      </c>
      <c r="E469" t="str">
        <v>DTDC</v>
      </c>
      <c r="F469" t="str">
        <v>Monday</v>
      </c>
    </row>
    <row r="470" spans="1:6" x14ac:dyDescent="0.25">
      <c r="A470" s="6">
        <v>45860</v>
      </c>
      <c r="B470" t="str">
        <v>D3002709684</v>
      </c>
      <c r="C470" t="str">
        <v>Delivered</v>
      </c>
      <c r="D470" t="str">
        <v>IMTECH</v>
      </c>
      <c r="E470" t="str">
        <v>DTDC</v>
      </c>
      <c r="F470" t="str">
        <v>Tuesday</v>
      </c>
    </row>
    <row r="471" spans="1:6" x14ac:dyDescent="0.25">
      <c r="A471" s="6">
        <v>45860</v>
      </c>
      <c r="B471" t="str">
        <v>D3002709685</v>
      </c>
      <c r="C471" t="str">
        <v>Delivered</v>
      </c>
      <c r="D471" t="str">
        <v>Essence</v>
      </c>
      <c r="E471" t="str">
        <v>DTDC</v>
      </c>
      <c r="F471" t="str">
        <v>Tuesday</v>
      </c>
    </row>
    <row r="472" spans="1:6" x14ac:dyDescent="0.25">
      <c r="A472" s="6">
        <v>45867</v>
      </c>
      <c r="B472" t="str">
        <v>D3002864036</v>
      </c>
      <c r="C472" t="str">
        <v>Delivered</v>
      </c>
      <c r="D472" t="str">
        <v>MEDLIFE</v>
      </c>
      <c r="E472" t="str">
        <v>DTDC</v>
      </c>
      <c r="F472" t="str">
        <v>Tuesday</v>
      </c>
    </row>
    <row r="473" spans="1:6" x14ac:dyDescent="0.25">
      <c r="A473" s="6">
        <v>45867</v>
      </c>
      <c r="B473" t="str">
        <v>D3002864037</v>
      </c>
      <c r="C473" t="str">
        <v>Delivered</v>
      </c>
      <c r="D473" t="str">
        <v>IMTECH</v>
      </c>
      <c r="E473" t="str">
        <v>DTDC</v>
      </c>
      <c r="F473" t="str">
        <v>Tuesday</v>
      </c>
    </row>
    <row r="474" spans="1:6" x14ac:dyDescent="0.25">
      <c r="A474" s="6">
        <v>45873</v>
      </c>
      <c r="B474" t="str">
        <v>D3002864041</v>
      </c>
      <c r="C474" t="str">
        <v>Delivered</v>
      </c>
      <c r="D474" t="str">
        <v>POOJA TRADERS</v>
      </c>
      <c r="E474" t="str">
        <v>DTDC</v>
      </c>
      <c r="F474" t="str">
        <v>Monday</v>
      </c>
    </row>
    <row r="475" spans="1:6" x14ac:dyDescent="0.25">
      <c r="A475" s="6">
        <v>45871</v>
      </c>
      <c r="B475" t="str">
        <v>D3002864042</v>
      </c>
      <c r="C475" t="str">
        <v>Delivered</v>
      </c>
      <c r="D475" t="str">
        <v>Medlife</v>
      </c>
      <c r="E475" t="str">
        <v>DTDC</v>
      </c>
      <c r="F475" t="str">
        <v>Saturday</v>
      </c>
    </row>
    <row r="476" spans="1:6" x14ac:dyDescent="0.25">
      <c r="A476" s="6">
        <v>45875</v>
      </c>
      <c r="B476" t="str">
        <v>D3002864046</v>
      </c>
      <c r="C476" t="str">
        <v>Delivered</v>
      </c>
      <c r="D476" t="str">
        <v>MEDLIFE</v>
      </c>
      <c r="E476" t="str">
        <v>DTDC</v>
      </c>
      <c r="F476" t="str">
        <v>Wednesday</v>
      </c>
    </row>
    <row r="477" spans="1:6" x14ac:dyDescent="0.25">
      <c r="A477" s="6">
        <v>45901</v>
      </c>
      <c r="B477" t="str">
        <v>D3002950334</v>
      </c>
      <c r="C477" t="str">
        <v>Delivered</v>
      </c>
      <c r="D477" t="str">
        <v>IISER MOHALI</v>
      </c>
      <c r="E477" t="str">
        <v>DTDC</v>
      </c>
      <c r="F477" t="str">
        <v>Monday</v>
      </c>
    </row>
    <row r="478" spans="1:6" x14ac:dyDescent="0.25">
      <c r="A478" s="6">
        <v>45908</v>
      </c>
      <c r="B478" t="str">
        <v>D3002950414</v>
      </c>
      <c r="C478" t="str">
        <v>Delivered</v>
      </c>
      <c r="D478" t="str">
        <v>RESEARCH</v>
      </c>
      <c r="E478" t="str">
        <v>DTDC</v>
      </c>
      <c r="F478" t="str">
        <v>Monday</v>
      </c>
    </row>
    <row r="479" spans="1:6" x14ac:dyDescent="0.25">
      <c r="A479" s="6">
        <v>45908</v>
      </c>
      <c r="B479" t="str">
        <v>D3002950415</v>
      </c>
      <c r="C479" t="str">
        <v>Delivered</v>
      </c>
      <c r="D479" t="str">
        <v>IISER MOHALI</v>
      </c>
      <c r="E479" t="str">
        <v>DTDC</v>
      </c>
      <c r="F479" t="str">
        <v>Monday</v>
      </c>
    </row>
    <row r="480" spans="1:6" x14ac:dyDescent="0.25">
      <c r="A480" s="6">
        <v>45908</v>
      </c>
      <c r="B480" t="str">
        <v>D3002950416</v>
      </c>
      <c r="C480" t="str">
        <v>Delivered</v>
      </c>
      <c r="D480" t="str">
        <v>VECTOR</v>
      </c>
      <c r="E480" t="str">
        <v>DTDC</v>
      </c>
      <c r="F480" t="str">
        <v>Monday</v>
      </c>
    </row>
    <row r="481" spans="1:6" x14ac:dyDescent="0.25">
      <c r="A481" s="6">
        <v>45908</v>
      </c>
      <c r="B481" t="str">
        <v>D3002950417</v>
      </c>
      <c r="C481" t="str">
        <v>Delivered</v>
      </c>
      <c r="D481" t="str">
        <v>ESSENCE</v>
      </c>
      <c r="E481" t="str">
        <v>DTDC</v>
      </c>
      <c r="F481" t="str">
        <v>Monday</v>
      </c>
    </row>
    <row r="482" spans="1:6" x14ac:dyDescent="0.25">
      <c r="A482" s="6">
        <v>45913</v>
      </c>
      <c r="B482" t="str">
        <v>D3003568451</v>
      </c>
      <c r="C482" t="str">
        <v>Delivered</v>
      </c>
      <c r="D482" t="str">
        <v>MEDLIFE</v>
      </c>
      <c r="E482" t="str">
        <v>DTDC</v>
      </c>
      <c r="F482" t="str">
        <v>Saturday</v>
      </c>
    </row>
    <row r="483" spans="1:6" x14ac:dyDescent="0.25">
      <c r="A483" s="6">
        <v>45915</v>
      </c>
      <c r="B483" t="str">
        <v>D3003568486</v>
      </c>
      <c r="C483" t="str">
        <v>Delivered</v>
      </c>
      <c r="D483" t="str">
        <v>IMTECH</v>
      </c>
      <c r="E483" t="str">
        <v>DTDC</v>
      </c>
      <c r="F483" t="str">
        <v>Monday</v>
      </c>
    </row>
    <row r="484" spans="1:6" x14ac:dyDescent="0.25">
      <c r="A484" s="6">
        <v>45915</v>
      </c>
      <c r="B484" t="str">
        <v>D3003568487</v>
      </c>
      <c r="C484" t="str">
        <v>Delivered</v>
      </c>
      <c r="D484" t="str">
        <v>RESEARCH</v>
      </c>
      <c r="E484" t="str">
        <v>DTDC</v>
      </c>
      <c r="F484" t="str">
        <v>Monday</v>
      </c>
    </row>
    <row r="485" spans="1:6" x14ac:dyDescent="0.25">
      <c r="A485" s="6">
        <v>45915</v>
      </c>
      <c r="B485" t="str">
        <v>D3003568488</v>
      </c>
      <c r="C485" t="str">
        <v>Delivered</v>
      </c>
      <c r="D485" t="str">
        <v>VECTOR</v>
      </c>
      <c r="E485" t="str">
        <v>DTDC</v>
      </c>
      <c r="F485" t="str">
        <v>Monday</v>
      </c>
    </row>
    <row r="486" spans="1:6" x14ac:dyDescent="0.25">
      <c r="A486" s="6">
        <v>45927</v>
      </c>
      <c r="B486" t="str">
        <v>D3003710005</v>
      </c>
      <c r="C486" t="str">
        <v>Delivered</v>
      </c>
      <c r="D486" t="str">
        <v>INFINITY</v>
      </c>
      <c r="E486" t="str">
        <v>DTDC</v>
      </c>
      <c r="F486" t="str">
        <v>Saturday</v>
      </c>
    </row>
    <row r="487" spans="1:6" x14ac:dyDescent="0.25">
      <c r="A487" s="6">
        <v>45927</v>
      </c>
      <c r="B487" t="str">
        <v>D3003710006</v>
      </c>
      <c r="C487" t="str">
        <v>Delivered</v>
      </c>
      <c r="D487" t="str">
        <v>MEDLIFE</v>
      </c>
      <c r="E487" t="str">
        <v>DTDC</v>
      </c>
      <c r="F487" t="str">
        <v>Saturday</v>
      </c>
    </row>
    <row r="488" spans="1:6" x14ac:dyDescent="0.25">
      <c r="A488" s="6">
        <v>45934</v>
      </c>
      <c r="B488" t="str">
        <v>D3003710010</v>
      </c>
      <c r="C488" t="str">
        <v>Delivered</v>
      </c>
      <c r="D488" t="str">
        <v>Vector</v>
      </c>
      <c r="E488" t="str">
        <v>DTDC</v>
      </c>
      <c r="F488" t="str">
        <v>Saturday</v>
      </c>
    </row>
    <row r="489" spans="1:6" x14ac:dyDescent="0.25">
      <c r="A489" s="6">
        <v>45937</v>
      </c>
      <c r="B489" t="str">
        <v>D3003710012</v>
      </c>
      <c r="C489" t="str">
        <v>Delivered</v>
      </c>
      <c r="D489" t="str">
        <v>PATANJALI</v>
      </c>
      <c r="E489" t="str">
        <v>DTDC</v>
      </c>
      <c r="F489" t="str">
        <v>Tuesday</v>
      </c>
    </row>
    <row r="490" spans="1:6" x14ac:dyDescent="0.25">
      <c r="A490" s="6">
        <v>45937</v>
      </c>
      <c r="B490" t="str">
        <v>D3003710013</v>
      </c>
      <c r="C490" t="str">
        <v>Delivered</v>
      </c>
      <c r="D490" t="str">
        <v>MEDLIFE</v>
      </c>
      <c r="E490" t="str">
        <v>DTDC</v>
      </c>
      <c r="F490" t="str">
        <v>Tuesday</v>
      </c>
    </row>
    <row r="491" spans="1:6" x14ac:dyDescent="0.25">
      <c r="A491" s="6">
        <v>45936</v>
      </c>
      <c r="B491" t="str">
        <v>D3003710017</v>
      </c>
      <c r="C491" t="str">
        <v>Delivered</v>
      </c>
      <c r="D491" t="str">
        <v>IISER MOHALI</v>
      </c>
      <c r="E491" t="str">
        <v>DTDC</v>
      </c>
      <c r="F491" t="str">
        <v>Monday</v>
      </c>
    </row>
    <row r="492" spans="1:6" x14ac:dyDescent="0.25">
      <c r="A492" s="6">
        <v>45933</v>
      </c>
      <c r="B492" t="str">
        <v>D3003710018</v>
      </c>
      <c r="C492" t="str">
        <v>Delivered</v>
      </c>
      <c r="D492" t="str">
        <v>Aiims Bhatinda</v>
      </c>
      <c r="E492" t="str">
        <v>DTDC</v>
      </c>
      <c r="F492" t="str">
        <v>Friday</v>
      </c>
    </row>
    <row r="493" spans="1:6" x14ac:dyDescent="0.25">
      <c r="A493" s="6">
        <v>45868</v>
      </c>
      <c r="B493" t="str">
        <v>Expired</v>
      </c>
      <c r="C493" t="str">
        <v>Expired</v>
      </c>
      <c r="D493" t="str">
        <v>EXPIRED</v>
      </c>
      <c r="E493" t="str">
        <v>Other</v>
      </c>
      <c r="F493" t="str">
        <v>Wednesday</v>
      </c>
    </row>
    <row r="494" spans="1:6" x14ac:dyDescent="0.25">
      <c r="A494" s="6">
        <v>45929</v>
      </c>
      <c r="B494" t="str">
        <v>PORTER</v>
      </c>
      <c r="C494" t="str">
        <v>PORTER</v>
      </c>
      <c r="D494" t="str">
        <v>Labex</v>
      </c>
      <c r="E494" t="str">
        <v>Other</v>
      </c>
      <c r="F494" t="str">
        <v>Monday</v>
      </c>
    </row>
    <row r="495" spans="1:6" x14ac:dyDescent="0.25">
      <c r="A495" s="6">
        <v>45854</v>
      </c>
      <c r="B495" t="str">
        <v>WILL BE BILLED</v>
      </c>
      <c r="C495" t="str">
        <v>PRIYANKA MADAM</v>
      </c>
      <c r="D495" t="str">
        <v>Aiims</v>
      </c>
      <c r="E495" t="str">
        <v>Other</v>
      </c>
      <c r="F495" t="str">
        <v>Wednesday</v>
      </c>
    </row>
    <row r="496" spans="1:6" x14ac:dyDescent="0.25">
      <c r="A496" s="6">
        <v>45859</v>
      </c>
      <c r="B496" t="str">
        <v>with M Bio</v>
      </c>
      <c r="C496" t="str">
        <v>With M Biotehc</v>
      </c>
      <c r="D496" t="str">
        <v>HKP</v>
      </c>
      <c r="E496" t="str">
        <v>Other</v>
      </c>
      <c r="F496" t="str">
        <v>Monday</v>
      </c>
    </row>
    <row r="497" spans="1:6" x14ac:dyDescent="0.25">
      <c r="A497" s="6" t="str">
        <v xml:space="preserve"> </v>
      </c>
      <c r="B497">
        <v>0</v>
      </c>
      <c r="C497" t="str">
        <v xml:space="preserve"> </v>
      </c>
      <c r="D497" t="e">
        <v>#N/A</v>
      </c>
      <c r="E497" t="str">
        <v>Bluedart</v>
      </c>
      <c r="F497" t="str">
        <v xml:space="preserve"> </v>
      </c>
    </row>
    <row r="498" spans="1:6" x14ac:dyDescent="0.25">
      <c r="A498" s="6">
        <v>0</v>
      </c>
      <c r="B498">
        <v>0</v>
      </c>
      <c r="C498">
        <v>0</v>
      </c>
      <c r="D498">
        <v>0</v>
      </c>
      <c r="E498">
        <v>0</v>
      </c>
      <c r="F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2025-10-23T12:13:59Z</dcterms:modified>
  <cp:contentStatus/>
</cp:coreProperties>
</file>