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D462AC0A-999E-4070-A583-64C95C78D2B8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Report'!$K$1:$S$110</definedName>
    <definedName name="_xlnm._FilterDatabase" localSheetId="3" hidden="1">'Customer List'!$A$1:$F$218</definedName>
    <definedName name="_xlnm._FilterDatabase" localSheetId="4" hidden="1">'Disptach Document'!$H$2:$K$15</definedName>
    <definedName name="_xlnm._FilterDatabase" localSheetId="8" hidden="1">'Item Wise Current Inventory'!$A$1:$I$144</definedName>
    <definedName name="_xlnm._FilterDatabase" localSheetId="0" hidden="1">MasterSheet!$A$1:$AC$3414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414" i="1" l="1"/>
  <c r="X3413" i="1"/>
  <c r="AA3413" i="1" s="1"/>
  <c r="Z3413" i="1"/>
  <c r="AB3413" i="1"/>
  <c r="F3413" i="1" s="1"/>
  <c r="G3413" i="1" s="1"/>
  <c r="AC3413" i="1"/>
  <c r="X3414" i="1"/>
  <c r="Y3414" i="1" s="1"/>
  <c r="Z3414" i="1"/>
  <c r="AB3414" i="1"/>
  <c r="F3414" i="1" s="1"/>
  <c r="G3414" i="1" s="1"/>
  <c r="AC3414" i="1"/>
  <c r="V3413" i="1"/>
  <c r="V3414" i="1"/>
  <c r="L3414" i="1"/>
  <c r="L3413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63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07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X3054" i="1"/>
  <c r="AA3054" i="1" s="1"/>
  <c r="X3055" i="1"/>
  <c r="AA3055" i="1" s="1"/>
  <c r="X3061" i="1"/>
  <c r="Y3061" i="1" s="1"/>
  <c r="X3067" i="1"/>
  <c r="AA3067" i="1" s="1"/>
  <c r="X3071" i="1"/>
  <c r="Y3071" i="1" s="1"/>
  <c r="X3074" i="1"/>
  <c r="AA3074" i="1" s="1"/>
  <c r="X3075" i="1"/>
  <c r="AA3075" i="1" s="1"/>
  <c r="X3077" i="1"/>
  <c r="AA3077" i="1" s="1"/>
  <c r="X3080" i="1"/>
  <c r="X3081" i="1"/>
  <c r="AA3081" i="1" s="1"/>
  <c r="X3084" i="1"/>
  <c r="AA3084" i="1" s="1"/>
  <c r="X3085" i="1"/>
  <c r="Y3085" i="1" s="1"/>
  <c r="X3086" i="1"/>
  <c r="AA3086" i="1" s="1"/>
  <c r="X3087" i="1"/>
  <c r="X3089" i="1"/>
  <c r="AA3089" i="1" s="1"/>
  <c r="X3091" i="1"/>
  <c r="Y3091" i="1" s="1"/>
  <c r="X3093" i="1"/>
  <c r="Y3093" i="1" s="1"/>
  <c r="X3099" i="1"/>
  <c r="AA3099" i="1" s="1"/>
  <c r="X3104" i="1"/>
  <c r="Y3104" i="1" s="1"/>
  <c r="X3109" i="1"/>
  <c r="Y3109" i="1" s="1"/>
  <c r="X3110" i="1"/>
  <c r="AA3110" i="1" s="1"/>
  <c r="X3113" i="1"/>
  <c r="X3118" i="1"/>
  <c r="AA3118" i="1" s="1"/>
  <c r="X3123" i="1"/>
  <c r="X3125" i="1"/>
  <c r="X3131" i="1"/>
  <c r="Y3131" i="1" s="1"/>
  <c r="X3132" i="1"/>
  <c r="Y3132" i="1" s="1"/>
  <c r="X3136" i="1"/>
  <c r="AA3136" i="1" s="1"/>
  <c r="X3137" i="1"/>
  <c r="AA3137" i="1" s="1"/>
  <c r="X3139" i="1"/>
  <c r="X3141" i="1"/>
  <c r="Y3141" i="1" s="1"/>
  <c r="X3150" i="1"/>
  <c r="Y3150" i="1" s="1"/>
  <c r="X3151" i="1"/>
  <c r="AA3151" i="1" s="1"/>
  <c r="X3158" i="1"/>
  <c r="X3159" i="1"/>
  <c r="AA3159" i="1" s="1"/>
  <c r="X3160" i="1"/>
  <c r="AA3160" i="1" s="1"/>
  <c r="X3164" i="1"/>
  <c r="Y3164" i="1" s="1"/>
  <c r="X3165" i="1"/>
  <c r="X3167" i="1"/>
  <c r="AA3167" i="1" s="1"/>
  <c r="X3168" i="1"/>
  <c r="X3169" i="1"/>
  <c r="Y3169" i="1" s="1"/>
  <c r="X3170" i="1"/>
  <c r="X3171" i="1"/>
  <c r="Y3171" i="1" s="1"/>
  <c r="X3187" i="1"/>
  <c r="Y3187" i="1" s="1"/>
  <c r="X3189" i="1"/>
  <c r="X3203" i="1"/>
  <c r="X3216" i="1"/>
  <c r="AA3216" i="1" s="1"/>
  <c r="X3220" i="1"/>
  <c r="Y3220" i="1" s="1"/>
  <c r="X3221" i="1"/>
  <c r="Y3221" i="1" s="1"/>
  <c r="X3222" i="1"/>
  <c r="X3223" i="1"/>
  <c r="AA3223" i="1" s="1"/>
  <c r="X3224" i="1"/>
  <c r="Y3224" i="1" s="1"/>
  <c r="X3226" i="1"/>
  <c r="Y3226" i="1" s="1"/>
  <c r="X3227" i="1"/>
  <c r="Y3227" i="1" s="1"/>
  <c r="X3228" i="1"/>
  <c r="AA3228" i="1" s="1"/>
  <c r="X3229" i="1"/>
  <c r="Y3229" i="1" s="1"/>
  <c r="X3230" i="1"/>
  <c r="AA3230" i="1" s="1"/>
  <c r="X3231" i="1"/>
  <c r="X3232" i="1"/>
  <c r="Y3232" i="1" s="1"/>
  <c r="X3233" i="1"/>
  <c r="X3234" i="1"/>
  <c r="AA3234" i="1" s="1"/>
  <c r="X3235" i="1"/>
  <c r="AA3235" i="1" s="1"/>
  <c r="X3236" i="1"/>
  <c r="Y3236" i="1" s="1"/>
  <c r="X3237" i="1"/>
  <c r="Y3237" i="1" s="1"/>
  <c r="X3238" i="1"/>
  <c r="X3239" i="1"/>
  <c r="X3240" i="1"/>
  <c r="AA3240" i="1" s="1"/>
  <c r="X3242" i="1"/>
  <c r="Y3242" i="1" s="1"/>
  <c r="X3243" i="1"/>
  <c r="AA3243" i="1" s="1"/>
  <c r="X3244" i="1"/>
  <c r="X3245" i="1"/>
  <c r="AA3245" i="1" s="1"/>
  <c r="X3246" i="1"/>
  <c r="AA3246" i="1" s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X3262" i="1"/>
  <c r="X3263" i="1"/>
  <c r="Y3263" i="1" s="1"/>
  <c r="X3264" i="1"/>
  <c r="X3265" i="1"/>
  <c r="Y3265" i="1" s="1"/>
  <c r="X3266" i="1"/>
  <c r="AA3266" i="1" s="1"/>
  <c r="X3267" i="1"/>
  <c r="AA3267" i="1" s="1"/>
  <c r="X3268" i="1"/>
  <c r="Y3268" i="1" s="1"/>
  <c r="X3273" i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AA3286" i="1" s="1"/>
  <c r="X3287" i="1"/>
  <c r="Y3287" i="1" s="1"/>
  <c r="X3288" i="1"/>
  <c r="X3289" i="1"/>
  <c r="AA3289" i="1" s="1"/>
  <c r="X3290" i="1"/>
  <c r="Y3290" i="1" s="1"/>
  <c r="X3291" i="1"/>
  <c r="Y3291" i="1" s="1"/>
  <c r="X3292" i="1"/>
  <c r="Y3292" i="1" s="1"/>
  <c r="X3293" i="1"/>
  <c r="AA3293" i="1" s="1"/>
  <c r="X3294" i="1"/>
  <c r="Y3294" i="1" s="1"/>
  <c r="X3295" i="1"/>
  <c r="Y3295" i="1" s="1"/>
  <c r="X3296" i="1"/>
  <c r="AA3296" i="1" s="1"/>
  <c r="X3297" i="1"/>
  <c r="Y3297" i="1" s="1"/>
  <c r="X3298" i="1"/>
  <c r="AA3298" i="1" s="1"/>
  <c r="X3299" i="1"/>
  <c r="AA3299" i="1" s="1"/>
  <c r="X3300" i="1"/>
  <c r="X3301" i="1"/>
  <c r="AA3301" i="1" s="1"/>
  <c r="X3302" i="1"/>
  <c r="AA3302" i="1" s="1"/>
  <c r="X3303" i="1"/>
  <c r="AA3303" i="1" s="1"/>
  <c r="X3304" i="1"/>
  <c r="AA3304" i="1" s="1"/>
  <c r="X3305" i="1"/>
  <c r="AA3305" i="1" s="1"/>
  <c r="X3306" i="1"/>
  <c r="Y3306" i="1" s="1"/>
  <c r="X3307" i="1"/>
  <c r="Y3307" i="1" s="1"/>
  <c r="X3308" i="1"/>
  <c r="AA3308" i="1" s="1"/>
  <c r="X3309" i="1"/>
  <c r="Y3309" i="1" s="1"/>
  <c r="X3310" i="1"/>
  <c r="Y3310" i="1" s="1"/>
  <c r="X3311" i="1"/>
  <c r="Y3311" i="1" s="1"/>
  <c r="X3312" i="1"/>
  <c r="AA3312" i="1" s="1"/>
  <c r="X3313" i="1"/>
  <c r="Y3313" i="1" s="1"/>
  <c r="X3314" i="1"/>
  <c r="AA3314" i="1" s="1"/>
  <c r="X3315" i="1"/>
  <c r="Y3315" i="1" s="1"/>
  <c r="X3316" i="1"/>
  <c r="X3317" i="1"/>
  <c r="Y3317" i="1" s="1"/>
  <c r="X3318" i="1"/>
  <c r="AA3318" i="1" s="1"/>
  <c r="X3319" i="1"/>
  <c r="Y3319" i="1" s="1"/>
  <c r="X3320" i="1"/>
  <c r="AA3320" i="1" s="1"/>
  <c r="X3321" i="1"/>
  <c r="AA3321" i="1" s="1"/>
  <c r="X3322" i="1"/>
  <c r="AA3322" i="1" s="1"/>
  <c r="X3323" i="1"/>
  <c r="Y3323" i="1" s="1"/>
  <c r="X3324" i="1"/>
  <c r="AA3324" i="1" s="1"/>
  <c r="X3325" i="1"/>
  <c r="Y3325" i="1" s="1"/>
  <c r="X3326" i="1"/>
  <c r="Y3326" i="1" s="1"/>
  <c r="X3327" i="1"/>
  <c r="AA3327" i="1" s="1"/>
  <c r="X3328" i="1"/>
  <c r="AA3328" i="1" s="1"/>
  <c r="X3329" i="1"/>
  <c r="Y3329" i="1" s="1"/>
  <c r="X3330" i="1"/>
  <c r="Y3330" i="1" s="1"/>
  <c r="X3331" i="1"/>
  <c r="AA3331" i="1" s="1"/>
  <c r="X3332" i="1"/>
  <c r="AA3332" i="1" s="1"/>
  <c r="X3333" i="1"/>
  <c r="AA3333" i="1" s="1"/>
  <c r="X3334" i="1"/>
  <c r="AA3334" i="1" s="1"/>
  <c r="X3335" i="1"/>
  <c r="AA3335" i="1" s="1"/>
  <c r="X3336" i="1"/>
  <c r="X3337" i="1"/>
  <c r="AA3337" i="1" s="1"/>
  <c r="X3338" i="1"/>
  <c r="AA3338" i="1" s="1"/>
  <c r="X3339" i="1"/>
  <c r="AA3339" i="1" s="1"/>
  <c r="X3340" i="1"/>
  <c r="AA3340" i="1" s="1"/>
  <c r="X3341" i="1"/>
  <c r="AA3341" i="1" s="1"/>
  <c r="X3342" i="1"/>
  <c r="Y3342" i="1" s="1"/>
  <c r="X3343" i="1"/>
  <c r="AA3343" i="1" s="1"/>
  <c r="X3344" i="1"/>
  <c r="AA3344" i="1" s="1"/>
  <c r="X3345" i="1"/>
  <c r="Y3345" i="1" s="1"/>
  <c r="X3346" i="1"/>
  <c r="Y3346" i="1" s="1"/>
  <c r="X3347" i="1"/>
  <c r="Y3347" i="1" s="1"/>
  <c r="X3348" i="1"/>
  <c r="AA3348" i="1" s="1"/>
  <c r="X3349" i="1"/>
  <c r="X3350" i="1"/>
  <c r="AA3350" i="1" s="1"/>
  <c r="X3351" i="1"/>
  <c r="Y3351" i="1" s="1"/>
  <c r="X3352" i="1"/>
  <c r="AA3352" i="1" s="1"/>
  <c r="X3353" i="1"/>
  <c r="AA3353" i="1" s="1"/>
  <c r="X3354" i="1"/>
  <c r="Y3354" i="1" s="1"/>
  <c r="X3355" i="1"/>
  <c r="Y3355" i="1" s="1"/>
  <c r="X3356" i="1"/>
  <c r="AA3356" i="1" s="1"/>
  <c r="X3357" i="1"/>
  <c r="X3358" i="1"/>
  <c r="Y3358" i="1" s="1"/>
  <c r="X3359" i="1"/>
  <c r="AA3359" i="1" s="1"/>
  <c r="X3360" i="1"/>
  <c r="X3361" i="1"/>
  <c r="Y3361" i="1" s="1"/>
  <c r="X3362" i="1"/>
  <c r="AA3362" i="1" s="1"/>
  <c r="X3363" i="1"/>
  <c r="Y3363" i="1" s="1"/>
  <c r="X3364" i="1"/>
  <c r="AA3364" i="1" s="1"/>
  <c r="X3366" i="1"/>
  <c r="X3367" i="1"/>
  <c r="AA3367" i="1" s="1"/>
  <c r="X3368" i="1"/>
  <c r="Y3368" i="1" s="1"/>
  <c r="X3369" i="1"/>
  <c r="X3370" i="1"/>
  <c r="AA3370" i="1" s="1"/>
  <c r="X3371" i="1"/>
  <c r="AA3371" i="1" s="1"/>
  <c r="X3372" i="1"/>
  <c r="Y3372" i="1" s="1"/>
  <c r="X3373" i="1"/>
  <c r="AA3373" i="1" s="1"/>
  <c r="X3374" i="1"/>
  <c r="AA3374" i="1" s="1"/>
  <c r="X3375" i="1"/>
  <c r="Y3375" i="1" s="1"/>
  <c r="X3376" i="1"/>
  <c r="Y3376" i="1" s="1"/>
  <c r="X3377" i="1"/>
  <c r="AA3377" i="1" s="1"/>
  <c r="X3378" i="1"/>
  <c r="Y3378" i="1" s="1"/>
  <c r="X3379" i="1"/>
  <c r="Y3379" i="1" s="1"/>
  <c r="X3380" i="1"/>
  <c r="Y3380" i="1" s="1"/>
  <c r="X3381" i="1"/>
  <c r="AA3381" i="1" s="1"/>
  <c r="X3382" i="1"/>
  <c r="X3383" i="1"/>
  <c r="AA3383" i="1" s="1"/>
  <c r="X3384" i="1"/>
  <c r="Y3384" i="1" s="1"/>
  <c r="X3385" i="1"/>
  <c r="X3386" i="1"/>
  <c r="AA3386" i="1" s="1"/>
  <c r="X3387" i="1"/>
  <c r="AA3387" i="1" s="1"/>
  <c r="X3388" i="1"/>
  <c r="Y3388" i="1" s="1"/>
  <c r="X3389" i="1"/>
  <c r="AA3389" i="1" s="1"/>
  <c r="X3390" i="1"/>
  <c r="X3391" i="1"/>
  <c r="Y3391" i="1" s="1"/>
  <c r="X3392" i="1"/>
  <c r="AA3392" i="1" s="1"/>
  <c r="X3393" i="1"/>
  <c r="AA3393" i="1" s="1"/>
  <c r="X3394" i="1"/>
  <c r="Y3394" i="1" s="1"/>
  <c r="X3395" i="1"/>
  <c r="Y3395" i="1" s="1"/>
  <c r="X3396" i="1"/>
  <c r="AA3396" i="1" s="1"/>
  <c r="X3397" i="1"/>
  <c r="AA3397" i="1" s="1"/>
  <c r="X3398" i="1"/>
  <c r="X3399" i="1"/>
  <c r="AA3399" i="1" s="1"/>
  <c r="X3400" i="1"/>
  <c r="AA3400" i="1" s="1"/>
  <c r="X3401" i="1"/>
  <c r="AA3401" i="1" s="1"/>
  <c r="X3402" i="1"/>
  <c r="AA3402" i="1" s="1"/>
  <c r="X3403" i="1"/>
  <c r="AA3403" i="1" s="1"/>
  <c r="X3404" i="1"/>
  <c r="Y3404" i="1" s="1"/>
  <c r="X3405" i="1"/>
  <c r="AA3405" i="1" s="1"/>
  <c r="X3406" i="1"/>
  <c r="Y3406" i="1" s="1"/>
  <c r="X3407" i="1"/>
  <c r="Y3407" i="1" s="1"/>
  <c r="X3408" i="1"/>
  <c r="AA3408" i="1" s="1"/>
  <c r="X3409" i="1"/>
  <c r="Y3409" i="1" s="1"/>
  <c r="X3410" i="1"/>
  <c r="AA3410" i="1" s="1"/>
  <c r="X3411" i="1"/>
  <c r="AA3411" i="1" s="1"/>
  <c r="X3412" i="1"/>
  <c r="Y3412" i="1" s="1"/>
  <c r="AA24" i="1"/>
  <c r="Y3080" i="1"/>
  <c r="AA3125" i="1"/>
  <c r="AA3189" i="1"/>
  <c r="Y3238" i="1"/>
  <c r="Y3260" i="1"/>
  <c r="Y3300" i="1"/>
  <c r="AA3311" i="1"/>
  <c r="AA3316" i="1"/>
  <c r="AA3336" i="1"/>
  <c r="AA3360" i="1"/>
  <c r="AA3385" i="1"/>
  <c r="AA3369" i="1"/>
  <c r="Y3288" i="1"/>
  <c r="Y3125" i="1"/>
  <c r="Y3137" i="1"/>
  <c r="X4" i="1"/>
  <c r="X3365" i="1"/>
  <c r="AA3365" i="1" s="1"/>
  <c r="O3124" i="1"/>
  <c r="Y3280" i="1"/>
  <c r="O2997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V3409" i="1"/>
  <c r="V3410" i="1"/>
  <c r="V3411" i="1"/>
  <c r="V3412" i="1"/>
  <c r="L3409" i="1"/>
  <c r="L3410" i="1"/>
  <c r="L3411" i="1"/>
  <c r="L3412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Y3293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A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A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Y3321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A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A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Y3341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A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Y3349" i="1"/>
  <c r="Z3349" i="1"/>
  <c r="AA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Y3353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Y3357" i="1"/>
  <c r="Z3357" i="1"/>
  <c r="AA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Y3366" i="1"/>
  <c r="Z3366" i="1"/>
  <c r="AA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Y3370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Y3374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A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Y3382" i="1"/>
  <c r="Z3382" i="1"/>
  <c r="AA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Y3386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Y3390" i="1"/>
  <c r="Z3390" i="1"/>
  <c r="AA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A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Y3398" i="1"/>
  <c r="Z3398" i="1"/>
  <c r="AA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Y3402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Y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A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Y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Y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A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Y3410" i="1" l="1"/>
  <c r="Y3333" i="1"/>
  <c r="AA3226" i="1"/>
  <c r="Y3337" i="1"/>
  <c r="Y3289" i="1"/>
  <c r="AA3285" i="1"/>
  <c r="Y3301" i="1"/>
  <c r="AA3297" i="1"/>
  <c r="AA3281" i="1"/>
  <c r="AA3313" i="1"/>
  <c r="Y3305" i="1"/>
  <c r="Y3216" i="1"/>
  <c r="AA3104" i="1"/>
  <c r="Y3371" i="1"/>
  <c r="AA3171" i="1"/>
  <c r="Y3089" i="1"/>
  <c r="AA3061" i="1"/>
  <c r="AA3232" i="1"/>
  <c r="Y3298" i="1"/>
  <c r="AA3406" i="1"/>
  <c r="AA3361" i="1"/>
  <c r="Y3084" i="1"/>
  <c r="Y3075" i="1"/>
  <c r="Y3403" i="1"/>
  <c r="AA3391" i="1"/>
  <c r="AA3330" i="1"/>
  <c r="Y3167" i="1"/>
  <c r="AA3132" i="1"/>
  <c r="AA3263" i="1"/>
  <c r="AA3253" i="1"/>
  <c r="AA3354" i="1"/>
  <c r="Y3322" i="1"/>
  <c r="Y3118" i="1"/>
  <c r="Y3267" i="1"/>
  <c r="Y3257" i="1"/>
  <c r="AA3249" i="1"/>
  <c r="Y3245" i="1"/>
  <c r="AA3236" i="1"/>
  <c r="Y3228" i="1"/>
  <c r="Y3240" i="1"/>
  <c r="Y3223" i="1"/>
  <c r="AA3379" i="1"/>
  <c r="Y3362" i="1"/>
  <c r="AA3342" i="1"/>
  <c r="AA3290" i="1"/>
  <c r="AA3407" i="1"/>
  <c r="AA3395" i="1"/>
  <c r="Y3387" i="1"/>
  <c r="AA3358" i="1"/>
  <c r="AA3346" i="1"/>
  <c r="Y3338" i="1"/>
  <c r="Y3314" i="1"/>
  <c r="AA3306" i="1"/>
  <c r="AA3294" i="1"/>
  <c r="AA3282" i="1"/>
  <c r="AA3414" i="1"/>
  <c r="Y3413" i="1"/>
  <c r="AA3310" i="1"/>
  <c r="AA3375" i="1"/>
  <c r="AA3326" i="1"/>
  <c r="AA2133" i="1"/>
  <c r="Y3067" i="1"/>
  <c r="Y3365" i="1"/>
  <c r="Y3411" i="1"/>
  <c r="Y3246" i="1"/>
  <c r="AA31" i="1"/>
  <c r="AA3412" i="1"/>
  <c r="AA3319" i="1"/>
  <c r="Y3254" i="1"/>
  <c r="AA3368" i="1"/>
  <c r="Y3331" i="1"/>
  <c r="AA3268" i="1"/>
  <c r="AA3229" i="1"/>
  <c r="AA3109" i="1"/>
  <c r="AA3224" i="1"/>
  <c r="Y3299" i="1"/>
  <c r="Y3123" i="1"/>
  <c r="AA3123" i="1"/>
  <c r="AA3085" i="1"/>
  <c r="AA3287" i="1"/>
  <c r="Y3396" i="1"/>
  <c r="AA3384" i="1"/>
  <c r="AA3376" i="1"/>
  <c r="Y3339" i="1"/>
  <c r="Y3136" i="1"/>
  <c r="AA2544" i="1"/>
  <c r="Y3233" i="1"/>
  <c r="AA3233" i="1"/>
  <c r="AA3187" i="1"/>
  <c r="AA3150" i="1"/>
  <c r="AA3091" i="1"/>
  <c r="Y3077" i="1"/>
  <c r="AA3404" i="1"/>
  <c r="AA3388" i="1"/>
  <c r="AA3380" i="1"/>
  <c r="AA3372" i="1"/>
  <c r="AA3363" i="1"/>
  <c r="AA3355" i="1"/>
  <c r="AA3347" i="1"/>
  <c r="AA3323" i="1"/>
  <c r="AA3315" i="1"/>
  <c r="AA3307" i="1"/>
  <c r="AA3291" i="1"/>
  <c r="AA3283" i="1"/>
  <c r="AA3351" i="1"/>
  <c r="AA3295" i="1"/>
  <c r="Y3250" i="1"/>
  <c r="AA3237" i="1"/>
  <c r="Y3160" i="1"/>
  <c r="AA3264" i="1"/>
  <c r="Y3264" i="1"/>
  <c r="AA3168" i="1"/>
  <c r="Y3168" i="1"/>
  <c r="AA3258" i="1"/>
  <c r="AA3242" i="1"/>
  <c r="Y3408" i="1"/>
  <c r="Y3400" i="1"/>
  <c r="Y3399" i="1"/>
  <c r="Y3392" i="1"/>
  <c r="Y3383" i="1"/>
  <c r="Y3367" i="1"/>
  <c r="Y3359" i="1"/>
  <c r="Y3350" i="1"/>
  <c r="Y3343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09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5" i="1"/>
  <c r="Y3401" i="1"/>
  <c r="Y3397" i="1"/>
  <c r="Y3393" i="1"/>
  <c r="Y3389" i="1"/>
  <c r="Y3385" i="1"/>
  <c r="Y3381" i="1"/>
  <c r="Y3377" i="1"/>
  <c r="Y3373" i="1"/>
  <c r="Y3369" i="1"/>
  <c r="Y3364" i="1"/>
  <c r="Y3360" i="1"/>
  <c r="Y3356" i="1"/>
  <c r="Y3352" i="1"/>
  <c r="Y3348" i="1"/>
  <c r="Y3344" i="1"/>
  <c r="Y3340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S30" i="19"/>
  <c r="S31" i="19"/>
  <c r="S32" i="19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6" i="1"/>
  <c r="V2707" i="1"/>
  <c r="V2708" i="1"/>
  <c r="V2703" i="1"/>
  <c r="V2704" i="1"/>
  <c r="V2701" i="1"/>
  <c r="V2702" i="1"/>
  <c r="V2312" i="1"/>
  <c r="H3151" i="25" l="1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J2795" i="25" s="1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09" i="25" l="1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F3066" i="25" l="1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H3" i="19" l="1"/>
  <c r="M3" i="19" a="1"/>
  <c r="M3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S23" i="19" l="1"/>
  <c r="S27" i="19"/>
  <c r="S24" i="19"/>
  <c r="S28" i="19"/>
  <c r="S25" i="19"/>
  <c r="S29" i="19"/>
  <c r="S22" i="19"/>
  <c r="S26" i="19"/>
  <c r="A1" i="3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4" i="1" l="1"/>
  <c r="A2135" i="1" s="1"/>
  <c r="A2136" i="1" s="1"/>
  <c r="A2137" i="1" s="1"/>
  <c r="A2138" i="1" s="1"/>
  <c r="A2139" i="1" s="1"/>
  <c r="A2133" i="1"/>
  <c r="A2140" i="1" l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<sst xmlns="http://schemas.openxmlformats.org/spreadsheetml/2006/main" count="23214" uniqueCount="5000">
  <si>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</si>
  <si>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</si>
  <si>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</si>
  <si>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</si>
  <si>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</si>
  <si>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</si>
  <si>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</si>
  <si>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</si>
  <si>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</si>
  <si>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</si>
  <si>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</si>
  <si>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</si>
  <si>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</si>
  <si>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</si>
  <si>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</si>
  <si>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</si>
  <si>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</si>
  <si>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</si>
  <si>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</si>
  <si>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</si>
  <si>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</si>
  <si>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</si>
  <si>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</si>
  <si>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</si>
  <si>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</si>
  <si>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</si>
  <si>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</si>
  <si>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</si>
  <si>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</si>
  <si>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</si>
  <si>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</si>
  <si>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</si>
  <si>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</si>
  <si>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</si>
  <si>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</si>
  <si>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</si>
  <si>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</si>
  <si>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</si>
  <si>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</si>
  <si>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</si>
  <si>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</si>
  <si>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</si>
  <si>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</si>
  <si>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</si>
  <si>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</si>
  <si>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</si>
  <si>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</si>
  <si>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</si>
  <si>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</si>
  <si>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</si>
  <si>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</si>
  <si>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</si>
  <si>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</si>
  <si>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</si>
  <si>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</si>
  <si>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</si>
  <si>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</si>
  <si>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</si>
  <si>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</si>
  <si>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</si>
  <si>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</si>
  <si>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</si>
  <si>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</si>
  <si>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</si>
  <si>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</si>
  <si>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</si>
  <si>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</si>
  <si>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</si>
  <si>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</si>
  <si>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</si>
  <si>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</si>
  <si>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</si>
  <si>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</si>
  <si>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</si>
  <si>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</si>
  <si>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</si>
  <si>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</si>
  <si>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</si>
  <si>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</si>
  <si>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</si>
  <si>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</si>
  <si>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</si>
  <si>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</si>
  <si>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</si>
  <si>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</si>
  <si>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</si>
  <si>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</si>
  <si>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</si>
  <si>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</si>
  <si>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</si>
  <si>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</si>
  <si>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</si>
  <si>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</si>
  <si>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</si>
  <si>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</si>
  <si>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</si>
  <si>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</si>
  <si>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</si>
  <si>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</si>
  <si>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</si>
  <si>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</si>
  <si>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</si>
  <si>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</si>
  <si>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</si>
  <si>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</si>
  <si>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</si>
  <si>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</si>
  <si>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</si>
  <si>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</si>
  <si>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</si>
  <si>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</si>
  <si>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</si>
  <si>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</si>
  <si>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</si>
  <si>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</si>
  <si>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</si>
  <si>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</si>
  <si>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</si>
  <si>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</si>
  <si>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</si>
  <si>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</si>
  <si>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</si>
  <si>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</si>
  <si>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</si>
  <si>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</si>
  <si>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</si>
  <si>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</si>
  <si>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</si>
  <si>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</si>
  <si>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</si>
  <si>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</si>
  <si>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</si>
  <si>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</si>
  <si>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</si>
  <si>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</si>
  <si>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</si>
  <si>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</si>
  <si>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</si>
  <si>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</si>
  <si>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</si>
  <si>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</si>
  <si>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</si>
  <si>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</si>
  <si>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</si>
  <si>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</si>
  <si>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</si>
  <si>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</si>
  <si>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</si>
  <si>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</si>
  <si>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</si>
  <si>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</si>
  <si>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</si>
  <si>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</si>
  <si>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</si>
  <si>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</si>
  <si>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</si>
  <si>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</si>
  <si>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</si>
  <si>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</si>
  <si>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</si>
  <si>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</si>
  <si>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</si>
  <si>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</si>
  <si>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</si>
  <si>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</si>
  <si>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</si>
  <si>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</si>
  <si>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</si>
  <si>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</si>
  <si>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</si>
  <si>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</si>
  <si>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</si>
  <si>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</si>
  <si>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</si>
  <si>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</si>
  <si>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</si>
  <si>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</si>
  <si>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</si>
  <si>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</si>
  <si>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</si>
  <si>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</si>
  <si>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</si>
  <si>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</si>
  <si>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</si>
  <si>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</si>
  <si>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</si>
  <si>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</si>
  <si>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</si>
  <si>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</si>
  <si>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</si>
  <si>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</si>
  <si>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</si>
  <si>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</si>
  <si>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</si>
  <si>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</si>
  <si>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</si>
  <si>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</si>
  <si>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</si>
  <si>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</si>
  <si>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</si>
  <si>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</si>
  <si>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</si>
  <si>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</si>
  <si>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</si>
  <si>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</si>
  <si>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</si>
  <si>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</si>
  <si>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</si>
  <si>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</si>
  <si>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</si>
  <si>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</si>
  <si>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</si>
  <si>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</si>
  <si>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</si>
  <si>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</si>
  <si>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</si>
  <si>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</si>
  <si>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</si>
  <si>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</si>
  <si>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</si>
  <si>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</si>
  <si>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</si>
  <si>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</si>
  <si>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</si>
  <si>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</si>
  <si>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</si>
  <si>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</si>
  <si>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</si>
  <si>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</si>
  <si>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</si>
  <si>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</si>
  <si>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</si>
  <si>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</si>
  <si>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</si>
  <si>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</si>
  <si>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</si>
  <si>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</si>
  <si>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</si>
  <si>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</si>
  <si>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</si>
  <si>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</si>
  <si>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</si>
  <si>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</si>
  <si>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</si>
  <si>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</si>
  <si>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</si>
  <si>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</si>
  <si>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</si>
  <si>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</si>
  <si>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</si>
  <si>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</si>
  <si>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</si>
  <si>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</si>
  <si>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</si>
  <si>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</si>
  <si>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</si>
  <si>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</si>
  <si>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</si>
  <si>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</si>
  <si>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</si>
  <si>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</si>
  <si>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</si>
  <si>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</si>
  <si>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</si>
  <si>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</si>
  <si>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</si>
  <si>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</si>
  <si>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</si>
  <si>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</si>
  <si>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</si>
  <si>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</si>
  <si>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</si>
  <si>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</si>
  <si>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</si>
  <si>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</si>
  <si>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</si>
  <si>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</si>
  <si>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</si>
  <si>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</si>
  <si>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</si>
  <si>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</si>
  <si>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</si>
  <si>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</si>
  <si>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</si>
  <si>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</si>
  <si>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</si>
  <si>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</si>
  <si>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</si>
  <si>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</si>
  <si>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</si>
  <si>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</si>
  <si>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</si>
  <si>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</si>
  <si>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</si>
  <si>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</si>
  <si>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</si>
  <si>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</si>
  <si>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</si>
  <si>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</si>
  <si>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</si>
  <si>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</si>
  <si>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</si>
  <si>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</si>
  <si>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</si>
  <si>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</si>
  <si>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</si>
  <si>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</si>
  <si>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</si>
  <si>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</si>
  <si>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</si>
  <si>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</si>
  <si>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</si>
  <si>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</si>
  <si>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</si>
  <si>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</si>
  <si>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</si>
  <si>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</si>
  <si>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</si>
  <si>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</si>
  <si>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</si>
  <si>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</si>
  <si>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</si>
  <si>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</si>
  <si>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</si>
  <si>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</si>
  <si>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</si>
  <si>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</si>
  <si>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</si>
  <si>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</si>
  <si>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</si>
  <si>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</si>
  <si>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</si>
  <si>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</si>
  <si>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</si>
  <si>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</si>
  <si>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</si>
  <si>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</si>
  <si>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</si>
  <si>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</si>
  <si>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</si>
  <si>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</si>
  <si>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</si>
  <si>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</si>
  <si>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</si>
  <si>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</si>
  <si>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</si>
  <si>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</si>
  <si>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</si>
  <si>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</si>
  <si>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</si>
  <si>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</si>
  <si>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</si>
  <si>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</si>
  <si>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</si>
  <si>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</si>
  <si>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</si>
  <si>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</si>
  <si>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</si>
  <si>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</si>
  <si>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</si>
  <si>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</si>
  <si>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</si>
  <si>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</si>
  <si>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</si>
  <si>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</si>
  <si>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</si>
  <si>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</si>
  <si>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</si>
  <si>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</si>
  <si>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</si>
  <si>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</si>
  <si>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</si>
  <si>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</si>
  <si>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</si>
  <si>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</si>
  <si>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</si>
  <si>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</si>
  <si>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</si>
  <si>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</si>
  <si>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</si>
  <si>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</si>
  <si>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</si>
  <si>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</si>
  <si>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</si>
  <si>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</si>
  <si>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</si>
  <si>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</si>
  <si>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</si>
  <si>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</si>
  <si>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</si>
  <si>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</si>
  <si>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</si>
  <si>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</si>
  <si>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</si>
  <si>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</si>
  <si>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</si>
  <si>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</si>
  <si>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</si>
  <si>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</si>
  <si>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</si>
  <si>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</si>
  <si>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</si>
  <si>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</si>
  <si>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</si>
  <si>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</si>
  <si>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</si>
  <si>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</si>
  <si>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</si>
  <si>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</si>
  <si>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</si>
  <si>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</si>
  <si>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</si>
  <si>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</si>
  <si>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</si>
  <si>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</si>
  <si>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</si>
  <si>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</si>
  <si>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</si>
  <si>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</si>
  <si>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</si>
  <si>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</si>
  <si>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</si>
  <si>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</si>
  <si>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</si>
  <si>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</si>
  <si>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</si>
  <si>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</si>
  <si>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</si>
  <si>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</si>
  <si>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</si>
  <si>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</si>
  <si>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</si>
  <si>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</si>
  <si>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</si>
  <si>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</si>
  <si>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</si>
  <si>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</si>
  <si>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</si>
  <si>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</si>
  <si>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</si>
  <si>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</si>
  <si>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</si>
  <si>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</si>
  <si>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</si>
  <si>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</si>
  <si>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</si>
  <si>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</si>
  <si>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</si>
  <si>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</si>
  <si>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</si>
  <si>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</si>
  <si>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</si>
  <si>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</si>
  <si>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</si>
  <si>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</si>
  <si>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</si>
  <si>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</si>
  <si>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</si>
  <si>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</si>
  <si>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</si>
  <si>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</si>
  <si>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</si>
  <si>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</si>
  <si>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</si>
  <si>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</si>
  <si>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</si>
  <si>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</si>
  <si>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</si>
  <si>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</si>
  <si>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</si>
  <si>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</si>
  <si>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</si>
  <si>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</si>
  <si>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</si>
  <si>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</si>
  <si>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</si>
  <si>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</si>
  <si>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</si>
  <si>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</si>
  <si>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</si>
  <si>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</si>
  <si>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</si>
  <si>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</si>
  <si>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</si>
  <si>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</si>
  <si>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</si>
  <si>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</si>
  <si>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</si>
  <si>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</si>
  <si>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</si>
  <si>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</si>
  <si>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</si>
  <si>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</si>
  <si>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</si>
  <si>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</si>
  <si>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</si>
  <si>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</si>
  <si>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</si>
  <si>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</si>
  <si>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</si>
  <si>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</si>
  <si>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</si>
  <si>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</si>
  <si>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</si>
  <si>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</si>
  <si>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</si>
  <si>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</si>
  <si>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</si>
  <si>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</si>
  <si>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</si>
  <si>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</si>
  <si>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</si>
  <si>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</si>
  <si>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</si>
  <si>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</si>
  <si>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</si>
  <si>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</si>
  <si>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</si>
  <si>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</si>
  <si>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</si>
  <si>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</si>
  <si>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</si>
  <si>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</si>
  <si>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</si>
  <si>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</si>
  <si>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</si>
  <si>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</si>
  <si>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</si>
  <si>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</si>
  <si>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</si>
  <si>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</si>
  <si>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</si>
  <si>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</si>
  <si>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</si>
  <si>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</si>
  <si>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</si>
  <si>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</si>
  <si>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</si>
  <si>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</si>
  <si>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</si>
  <si>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</si>
  <si>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</si>
  <si>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</si>
  <si>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</si>
  <si>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</si>
  <si>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</si>
  <si>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</si>
  <si>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</si>
  <si>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</si>
  <si>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</si>
  <si>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</si>
  <si>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</si>
  <si>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</si>
  <si>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</si>
  <si>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</si>
  <si>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</si>
  <si>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</si>
  <si>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</si>
  <si>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</si>
  <si>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</si>
  <si>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</si>
  <si>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</si>
  <si>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</si>
  <si>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</si>
  <si>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</si>
  <si>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</si>
  <si>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</si>
  <si>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</si>
  <si>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</si>
  <si>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</si>
  <si>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</si>
  <si>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</si>
  <si>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</si>
  <si>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</si>
  <si>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</si>
  <si>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</si>
  <si>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</si>
  <si>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</si>
  <si>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</si>
  <si>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</si>
  <si>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</si>
  <si>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</si>
  <si>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</si>
  <si>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</si>
  <si>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</si>
  <si>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</si>
  <si>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</si>
  <si>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</si>
  <si>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</si>
  <si>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</si>
  <si>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</si>
  <si>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</si>
  <si>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</si>
  <si>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</si>
  <si>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</si>
  <si>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</si>
  <si>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</si>
  <si>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</si>
  <si>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</si>
  <si>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</si>
  <si>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</si>
  <si>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</si>
  <si>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</si>
  <si>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</si>
  <si>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</si>
  <si>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</si>
  <si>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</si>
  <si>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</si>
  <si>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</si>
  <si>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</si>
  <si>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</si>
  <si>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</si>
  <si>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</si>
  <si>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</si>
  <si>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</si>
  <si>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</si>
  <si>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</si>
  <si>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</si>
  <si>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</si>
  <si>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</si>
  <si>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</si>
  <si>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</si>
  <si>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</si>
  <si>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</si>
  <si>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</si>
  <si>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</si>
  <si>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</si>
  <si>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</si>
  <si>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</si>
  <si>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</si>
  <si>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</si>
  <si>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</si>
  <si>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</si>
  <si>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</si>
  <si>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</si>
  <si>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</si>
  <si>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</si>
  <si>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</si>
  <si>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</si>
  <si>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</si>
  <si>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</si>
  <si>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</si>
  <si>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</si>
  <si>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</si>
  <si>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</si>
  <si>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</si>
  <si>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</si>
  <si>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</si>
  <si>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</si>
  <si>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</si>
  <si>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</si>
  <si>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</si>
  <si>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</si>
  <si>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</si>
  <si>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</si>
  <si>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</si>
  <si>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</si>
  <si>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</si>
  <si>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</si>
  <si>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</si>
  <si>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</si>
  <si>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</si>
  <si>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</si>
  <si>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</si>
  <si>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</si>
  <si>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</si>
  <si>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</si>
  <si>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</si>
  <si>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</si>
  <si>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</si>
  <si>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</si>
  <si>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</si>
  <si>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</si>
  <si>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</si>
  <si>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</si>
  <si>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</si>
  <si>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</si>
  <si>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</si>
  <si>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</si>
  <si>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</si>
  <si>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</si>
  <si>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</si>
  <si>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</si>
  <si>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</si>
  <si>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</si>
  <si>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</si>
  <si>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</si>
  <si>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</si>
  <si>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</si>
  <si>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</si>
  <si>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</si>
  <si>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</si>
  <si>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</si>
  <si>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</si>
  <si>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</si>
  <si>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</si>
  <si>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</si>
  <si>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</si>
  <si>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</si>
  <si>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</si>
  <si>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</si>
  <si>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</si>
  <si>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</si>
  <si>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</si>
  <si>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</si>
  <si>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</si>
  <si>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</si>
  <si>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</si>
  <si>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</si>
  <si>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</si>
  <si>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</si>
  <si>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</si>
  <si>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</si>
  <si>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</si>
  <si>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</si>
  <si>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</si>
  <si>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</si>
  <si>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</si>
  <si>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</si>
  <si>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</si>
  <si>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</si>
  <si>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</si>
  <si>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</si>
  <si>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</si>
  <si>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</si>
  <si>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</si>
  <si>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</si>
  <si>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</si>
  <si>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</si>
  <si>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</si>
  <si>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</si>
  <si>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</si>
  <si>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</si>
  <si>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</si>
  <si>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</si>
  <si>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</si>
  <si>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</si>
  <si>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</si>
  <si>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</si>
  <si>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</si>
  <si>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</si>
  <si>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</si>
  <si>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</si>
  <si>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</si>
  <si>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</si>
  <si>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</si>
  <si>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</si>
  <si>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</si>
  <si>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</si>
  <si>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</si>
  <si>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</si>
  <si>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</si>
  <si>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</si>
  <si>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</si>
  <si>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</si>
  <si>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</si>
  <si>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</si>
  <si>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</si>
  <si>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</si>
  <si>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</si>
  <si>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</si>
  <si>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</si>
  <si>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</si>
  <si>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</si>
  <si>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</si>
  <si>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</si>
  <si>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</si>
  <si>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</si>
  <si>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</si>
  <si>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</si>
  <si>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</si>
  <si>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</si>
  <si>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</si>
  <si>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</si>
  <si>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</si>
  <si>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</si>
  <si>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</si>
  <si>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</si>
  <si>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</si>
  <si>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</si>
  <si>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</si>
  <si>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</si>
  <si>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</si>
  <si>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</si>
  <si>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</si>
  <si>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</si>
  <si>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</si>
  <si>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</si>
  <si>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</si>
  <si>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</si>
  <si>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</si>
  <si>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</si>
  <si>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</si>
  <si>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</si>
  <si>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</si>
  <si>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</si>
  <si>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</si>
  <si>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</si>
  <si>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</si>
  <si>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</si>
  <si>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</si>
  <si>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</si>
  <si>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</si>
  <si>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</si>
  <si>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</si>
  <si>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</si>
  <si>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</si>
  <si>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</si>
  <si>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</si>
  <si>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</si>
  <si>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</si>
  <si>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</si>
  <si>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</si>
  <si>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</si>
  <si>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</si>
  <si>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</si>
  <si>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</si>
  <si>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</si>
  <si>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</si>
  <si>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</si>
  <si>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</si>
  <si>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</si>
  <si>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</si>
  <si>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</si>
  <si>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</si>
  <si>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</si>
  <si>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</si>
  <si>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</si>
  <si>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</si>
  <si>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</si>
  <si>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</si>
  <si>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</si>
  <si>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</si>
  <si>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</si>
  <si>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</si>
  <si>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</si>
  <si>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</si>
  <si>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</si>
  <si>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</si>
  <si>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</si>
  <si>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</si>
  <si>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</si>
  <si>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</si>
  <si>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</si>
  <si>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</si>
  <si>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</si>
  <si>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</si>
  <si>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</si>
  <si>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</si>
  <si>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</si>
  <si>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</si>
  <si>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</si>
  <si>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</si>
  <si>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</si>
  <si>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</si>
  <si>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</si>
  <si>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</si>
  <si>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</si>
  <si>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</si>
  <si>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</si>
  <si>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</si>
  <si>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</si>
  <si>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</si>
  <si>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</si>
  <si>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</si>
  <si>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</si>
  <si>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</si>
  <si>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</si>
  <si>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</si>
  <si>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</si>
  <si>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</si>
  <si>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</si>
  <si>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</si>
  <si>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</si>
  <si>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</si>
  <si>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</si>
  <si>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</si>
  <si>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</si>
  <si>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</si>
  <si>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</si>
  <si>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</si>
  <si>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</si>
  <si>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</si>
  <si>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</si>
  <si>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</si>
  <si>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</si>
  <si>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</si>
  <si>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</si>
  <si>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</si>
  <si>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</si>
  <si>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</si>
  <si>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</si>
  <si>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</si>
  <si>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</si>
  <si>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</si>
  <si>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</si>
  <si>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</si>
  <si>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</si>
  <si>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</si>
  <si>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</si>
  <si>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</si>
  <si>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</si>
  <si>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</si>
  <si>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</si>
  <si>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</si>
  <si>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</si>
  <si>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</si>
  <si>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</si>
  <si>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</si>
  <si>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</si>
  <si>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</si>
  <si>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</si>
  <si>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</si>
  <si>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</si>
  <si>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</si>
  <si>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</si>
  <si>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</si>
  <si>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</si>
  <si>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</si>
  <si>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</si>
  <si>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</si>
  <si>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</si>
  <si>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</si>
  <si>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</si>
  <si>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</si>
  <si>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</si>
  <si>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</si>
  <si>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</si>
  <si>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</si>
  <si>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</si>
  <si>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</si>
  <si>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</si>
  <si>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</si>
  <si>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</si>
  <si>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</si>
  <si>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</si>
  <si>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</si>
  <si>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</si>
  <si>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</si>
  <si>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</si>
  <si>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</si>
  <si>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</si>
  <si>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</si>
  <si>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</si>
  <si>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</si>
  <si>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</si>
  <si>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</si>
  <si>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</si>
  <si>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</si>
  <si>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</si>
  <si>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</si>
  <si>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</si>
  <si>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</si>
  <si>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</si>
  <si>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</si>
  <si>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</si>
  <si>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</si>
  <si>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</si>
  <si>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</si>
  <si>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</si>
  <si>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</si>
  <si>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</si>
  <si>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</si>
  <si>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</si>
  <si>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</si>
  <si>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</si>
  <si>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</si>
  <si>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</si>
  <si>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</si>
  <si>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</si>
  <si>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</si>
  <si>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</si>
  <si>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</si>
  <si>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</si>
  <si>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</si>
  <si>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</si>
  <si>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</si>
  <si>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</si>
  <si>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</si>
  <si>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</si>
  <si>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</si>
  <si>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</si>
  <si>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</si>
  <si>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</si>
  <si>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</si>
  <si>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</si>
  <si>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</si>
  <si>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</si>
  <si>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</si>
  <si>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</si>
  <si>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</si>
  <si>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</si>
  <si>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</si>
  <si>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</si>
  <si>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</si>
  <si>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</si>
  <si>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</si>
  <si>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</si>
  <si>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</si>
  <si>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</si>
  <si>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</si>
  <si>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</si>
  <si>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</si>
  <si>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</si>
  <si>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</si>
  <si>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</si>
  <si>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</si>
  <si>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</si>
  <si>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</si>
  <si>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</si>
  <si>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</si>
  <si>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</si>
  <si>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</si>
  <si>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</si>
  <si>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</si>
  <si>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</si>
  <si>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</si>
  <si>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</si>
  <si>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</si>
  <si>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</si>
  <si>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</si>
  <si>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</si>
  <si>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</si>
  <si>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</si>
  <si>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</si>
  <si>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</si>
  <si>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</si>
  <si>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</si>
  <si>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</si>
  <si>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</si>
  <si>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</si>
  <si>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</si>
  <si>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</si>
  <si>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</si>
  <si>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</si>
  <si>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</si>
  <si>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</si>
  <si>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</si>
  <si>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</si>
  <si>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</si>
  <si>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</si>
  <si>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</si>
  <si>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</si>
  <si>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</si>
  <si>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</si>
  <si>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</si>
  <si>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</si>
  <si>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</si>
  <si>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</si>
  <si>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</si>
  <si>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</si>
  <si>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</si>
  <si>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</si>
  <si>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</si>
  <si>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</si>
  <si>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</si>
  <si>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</si>
  <si>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</si>
  <si>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</si>
  <si>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</si>
  <si>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</si>
  <si>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</si>
  <si>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</si>
  <si>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</si>
  <si>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</si>
  <si>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</si>
  <si>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</si>
  <si>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</si>
  <si>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</si>
  <si>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</si>
  <si>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</si>
  <si>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</si>
  <si>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</si>
  <si>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</si>
  <si>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</si>
  <si>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</si>
  <si>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</si>
  <si>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</si>
  <si>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</si>
  <si>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</si>
  <si>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</si>
  <si>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</si>
  <si>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</si>
  <si>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</si>
  <si>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</si>
  <si>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</si>
  <si>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</si>
  <si>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</si>
  <si>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</si>
  <si>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</si>
  <si>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</si>
  <si>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</si>
  <si>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</si>
  <si>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</si>
  <si>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</si>
  <si>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</si>
  <si>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</si>
  <si>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</si>
  <si>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</si>
  <si>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</si>
  <si>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</si>
  <si>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</si>
  <si>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</si>
  <si>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</si>
  <si>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</si>
  <si>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</si>
  <si>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</si>
  <si>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</si>
  <si>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</si>
  <si>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</si>
  <si>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</si>
  <si>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</si>
  <si>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</si>
  <si>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</si>
  <si>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</si>
  <si>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</si>
  <si>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</si>
  <si>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</si>
  <si>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</si>
  <si>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</si>
  <si>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</si>
  <si>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</si>
  <si>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</si>
  <si>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</si>
  <si>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</si>
  <si>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</si>
  <si>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</si>
  <si>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</si>
  <si>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</si>
  <si>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</si>
  <si>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</si>
  <si>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</si>
  <si>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</si>
  <si>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</si>
  <si>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</si>
  <si>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</si>
  <si>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</si>
  <si>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</si>
  <si>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</si>
  <si>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</si>
  <si>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</si>
  <si>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</si>
  <si>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</si>
  <si>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</si>
  <si>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</si>
  <si>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</si>
  <si>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</si>
  <si>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</si>
  <si>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</si>
  <si>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</si>
  <si>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</si>
  <si>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</si>
  <si>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</si>
  <si>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</si>
  <si>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</si>
  <si>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</si>
  <si>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</si>
  <si>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</si>
  <si>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</si>
  <si>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</si>
  <si>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</si>
  <si>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</si>
  <si>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</si>
  <si>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</si>
  <si>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</si>
  <si>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</si>
  <si>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</si>
  <si>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</si>
  <si>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</si>
  <si>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</si>
  <si>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</si>
  <si>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</si>
  <si>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</si>
  <si>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</si>
  <si>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</si>
  <si>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</si>
  <si>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</si>
  <si>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</si>
  <si>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</si>
  <si>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</si>
  <si>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</si>
  <si>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</si>
  <si>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</si>
  <si>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</si>
  <si>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</si>
  <si>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</si>
  <si>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</si>
  <si>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</si>
  <si>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</si>
  <si>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</si>
  <si>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</si>
  <si>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</si>
  <si>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</si>
  <si>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</si>
  <si>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</si>
  <si>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</si>
  <si>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</si>
  <si>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</si>
  <si>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</si>
  <si>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</si>
  <si>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</si>
  <si>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</si>
  <si>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</si>
  <si>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</si>
  <si>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</si>
  <si>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</si>
  <si>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</si>
  <si>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</si>
  <si>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</si>
  <si>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</si>
  <si>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</si>
  <si>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</si>
  <si>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</si>
  <si>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</si>
  <si>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</si>
  <si>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</si>
  <si>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</si>
  <si>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</si>
  <si>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</si>
  <si>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</si>
  <si>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</si>
  <si>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</si>
  <si>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</si>
  <si>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</si>
  <si>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</si>
  <si>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</si>
  <si>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</si>
  <si>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</si>
  <si>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</si>
  <si>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</si>
  <si>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</si>
  <si>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</si>
  <si>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</si>
  <si>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</si>
  <si>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</si>
  <si>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</si>
  <si>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</si>
  <si>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</si>
  <si>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</si>
  <si>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</si>
  <si>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</si>
  <si>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</si>
  <si>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</si>
  <si>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</si>
  <si>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</si>
  <si>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</si>
  <si>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</si>
  <si>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</si>
  <si>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</si>
  <si>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</si>
  <si>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</si>
  <si>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</si>
  <si>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</si>
  <si>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</si>
  <si>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</si>
  <si>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</si>
  <si>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</si>
  <si>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</si>
  <si>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</si>
  <si>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</si>
  <si>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</si>
  <si>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</si>
  <si>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</si>
  <si>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</si>
  <si>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</si>
  <si>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</si>
  <si>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</si>
  <si>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</si>
  <si>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</si>
  <si>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</si>
  <si>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</si>
  <si>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</si>
  <si>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</si>
  <si>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</si>
  <si>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</si>
  <si>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</si>
  <si>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</si>
  <si>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</si>
  <si>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</si>
  <si>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</si>
  <si>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</si>
  <si>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</si>
  <si>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</si>
  <si>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</si>
  <si>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</si>
  <si>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</si>
  <si>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</si>
  <si>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</si>
  <si>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</si>
  <si>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</si>
  <si>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</si>
  <si>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</si>
  <si>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</si>
  <si>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</si>
  <si>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</si>
  <si>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</si>
  <si>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</si>
  <si>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</si>
  <si>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</si>
  <si>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</si>
  <si>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</si>
  <si>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</si>
  <si>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</si>
  <si>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</si>
  <si>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</si>
  <si>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</si>
  <si>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</si>
  <si>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</si>
  <si>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</si>
  <si>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</si>
  <si>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</si>
  <si>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</si>
  <si>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</si>
  <si>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</si>
  <si>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</si>
  <si>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</si>
  <si>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</si>
  <si>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</si>
  <si>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</si>
  <si>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</si>
  <si>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</si>
  <si>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</si>
  <si>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</si>
  <si>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</si>
  <si>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</si>
  <si>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</si>
  <si>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</si>
  <si>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</si>
  <si>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</si>
  <si>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</si>
  <si>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</si>
  <si>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</si>
  <si>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</si>
  <si>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</si>
  <si>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</si>
  <si>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</si>
  <si>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</si>
  <si>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</si>
  <si>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</si>
  <si>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</si>
  <si>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</si>
  <si>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</si>
  <si>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</si>
  <si>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</si>
  <si>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</si>
  <si>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</si>
  <si>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</si>
  <si>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</si>
  <si>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</si>
  <si>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</si>
  <si>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</si>
  <si>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</si>
  <si>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</si>
  <si>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</si>
  <si>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</si>
  <si>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</si>
  <si>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</si>
  <si>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</si>
  <si>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</si>
  <si>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</si>
  <si>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</si>
  <si>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</si>
  <si>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</si>
  <si>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</si>
  <si>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</si>
  <si>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</si>
  <si>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</si>
  <si>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</si>
  <si>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</si>
  <si>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</si>
  <si>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</si>
  <si>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</si>
  <si>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</si>
  <si>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</si>
  <si>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</si>
  <si>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</si>
  <si>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</si>
  <si>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</si>
  <si>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</si>
  <si>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</si>
  <si>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</si>
  <si>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</si>
  <si>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</si>
  <si>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</si>
  <si>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</si>
  <si>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</si>
  <si>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</si>
  <si>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</si>
  <si>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</si>
  <si>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</si>
  <si>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</si>
  <si>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</si>
  <si>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</si>
  <si>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</si>
  <si>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</si>
  <si>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</si>
  <si>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</si>
  <si>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</si>
  <si>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</si>
  <si>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</si>
  <si>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</si>
  <si>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</si>
  <si>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</si>
  <si>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</si>
  <si>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</si>
  <si>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</si>
  <si>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</si>
  <si>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</si>
  <si>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</si>
  <si>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</si>
  <si>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</si>
  <si>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</si>
  <si>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</si>
  <si>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</si>
  <si>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</si>
  <si>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</si>
  <si>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</si>
  <si>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</si>
  <si>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</si>
  <si>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</si>
  <si>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</si>
  <si>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</si>
  <si>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</si>
  <si>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</si>
  <si>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</si>
  <si>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</si>
  <si>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</si>
  <si>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</si>
  <si>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</si>
  <si>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</si>
  <si>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</si>
  <si>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</si>
  <si>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</si>
  <si>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</si>
  <si>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</si>
  <si>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</si>
  <si>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</si>
  <si>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</si>
  <si>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</si>
  <si>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</si>
  <si>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</si>
  <si>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</si>
  <si>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</si>
  <si>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</si>
  <si>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</si>
  <si>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</si>
  <si>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</si>
  <si>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</si>
  <si>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</si>
  <si>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</si>
  <si>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</si>
  <si>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</si>
  <si>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</si>
  <si>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</si>
  <si>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</si>
  <si>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</si>
  <si>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</si>
  <si>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</si>
  <si>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</si>
  <si>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</si>
  <si>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</si>
  <si>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</si>
  <si>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</si>
  <si>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</si>
  <si>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</si>
  <si>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</si>
  <si>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</si>
  <si>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</si>
  <si>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</si>
  <si>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</si>
  <si>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</si>
  <si>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</si>
  <si>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</si>
  <si>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</si>
  <si>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</si>
  <si>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</si>
  <si>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</si>
  <si>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</si>
  <si>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</si>
  <si>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</si>
  <si>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</si>
  <si>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</si>
  <si>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</si>
  <si>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</si>
  <si>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</si>
  <si>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</si>
  <si>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</si>
  <si>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</si>
  <si>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</si>
  <si>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</si>
  <si>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</si>
  <si>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</si>
  <si>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</si>
  <si>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</si>
  <si>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</si>
  <si>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</si>
  <si>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</si>
  <si>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</si>
  <si>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</si>
  <si>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</si>
  <si>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</si>
  <si>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</si>
  <si>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</si>
  <si>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</si>
  <si>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</si>
  <si>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</si>
  <si>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</si>
  <si>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</si>
  <si>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</si>
  <si>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</si>
  <si>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</si>
  <si>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</si>
  <si>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</si>
  <si>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</si>
  <si>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</si>
  <si>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</si>
  <si>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</si>
  <si>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</si>
  <si>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</si>
  <si>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</si>
  <si>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</si>
  <si>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</si>
  <si>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</si>
  <si>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</si>
  <si>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</si>
  <si>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</si>
  <si>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</si>
  <si>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</si>
  <si>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</si>
  <si>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</si>
  <si>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</si>
  <si>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</si>
  <si>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</si>
  <si>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</si>
  <si>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</si>
  <si>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</si>
  <si>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</si>
  <si>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</si>
  <si>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</si>
  <si>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</si>
  <si>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</si>
  <si>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</si>
  <si>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</si>
  <si>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</si>
  <si>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</si>
  <si>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</si>
  <si>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</si>
  <si>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</si>
  <si>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</si>
  <si>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</si>
  <si>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</si>
  <si>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</si>
  <si>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</si>
  <si>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</si>
  <si>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</si>
  <si>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</si>
  <si>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</si>
  <si>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</si>
  <si>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</si>
  <si>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</si>
  <si>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</si>
  <si>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</si>
  <si>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</si>
  <si>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</si>
  <si>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</si>
  <si>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</si>
  <si>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</si>
  <si>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</si>
  <si>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</si>
  <si>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</si>
  <si>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</si>
  <si>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</si>
  <si>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</si>
  <si>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</si>
  <si>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</si>
  <si>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</si>
  <si>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</si>
  <si>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</si>
  <si>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</si>
  <si>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</si>
  <si>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</si>
  <si>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</si>
  <si>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</si>
  <si>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</si>
  <si>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</si>
  <si>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</si>
  <si>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</si>
  <si>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</si>
  <si>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</si>
  <si>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</si>
  <si>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</si>
  <si>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</si>
  <si>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</si>
  <si>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</si>
  <si>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</si>
  <si>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</si>
  <si>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</si>
  <si>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</si>
  <si>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</si>
  <si>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</si>
  <si>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</si>
  <si>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</si>
  <si>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</si>
  <si>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</si>
  <si>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</si>
  <si>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</si>
  <si>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</si>
  <si>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</si>
  <si>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</si>
  <si>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</si>
  <si>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</si>
  <si>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</si>
  <si>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</si>
  <si>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</si>
  <si>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</si>
  <si>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</si>
  <si>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</si>
  <si>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</si>
  <si>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</si>
  <si>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</si>
  <si>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</si>
  <si>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</si>
  <si>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</si>
  <si>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</si>
  <si>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</si>
  <si>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</si>
  <si>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</si>
  <si>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</si>
  <si>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</si>
  <si>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</si>
  <si>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</si>
  <si>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</si>
  <si>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</si>
  <si>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</si>
  <si>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</si>
  <si>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</si>
  <si>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</si>
  <si>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</si>
  <si>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</si>
  <si>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</si>
  <si>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</si>
  <si>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</si>
  <si>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</si>
  <si>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</si>
  <si>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</si>
  <si>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</si>
  <si>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</si>
  <si>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</si>
  <si>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</si>
  <si>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</si>
  <si>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</si>
  <si>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</si>
  <si>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</si>
  <si>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</si>
  <si>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</si>
  <si>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</si>
  <si>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</si>
  <si>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</si>
  <si>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</si>
  <si>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</si>
  <si>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</si>
  <si>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</si>
  <si>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</si>
  <si>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</si>
  <si>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</si>
  <si>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</si>
  <si>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</si>
  <si>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</si>
  <si>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</si>
  <si>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</si>
  <si>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</si>
  <si>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</si>
  <si>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</si>
  <si>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</si>
  <si>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</si>
  <si>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</si>
  <si>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</si>
  <si>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</si>
  <si>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</si>
  <si>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</si>
  <si>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</si>
  <si>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</si>
  <si>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</si>
  <si>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</si>
  <si>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</si>
  <si>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</si>
  <si>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</si>
  <si>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</si>
  <si>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</si>
  <si>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</si>
  <si>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</si>
  <si>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</si>
  <si>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</si>
  <si>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</si>
  <si>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</si>
  <si>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</si>
  <si>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</si>
  <si>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</si>
  <si>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</si>
  <si>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</si>
  <si>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</si>
  <si>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</si>
  <si>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</si>
  <si>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</si>
  <si>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</si>
  <si>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</si>
  <si>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</si>
  <si>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</si>
  <si>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</si>
  <si>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</si>
  <si>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</si>
  <si>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</si>
  <si>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</si>
  <si>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</si>
  <si>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</si>
  <si>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</si>
  <si>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</si>
  <si>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</si>
  <si>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</si>
  <si>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</si>
  <si>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</si>
  <si>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</si>
  <si>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</si>
  <si>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</si>
  <si>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</si>
  <si>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</si>
  <si>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</si>
  <si>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</si>
  <si>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</si>
  <si>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</si>
  <si>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</si>
  <si>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</si>
  <si>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</si>
  <si>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</si>
  <si>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</si>
  <si>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</si>
  <si>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</si>
  <si>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</si>
  <si>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</si>
  <si>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</si>
  <si>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</si>
  <si>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</si>
  <si>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</si>
  <si>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</si>
  <si>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</si>
  <si>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</si>
  <si>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</si>
  <si>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</si>
  <si>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</si>
  <si>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</si>
  <si>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</si>
  <si>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</si>
  <si>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</si>
  <si>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</si>
  <si>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</si>
  <si>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</si>
  <si>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</si>
  <si>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</si>
  <si>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</si>
  <si>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</si>
  <si>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</si>
  <si>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</si>
  <si>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</si>
  <si>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</si>
  <si>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</si>
  <si>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</si>
  <si>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</si>
  <si>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</si>
  <si>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</si>
  <si>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</si>
  <si>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</si>
  <si>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</si>
  <si>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</si>
  <si>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</si>
  <si>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</si>
  <si>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</si>
  <si>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</si>
  <si>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</si>
  <si>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</si>
  <si>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</si>
  <si>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</si>
  <si>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</si>
  <si>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</si>
  <si>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</si>
  <si>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</si>
  <si>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</si>
  <si>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</si>
  <si>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</si>
  <si>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</si>
  <si>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</si>
  <si>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</si>
  <si>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</si>
  <si>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</si>
  <si>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</si>
  <si>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</si>
  <si>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</si>
  <si>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</si>
  <si>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</si>
  <si>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</si>
  <si>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</si>
  <si>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</si>
  <si>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</si>
  <si>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</si>
  <si>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</si>
  <si>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</si>
  <si>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</si>
  <si>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</si>
  <si>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</si>
  <si>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</si>
  <si>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</si>
  <si>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</si>
  <si>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</si>
  <si>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</si>
  <si>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</si>
  <si>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</si>
  <si>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</si>
  <si>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</si>
  <si>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</si>
  <si>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</si>
  <si>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</si>
  <si>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</si>
  <si>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</si>
  <si>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</si>
  <si>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</si>
  <si>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</si>
  <si>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</si>
  <si>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</si>
  <si>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</si>
  <si>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</si>
  <si>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</si>
  <si>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</si>
  <si>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</si>
  <si>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</si>
  <si>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</si>
  <si>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</si>
  <si>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</si>
  <si>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</si>
  <si>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</si>
  <si>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</si>
  <si>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</si>
  <si>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</si>
  <si>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</si>
  <si>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</si>
  <si>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</si>
  <si>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</si>
  <si>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</si>
  <si>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</si>
  <si>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</si>
  <si>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</si>
  <si>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</si>
  <si>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</si>
  <si>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</si>
  <si>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</si>
  <si>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</si>
  <si>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</si>
  <si>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</si>
  <si>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</si>
  <si>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</si>
  <si>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</si>
  <si>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</si>
  <si>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</si>
  <si>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</si>
  <si>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</si>
  <si>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</si>
  <si>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</si>
  <si>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</si>
  <si>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</si>
  <si>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</si>
  <si>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</si>
  <si>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</si>
  <si>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</si>
  <si>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</si>
  <si>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</si>
  <si>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</si>
  <si>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</si>
  <si>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</si>
  <si>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</si>
  <si>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</si>
  <si>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</si>
  <si>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</si>
  <si>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</si>
  <si>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</si>
  <si>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</si>
  <si>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</si>
  <si>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</si>
  <si>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</si>
  <si>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</si>
  <si>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</si>
  <si>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</si>
  <si>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</si>
  <si>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</si>
  <si>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</si>
  <si>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</si>
  <si>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</si>
  <si>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</si>
  <si>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</si>
  <si>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</si>
  <si>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</si>
  <si>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</si>
  <si>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</si>
  <si>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</si>
  <si>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</si>
  <si>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</si>
  <si>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</si>
  <si>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</si>
  <si>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</si>
  <si>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</si>
  <si>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</si>
  <si>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</si>
  <si>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</si>
  <si>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</si>
  <si>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</si>
  <si>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</si>
  <si>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</si>
  <si>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</si>
  <si>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</si>
  <si>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</si>
  <si>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</si>
  <si>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</si>
  <si>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</si>
  <si>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</si>
  <si>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</si>
  <si>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</si>
  <si>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</si>
  <si>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</si>
  <si>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</si>
  <si>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</si>
  <si>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</si>
  <si>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</si>
  <si>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</si>
  <si>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</si>
  <si>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</si>
  <si>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</si>
  <si>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</si>
  <si>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</si>
  <si>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</si>
  <si>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</si>
  <si>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</si>
  <si>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</si>
  <si>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</si>
  <si>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</si>
  <si>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</si>
  <si>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</si>
  <si>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</si>
  <si>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</si>
  <si>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</si>
  <si>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</si>
  <si>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</si>
  <si>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</si>
  <si>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</si>
  <si>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</si>
  <si>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</si>
  <si>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</si>
  <si>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</si>
  <si>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</si>
  <si>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</si>
  <si>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</si>
  <si>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</si>
  <si>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</si>
  <si>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</si>
  <si>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</si>
  <si>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</si>
  <si>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</si>
  <si>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</si>
  <si>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</si>
  <si>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</si>
  <si>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</si>
  <si>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</si>
  <si>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</si>
  <si>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</si>
  <si>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</si>
  <si>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</si>
  <si>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</si>
  <si>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</si>
  <si>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</si>
  <si>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</si>
  <si>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</si>
  <si>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</si>
  <si>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</si>
  <si>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</si>
  <si>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</si>
  <si>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</si>
  <si>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</si>
  <si>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</si>
  <si>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</si>
  <si>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</si>
  <si>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</si>
  <si>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</si>
  <si>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</si>
  <si>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</si>
  <si>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</si>
  <si>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</si>
  <si>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</si>
  <si>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</si>
  <si>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</si>
  <si>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</si>
  <si>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</si>
  <si>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</si>
  <si>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</si>
  <si>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</si>
  <si>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</si>
  <si>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</si>
  <si>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</si>
  <si>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</si>
  <si>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</si>
  <si>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</si>
  <si>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</si>
  <si>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</si>
  <si>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</si>
  <si>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</si>
  <si>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</si>
  <si>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</si>
  <si>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</si>
  <si>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</si>
  <si>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</si>
  <si>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</si>
  <si>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</si>
  <si>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</si>
  <si>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</si>
  <si>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</si>
  <si>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</si>
  <si>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</si>
  <si>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</si>
  <si>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</si>
  <si>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</si>
  <si>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</si>
  <si>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</si>
  <si>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</si>
  <si>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</si>
  <si>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</si>
  <si>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</si>
  <si>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</si>
  <si>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</si>
  <si>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</si>
  <si>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</si>
  <si>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</si>
  <si>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</si>
  <si>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</si>
  <si>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</si>
  <si>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</si>
  <si>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</si>
  <si>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</si>
  <si>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</si>
  <si>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</si>
  <si>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</si>
  <si>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</si>
  <si>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</si>
  <si>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</si>
  <si>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</si>
  <si>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</si>
  <si>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</si>
  <si>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</si>
  <si>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</si>
  <si>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</si>
  <si>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</si>
  <si>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</si>
  <si>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</si>
  <si>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</si>
  <si>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</si>
  <si>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</si>
  <si>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</si>
  <si>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</si>
  <si>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</si>
  <si>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</si>
  <si>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</si>
  <si>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</si>
  <si>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</si>
  <si>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</si>
  <si>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</si>
  <si>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</si>
  <si>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</si>
  <si>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</si>
  <si>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</si>
  <si>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</si>
  <si>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</si>
  <si>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</si>
  <si>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</si>
  <si>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</si>
  <si>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</si>
  <si>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</si>
  <si>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</si>
  <si>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</si>
  <si>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</si>
  <si>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</si>
  <si>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</si>
  <si>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</si>
  <si>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</si>
  <si>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</si>
  <si>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</si>
  <si>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</si>
  <si>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</si>
  <si>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</si>
  <si>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</si>
  <si>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</si>
  <si>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</si>
  <si>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</si>
  <si>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</si>
  <si>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</si>
  <si>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</si>
  <si>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</si>
  <si>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</si>
  <si>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</si>
  <si>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</si>
  <si>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</si>
  <si>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</si>
  <si>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</si>
  <si>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</si>
  <si>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</si>
  <si>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</si>
  <si>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</si>
  <si>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</si>
  <si>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</si>
  <si>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</si>
  <si>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</si>
  <si>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</si>
  <si>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</si>
  <si>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</si>
  <si>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</si>
  <si>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</si>
  <si>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</si>
  <si>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</si>
  <si>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</si>
  <si>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</si>
  <si>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</si>
  <si>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</si>
  <si>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</si>
  <si>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</si>
  <si>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</si>
  <si>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</si>
  <si>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</si>
  <si>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</si>
  <si>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</si>
  <si>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</si>
  <si>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</si>
  <si>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</si>
  <si>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</si>
  <si>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</si>
  <si>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</si>
  <si>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</si>
  <si>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</si>
  <si>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</si>
  <si>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</si>
  <si>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</si>
  <si>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</si>
  <si>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</si>
  <si>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</si>
  <si>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</si>
  <si>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</si>
  <si>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</si>
  <si>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</si>
  <si>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</si>
  <si>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</si>
  <si>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</si>
  <si>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</si>
  <si>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</si>
  <si>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</si>
  <si>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</si>
  <si>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</si>
  <si>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</si>
  <si>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</si>
  <si>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</si>
  <si>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</si>
  <si>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</si>
  <si>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</si>
  <si>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</si>
  <si>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</si>
  <si>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</si>
  <si>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</si>
  <si>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</si>
  <si>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</si>
  <si>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</si>
  <si>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</si>
  <si>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</si>
  <si>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</si>
  <si>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</si>
  <si>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</si>
  <si>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</si>
  <si>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</si>
  <si>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</si>
  <si>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</si>
  <si>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</si>
  <si>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</si>
  <si>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</si>
  <si>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</si>
  <si>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</si>
  <si>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</si>
  <si>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</si>
  <si>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</si>
  <si>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</si>
  <si>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</si>
  <si>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</si>
  <si>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</si>
  <si>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</si>
  <si>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</si>
  <si>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</si>
  <si>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</si>
  <si>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</si>
  <si>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</si>
  <si>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</si>
  <si>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</si>
  <si>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</si>
  <si>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</si>
  <si>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</si>
  <si>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</si>
  <si>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</si>
  <si>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</si>
  <si>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</si>
  <si>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</si>
  <si>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</si>
  <si>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</si>
  <si>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</si>
  <si>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</si>
  <si>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</si>
  <si>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</si>
  <si>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</si>
  <si>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</si>
  <si>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</si>
  <si>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</si>
  <si>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</si>
  <si>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</si>
  <si>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</si>
  <si>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</si>
  <si>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</si>
  <si>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</si>
  <si>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</si>
  <si>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</si>
  <si>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</si>
  <si>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</si>
  <si>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</si>
  <si>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</si>
  <si>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</si>
  <si>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</si>
  <si>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</si>
  <si>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</si>
  <si>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</si>
  <si>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</si>
  <si>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</si>
  <si>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</si>
  <si>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</si>
  <si>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</si>
  <si>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</si>
  <si>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</si>
  <si>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</si>
  <si>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</si>
  <si>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</si>
  <si>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</si>
  <si>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</si>
  <si>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</si>
  <si>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</si>
  <si>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</si>
  <si>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</si>
  <si>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</si>
  <si>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</si>
  <si>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</si>
  <si>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</si>
  <si>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</si>
  <si>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</si>
  <si>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</si>
  <si>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</si>
  <si>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</si>
  <si>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</si>
  <si>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</si>
  <si>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</si>
  <si>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</si>
  <si>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</si>
  <si>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</si>
  <si>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</si>
  <si>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</si>
  <si>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</si>
  <si>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</si>
  <si>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</si>
  <si>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</si>
  <si>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</si>
  <si>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</si>
  <si>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</si>
  <si>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</si>
  <si>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</si>
  <si>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</si>
  <si>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</si>
  <si>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</si>
  <si>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</si>
  <si>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</si>
  <si>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</si>
  <si>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</si>
  <si>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</si>
  <si>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</si>
  <si>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</si>
  <si>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</si>
  <si>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</si>
  <si>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</si>
  <si>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</si>
  <si>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</si>
  <si>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</si>
  <si>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</si>
  <si>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</si>
  <si>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</si>
  <si>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</si>
  <si>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</si>
  <si>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</si>
  <si>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</si>
  <si>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</si>
  <si>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</si>
  <si>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</si>
  <si>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</si>
  <si>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</si>
  <si>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</si>
  <si>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</si>
  <si>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</si>
  <si>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</si>
  <si>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</si>
  <si>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</si>
  <si>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</si>
  <si>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</si>
  <si>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</si>
  <si>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</si>
  <si>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</si>
  <si>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</si>
  <si>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</si>
  <si>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</si>
  <si>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</si>
  <si>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</si>
  <si>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</si>
  <si>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</si>
  <si>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</si>
  <si>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</si>
  <si>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</si>
  <si>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</si>
  <si>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</si>
  <si>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</si>
  <si>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</si>
  <si>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</si>
  <si>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</si>
  <si>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</si>
  <si>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</si>
  <si>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</si>
  <si>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</si>
  <si>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</si>
  <si>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</si>
  <si>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</si>
  <si>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</si>
  <si>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</si>
  <si>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</si>
  <si>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</si>
  <si>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</si>
  <si>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</si>
  <si>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</si>
  <si>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</si>
  <si>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</si>
  <si>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</si>
  <si>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</si>
  <si>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</si>
  <si>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</si>
  <si>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</si>
  <si>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</si>
  <si>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</si>
  <si>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</si>
  <si>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</si>
  <si>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</si>
  <si>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</si>
  <si>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</si>
  <si>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</si>
  <si>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</si>
  <si>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</si>
  <si>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</si>
  <si>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</si>
  <si>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</si>
  <si>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</si>
  <si>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</si>
  <si>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</si>
  <si>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</si>
  <si>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</si>
  <si>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</si>
  <si>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</si>
  <si>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</si>
  <si>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</si>
  <si>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</si>
  <si>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</si>
  <si>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</si>
  <si>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</si>
  <si>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</si>
  <si>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</si>
  <si>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</si>
  <si>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</si>
  <si>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</si>
  <si>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</si>
  <si>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</si>
  <si>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</si>
  <si>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</si>
  <si>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</si>
  <si>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</si>
  <si>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</si>
  <si>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</si>
  <si>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</si>
  <si>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</si>
  <si>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</si>
  <si>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</si>
  <si>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</si>
  <si>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</si>
  <si>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</si>
  <si>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</si>
  <si>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</si>
  <si>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</si>
  <si>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</si>
  <si>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</si>
  <si>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</si>
  <si>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</si>
  <si>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</si>
  <si>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</si>
  <si>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</si>
  <si>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</si>
  <si>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</si>
  <si>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</si>
  <si>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</si>
  <si>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</si>
  <si>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</si>
  <si>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</si>
  <si>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</si>
  <si>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</si>
  <si>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</si>
  <si>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</si>
  <si>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</si>
  <si>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</si>
  <si>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</si>
  <si>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</si>
  <si>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</si>
  <si>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</si>
  <si>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</si>
  <si>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</si>
  <si>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</si>
  <si>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</si>
  <si>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</si>
  <si>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</si>
  <si>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</si>
  <si>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</si>
  <si>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</si>
  <si>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</si>
  <si>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</si>
  <si>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</si>
  <si>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</si>
  <si>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</si>
  <si>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</si>
  <si>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</si>
  <si>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</si>
  <si>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</si>
  <si>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</si>
  <si>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</si>
  <si>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</si>
  <si>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</si>
  <si>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</si>
  <si>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</si>
  <si>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</si>
  <si>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</si>
  <si>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</si>
  <si>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</si>
  <si>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</si>
  <si>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</si>
  <si>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</si>
  <si>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</si>
  <si>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</si>
  <si>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</si>
  <si>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</si>
  <si>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</si>
  <si>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</si>
  <si>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</si>
  <si>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</si>
  <si>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</si>
  <si>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</si>
  <si>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</si>
  <si>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</si>
  <si>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</si>
  <si>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</si>
  <si>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</si>
  <si>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</si>
  <si>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</si>
  <si>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</si>
  <si>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</si>
  <si>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</si>
  <si>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</si>
  <si>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</si>
  <si>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</si>
  <si>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</si>
  <si>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</si>
  <si>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</si>
  <si>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</si>
  <si>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</si>
  <si>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</si>
  <si>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</si>
  <si>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</si>
  <si>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</si>
  <si>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</si>
  <si>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</si>
  <si>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</si>
  <si>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</si>
  <si>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</si>
  <si>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</si>
  <si>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</si>
  <si>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</si>
  <si>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</si>
  <si>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</si>
  <si>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</si>
  <si>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</si>
  <si>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</si>
  <si>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</si>
  <si>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</si>
  <si>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</si>
  <si>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</si>
  <si>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</si>
  <si>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</si>
  <si>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</si>
  <si>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</si>
  <si>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</si>
  <si>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</si>
  <si>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</si>
  <si>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</si>
  <si>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</si>
  <si>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</si>
  <si>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</si>
  <si>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</si>
  <si>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</si>
  <si>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</si>
  <si>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</si>
  <si>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</si>
  <si>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</si>
  <si>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</si>
  <si>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</si>
  <si>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</si>
  <si>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</si>
  <si>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</si>
  <si>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</si>
  <si>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</si>
  <si>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</si>
  <si>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</si>
  <si>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</si>
  <si>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</si>
  <si>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</si>
  <si>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</si>
  <si>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</si>
  <si>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</si>
  <si>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</si>
  <si>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</si>
  <si>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</si>
  <si>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</si>
  <si>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</si>
  <si>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</si>
  <si>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</si>
  <si>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</si>
  <si>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</si>
  <si>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</si>
  <si>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</si>
  <si>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</si>
  <si>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</si>
  <si>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</si>
  <si>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</si>
  <si>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</si>
  <si>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</si>
  <si>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</si>
  <si>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</si>
  <si>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</si>
  <si>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</si>
  <si>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</si>
  <si>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</si>
  <si>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</si>
  <si>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</si>
  <si>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</si>
  <si>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</si>
  <si>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</si>
  <si>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</si>
  <si>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</si>
  <si>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</si>
  <si>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</si>
  <si>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</si>
  <si>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</si>
  <si>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</si>
  <si>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</si>
  <si>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</si>
  <si>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</si>
  <si>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</si>
  <si>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</si>
  <si>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</si>
  <si>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</si>
  <si>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</si>
  <si>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</si>
  <si>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</si>
  <si>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</si>
  <si>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</si>
  <si>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</si>
  <si>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</si>
  <si>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</si>
  <si>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</si>
  <si>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</si>
  <si>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</si>
  <si>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</si>
  <si>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</si>
  <si>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</si>
  <si>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</si>
  <si>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</si>
  <si>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</si>
  <si>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</si>
  <si>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</si>
  <si>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</si>
  <si>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</si>
  <si>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</si>
  <si>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</si>
  <si>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</si>
  <si>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</si>
  <si>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</si>
  <si>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</si>
  <si>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</si>
  <si>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</si>
  <si>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</si>
  <si>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</si>
  <si>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</si>
  <si>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</si>
  <si>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</si>
  <si>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</si>
  <si>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</si>
  <si>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</si>
  <si>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</si>
  <si>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</si>
  <si>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</si>
  <si>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</si>
  <si>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</si>
  <si>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</si>
  <si>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</si>
  <si>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</si>
  <si>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</si>
  <si>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</si>
  <si>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</si>
  <si>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</si>
  <si>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</si>
  <si>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</si>
  <si>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</si>
  <si>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</si>
  <si>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</si>
  <si>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</si>
  <si>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</si>
  <si>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</si>
  <si>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</si>
  <si>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</si>
  <si>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</si>
  <si>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</si>
  <si>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</si>
  <si>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</si>
  <si>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</si>
  <si>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</si>
  <si>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</si>
  <si>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</si>
  <si>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</si>
  <si>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</si>
  <si>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</si>
  <si>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</si>
  <si>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</si>
  <si>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</si>
  <si>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</si>
  <si>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</si>
  <si>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</si>
  <si>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</si>
  <si>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</si>
  <si>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</si>
  <si>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</si>
  <si>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</si>
  <si>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</si>
  <si>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</si>
  <si>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</si>
  <si>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</si>
  <si>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</si>
  <si>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</si>
  <si>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</si>
  <si>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</si>
  <si>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</si>
  <si>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</si>
  <si>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</si>
  <si>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</si>
  <si>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</si>
  <si>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</si>
  <si>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</si>
  <si>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</si>
  <si>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</si>
  <si>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</si>
  <si>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</si>
  <si>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</si>
  <si>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</si>
  <si>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</si>
  <si>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</si>
  <si>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</si>
  <si>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</si>
  <si>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</si>
  <si>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</si>
  <si>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</si>
  <si>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</si>
  <si>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</si>
  <si>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</si>
  <si>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</si>
  <si>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</si>
  <si>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</si>
  <si>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</si>
  <si>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</si>
  <si>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</si>
  <si>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</si>
  <si>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</si>
  <si>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</si>
  <si>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</si>
  <si>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</si>
  <si>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</si>
  <si>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</si>
  <si>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</si>
  <si>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</si>
  <si>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</si>
  <si>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</si>
  <si>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</si>
  <si>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</si>
  <si>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</si>
  <si>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</si>
  <si>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</si>
  <si>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</si>
  <si>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</si>
  <si>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</si>
  <si>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</si>
  <si>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</si>
  <si>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</si>
  <si>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</si>
  <si>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</si>
  <si>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</si>
  <si>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</si>
  <si>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</si>
  <si>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</si>
  <si>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</si>
  <si>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</si>
  <si>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</si>
  <si>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</si>
  <si>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</si>
  <si>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</si>
  <si>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</si>
  <si>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</si>
  <si>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</si>
  <si>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</si>
  <si>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</si>
  <si>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</si>
  <si>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</si>
  <si>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</si>
  <si>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</si>
  <si>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</si>
  <si>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</si>
  <si>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</si>
  <si>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</si>
  <si>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</si>
  <si>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</si>
  <si>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</si>
  <si>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</si>
  <si>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</si>
  <si>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</si>
  <si>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</si>
  <si>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</si>
  <si>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</si>
  <si>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</si>
  <si>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</si>
  <si>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</si>
  <si>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</si>
  <si>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</si>
  <si>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</si>
  <si>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</si>
  <si>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</si>
  <si>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</si>
  <si>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</si>
  <si>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</si>
  <si>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</si>
  <si>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</si>
  <si>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</si>
  <si>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</si>
  <si>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</si>
  <si>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</si>
  <si>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</si>
  <si>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</si>
  <si>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</si>
  <si>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</si>
  <si>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</si>
  <si>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</si>
  <si>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</si>
  <si>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</si>
  <si>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</si>
  <si>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</si>
  <si>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</si>
  <si>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</si>
  <si>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</si>
  <si>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</si>
  <si>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</si>
  <si>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</si>
  <si>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</si>
  <si>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</si>
  <si>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</si>
  <si>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</si>
  <si>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</si>
  <si>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</si>
  <si>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</si>
  <si>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</si>
  <si>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</si>
  <si>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</si>
  <si>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</si>
  <si>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</si>
  <si>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</si>
  <si>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</si>
  <si>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</si>
  <si>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</si>
  <si>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</si>
  <si>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</si>
  <si>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</si>
  <si>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</si>
  <si>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</si>
  <si>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</si>
  <si>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</si>
  <si>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</si>
  <si>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</si>
  <si>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</si>
  <si>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</si>
  <si>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</si>
  <si>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</si>
  <si>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</si>
  <si>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</si>
  <si>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</si>
  <si>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</si>
  <si>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</si>
  <si>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</si>
  <si>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</si>
  <si>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</si>
  <si>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</si>
  <si>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</si>
  <si>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</si>
  <si>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</si>
  <si>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</si>
  <si>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</si>
  <si>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</si>
  <si>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</si>
  <si>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</si>
  <si>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</si>
  <si>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</si>
  <si>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</si>
  <si>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</si>
  <si>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</si>
  <si>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</si>
  <si>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</si>
  <si>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</si>
  <si>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</si>
  <si>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</si>
  <si>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</si>
  <si>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</si>
  <si>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</si>
  <si>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</si>
  <si>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</si>
  <si>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</si>
  <si>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</si>
  <si>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</si>
  <si>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</si>
  <si>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</si>
  <si>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</si>
  <si>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</si>
  <si>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</si>
  <si>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</si>
  <si>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</si>
  <si>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</si>
  <si>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</si>
  <si>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</si>
  <si>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</si>
  <si>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</si>
  <si>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</si>
  <si>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</si>
  <si>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</si>
  <si>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</si>
  <si>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</si>
  <si>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</si>
  <si>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</si>
  <si>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</si>
  <si>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</si>
  <si>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</si>
  <si>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</si>
  <si>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</si>
  <si>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</si>
  <si>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</si>
  <si>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</si>
  <si>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</si>
  <si>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</si>
  <si>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</si>
  <si>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</si>
  <si>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</si>
  <si>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</si>
  <si>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</si>
  <si>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</si>
  <si>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</si>
  <si>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</si>
  <si>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</si>
  <si>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</si>
  <si>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</si>
  <si>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</si>
  <si>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</si>
  <si>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</si>
  <si>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</si>
  <si>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</si>
  <si>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</si>
  <si>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</si>
  <si>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</si>
  <si>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</si>
  <si>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</si>
  <si>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</si>
  <si>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</si>
  <si>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</si>
  <si>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</si>
  <si>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</si>
  <si>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</si>
  <si>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</si>
  <si>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</si>
  <si>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</si>
  <si>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</si>
  <si>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</si>
  <si>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</si>
  <si>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</si>
  <si>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</si>
  <si>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</si>
  <si>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</si>
  <si>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</si>
  <si>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</si>
  <si>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</si>
  <si>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</si>
  <si>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</si>
  <si>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</si>
  <si>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</si>
  <si>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</si>
  <si>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</si>
  <si>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</si>
  <si>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</si>
  <si>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</si>
  <si>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</si>
  <si>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</si>
  <si>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</si>
  <si>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</si>
  <si>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</si>
  <si>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</si>
  <si>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</si>
  <si>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</si>
  <si>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</si>
  <si>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</si>
  <si>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</si>
  <si>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</si>
  <si>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</si>
  <si>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</si>
  <si>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</si>
  <si>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</si>
  <si>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</si>
  <si>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</si>
  <si>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</si>
  <si>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</si>
  <si>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</si>
  <si>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</si>
  <si>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</si>
  <si>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</si>
  <si>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</si>
  <si>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</si>
  <si>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</si>
  <si>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</si>
  <si>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</si>
  <si>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</si>
  <si>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</si>
  <si>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</si>
  <si>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</si>
  <si>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</si>
  <si>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</si>
  <si>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</si>
  <si>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</si>
  <si>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</si>
  <si>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</si>
  <si>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</si>
  <si>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</si>
  <si>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</si>
  <si>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</si>
  <si>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</si>
  <si>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</si>
  <si>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</si>
  <si>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</si>
  <si>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</si>
  <si>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</si>
  <si>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</si>
  <si>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</si>
  <si>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</si>
  <si>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</si>
  <si>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</si>
  <si>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</si>
  <si>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</si>
  <si>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</si>
  <si>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</si>
  <si>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</si>
  <si>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</si>
  <si>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</si>
  <si>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</si>
  <si>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</si>
  <si>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</si>
  <si>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</si>
  <si>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</si>
  <si>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</si>
  <si>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</si>
  <si>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</si>
  <si>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</si>
  <si>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</si>
  <si>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</si>
  <si>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</si>
  <si>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</si>
  <si>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</si>
  <si>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</si>
  <si>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</si>
  <si>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</si>
  <si>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</si>
  <si>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</si>
  <si>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</si>
  <si>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</si>
  <si>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</si>
  <si>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</si>
  <si>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</si>
  <si>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</si>
  <si>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</si>
  <si>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</si>
  <si>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</si>
  <si>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</si>
  <si>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</si>
  <si>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</si>
  <si>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</si>
  <si>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</si>
  <si>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</si>
  <si>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</si>
  <si>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</si>
  <si>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</si>
  <si>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</si>
  <si>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</si>
  <si>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</si>
  <si>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</si>
  <si>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</si>
  <si>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</si>
  <si>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</si>
  <si>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</si>
  <si>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</si>
  <si>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</si>
  <si>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</si>
  <si>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</si>
  <si>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</si>
  <si>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</si>
  <si>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</si>
  <si>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</si>
  <si>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</si>
  <si>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</si>
  <si>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</si>
  <si>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</si>
  <si>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</si>
  <si>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</si>
  <si>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</si>
  <si>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</si>
  <si>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</si>
  <si>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</si>
  <si>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</si>
  <si>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</si>
  <si>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</si>
  <si>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</si>
  <si>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</si>
  <si>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</si>
  <si>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</si>
  <si>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</si>
  <si>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</si>
  <si>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</si>
  <si>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</si>
  <si>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</si>
  <si>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</si>
  <si>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</si>
  <si>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</si>
  <si>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</si>
  <si>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</si>
  <si>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</si>
  <si>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</si>
  <si>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</si>
  <si>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</si>
  <si>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</si>
  <si>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</si>
  <si>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</si>
  <si>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</si>
  <si>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</si>
  <si>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</si>
  <si>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</si>
  <si>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</si>
  <si>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</si>
  <si>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</si>
  <si>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</si>
  <si>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</si>
  <si>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</si>
  <si>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</si>
  <si>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</si>
  <si>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</si>
  <si>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</si>
  <si>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</si>
  <si>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</si>
  <si>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</si>
  <si>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</si>
  <si>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</si>
  <si>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</si>
  <si>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</si>
  <si>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</si>
  <si>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</si>
  <si>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</si>
  <si>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</si>
  <si>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</si>
  <si>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</si>
  <si>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</si>
  <si>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</si>
  <si>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</si>
  <si>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</si>
  <si>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</si>
  <si>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</si>
  <si>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</si>
  <si>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</si>
  <si>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</si>
  <si>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</si>
  <si>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</si>
  <si>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</si>
  <si>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</si>
  <si>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</si>
  <si>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</si>
  <si>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</si>
  <si>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</si>
  <si>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</si>
  <si>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</si>
  <si>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</si>
  <si>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</si>
  <si>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</si>
  <si>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</si>
  <si>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</si>
  <si>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</si>
  <si>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</si>
  <si>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</si>
  <si>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</si>
  <si>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</si>
  <si>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</si>
  <si>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</si>
  <si>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</si>
  <si>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</si>
  <si>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</si>
  <si>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</si>
  <si>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</si>
  <si>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</si>
  <si>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</si>
  <si>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</si>
  <si>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</si>
  <si>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</si>
  <si>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</si>
  <si>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</si>
  <si>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</si>
  <si>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</si>
  <si>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</si>
  <si>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</si>
  <si>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</si>
  <si>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</si>
  <si>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</si>
  <si>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</si>
  <si>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</si>
  <si>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</si>
  <si>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</si>
  <si>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</si>
  <si>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</si>
  <si>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</si>
  <si>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</si>
  <si>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</si>
  <si>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</si>
  <si>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</si>
  <si>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</si>
  <si>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</si>
  <si>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</si>
  <si>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</si>
  <si>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</si>
  <si>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</si>
  <si>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</si>
  <si>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</si>
  <si>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</si>
  <si>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</si>
  <si>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</si>
  <si>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</si>
  <si>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</si>
  <si>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</si>
  <si>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</si>
  <si>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</si>
  <si>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</si>
  <si>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</si>
  <si>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</si>
  <si>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</si>
  <si>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</si>
  <si>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</si>
  <si>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</si>
  <si>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</si>
  <si>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</si>
  <si>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</si>
  <si>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</si>
  <si>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</si>
  <si>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</si>
  <si>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</si>
  <si>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</si>
  <si>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</si>
  <si>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</si>
  <si>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</si>
  <si>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</si>
  <si>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</si>
  <si>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</si>
  <si>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</si>
  <si>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</si>
  <si>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</si>
  <si>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</si>
  <si>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</si>
  <si>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</si>
  <si>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</si>
  <si>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</si>
  <si>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</si>
  <si>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</si>
  <si>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</si>
  <si>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</si>
  <si>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</si>
  <si>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</si>
  <si>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</si>
  <si>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</si>
  <si>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</si>
  <si>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</si>
  <si>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</si>
  <si>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</si>
  <si>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</si>
  <si>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</si>
  <si>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</si>
  <si>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</si>
  <si>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</si>
  <si>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</si>
  <si>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</si>
  <si>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</si>
  <si>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</si>
  <si>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</si>
  <si>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</si>
  <si>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</si>
  <si>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</si>
  <si>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</si>
  <si>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</si>
  <si>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</si>
  <si>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</si>
  <si>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</si>
  <si>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</si>
  <si>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</si>
  <si>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</si>
  <si>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</si>
  <si>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</si>
  <si>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</si>
  <si>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</si>
  <si>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</si>
  <si>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</si>
  <si>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</si>
  <si>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</si>
  <si>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</si>
  <si>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</si>
  <si>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</si>
  <si>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</si>
  <si>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</si>
  <si>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</si>
  <si>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</si>
  <si>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</si>
  <si>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</si>
  <si>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</si>
  <si>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</si>
  <si>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</si>
  <si>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</si>
  <si>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</si>
  <si>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</si>
  <si>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</si>
  <si>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</si>
  <si>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</si>
  <si>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</si>
  <si>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</si>
  <si>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</si>
  <si>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</si>
  <si>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</si>
  <si>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</si>
  <si>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</si>
  <si>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</si>
  <si>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</si>
  <si>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</si>
  <si>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</si>
  <si>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</si>
  <si>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</si>
  <si>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</si>
  <si>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</si>
  <si>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</si>
  <si>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</si>
  <si>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</si>
  <si>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</si>
  <si>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</si>
  <si>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</si>
  <si>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</si>
  <si>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</si>
  <si>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</si>
  <si>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</si>
  <si>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</si>
  <si>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</si>
  <si>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</si>
  <si>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</si>
  <si>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</si>
  <si>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</si>
  <si>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</si>
  <si>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</si>
  <si>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</si>
  <si>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</si>
  <si>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</si>
  <si>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</si>
  <si>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</si>
  <si>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</si>
  <si>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</si>
  <si>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</si>
  <si>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</si>
  <si>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</si>
  <si>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</si>
  <si>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</si>
  <si>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</si>
  <si>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</si>
  <si>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</si>
  <si>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</si>
  <si>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</si>
  <si>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</si>
  <si>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</si>
  <si>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</si>
  <si>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</si>
  <si>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</si>
  <si>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</si>
  <si>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</si>
  <si>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</si>
  <si>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</si>
  <si>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</si>
  <si>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</si>
  <si>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</si>
  <si>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</si>
  <si>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</si>
  <si>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</si>
  <si>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</si>
  <si>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</si>
  <si>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</si>
  <si>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</si>
  <si>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</si>
  <si>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</si>
  <si>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</si>
  <si>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</si>
  <si>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</si>
  <si>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</si>
  <si>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</si>
  <si>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</si>
  <si>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</si>
  <si>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</si>
  <si>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</si>
  <si>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</si>
  <si>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</si>
  <si>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</si>
  <si>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</si>
  <si>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</si>
  <si>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</si>
  <si>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</si>
  <si>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</si>
  <si>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</si>
  <si>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</si>
  <si>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</si>
  <si>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</si>
  <si>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</si>
  <si>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</si>
  <si>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</si>
  <si>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</si>
  <si>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</si>
  <si>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</si>
  <si>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</si>
  <si>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</si>
  <si>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</si>
  <si>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</si>
  <si>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</si>
  <si>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</si>
  <si>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</si>
  <si>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</si>
  <si>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</si>
  <si>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</si>
  <si>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</si>
  <si>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</si>
  <si>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</si>
  <si>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</si>
  <si>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</si>
  <si>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</si>
  <si>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</si>
  <si>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</si>
  <si>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</si>
  <si>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</si>
  <si>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</si>
  <si>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</si>
  <si>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</si>
  <si>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</si>
  <si>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</si>
  <si>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</si>
  <si>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</si>
  <si>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</si>
  <si>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</si>
  <si>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</si>
  <si>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</si>
  <si>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</si>
  <si>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</si>
  <si>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</si>
  <si>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</si>
  <si>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</si>
  <si>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</si>
  <si>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</si>
  <si>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</si>
  <si>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</si>
  <si>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</si>
  <si>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</si>
  <si>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</si>
  <si>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</si>
  <si>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</si>
  <si>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</si>
  <si>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</si>
  <si>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</si>
  <si>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</si>
  <si>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</si>
  <si>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</si>
  <si>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</si>
  <si>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</si>
  <si>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</si>
  <si>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</si>
  <si>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</si>
  <si>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</si>
  <si>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</si>
  <si>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</si>
  <si>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</si>
  <si>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</si>
  <si>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</si>
  <si>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</si>
  <si>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</si>
  <si>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</si>
  <si>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</si>
  <si>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</si>
  <si>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</si>
  <si>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</si>
  <si>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</si>
  <si>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</si>
  <si>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</si>
  <si>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</si>
  <si>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</si>
  <si>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</si>
  <si>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</si>
  <si>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</si>
  <si>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</si>
  <si>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</si>
  <si>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</si>
  <si>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</si>
  <si>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</si>
  <si>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</si>
  <si>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</si>
  <si>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</si>
  <si>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</si>
  <si>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</si>
  <si>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</si>
  <si>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</si>
  <si>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</si>
  <si>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</si>
  <si>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</si>
  <si>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</si>
  <si>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</si>
  <si>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</si>
  <si>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</si>
  <si>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</si>
  <si>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</si>
  <si>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</si>
  <si>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</si>
  <si>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</si>
  <si>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</si>
  <si>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</si>
  <si>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</si>
  <si>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</si>
  <si>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</si>
  <si>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</si>
  <si>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</si>
  <si>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</si>
  <si>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</si>
  <si>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</si>
  <si>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</si>
  <si>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</si>
  <si>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</si>
  <si>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</si>
  <si>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</si>
  <si>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</si>
  <si>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</si>
  <si>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</si>
  <si>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</si>
  <si>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</si>
  <si>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</si>
  <si>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</si>
  <si>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</si>
  <si>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</si>
  <si>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</si>
  <si>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</si>
  <si>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</si>
  <si>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</si>
  <si>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</si>
  <si>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</si>
  <si>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</si>
  <si>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</si>
  <si>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</si>
  <si>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</si>
  <si>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</si>
  <si>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</si>
  <si>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</si>
  <si>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</si>
  <si>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</si>
  <si>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</si>
  <si>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</si>
  <si>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</si>
  <si>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</si>
  <si>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</si>
  <si>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</si>
  <si>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</si>
  <si>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</si>
  <si>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</si>
  <si>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</si>
  <si>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</si>
  <si>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</si>
  <si>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</si>
  <si>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</si>
  <si>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</si>
  <si>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</si>
  <si>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</si>
  <si>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</si>
  <si>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</si>
  <si>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</si>
  <si>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</si>
  <si>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</si>
  <si>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</si>
  <si>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</si>
  <si>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</si>
  <si>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</si>
  <si>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</si>
  <si>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</si>
  <si>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</si>
  <si>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</si>
  <si>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</si>
  <si>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</si>
  <si>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</si>
  <si>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</si>
  <si>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</si>
  <si>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</si>
  <si>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</si>
  <si>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</si>
  <si>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</si>
  <si>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</si>
  <si>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</si>
  <si>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</si>
  <si>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</si>
  <si>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</si>
  <si>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</si>
  <si>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</si>
  <si>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</si>
  <si>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</si>
  <si>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</si>
  <si>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</si>
  <si>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</si>
  <si>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</si>
  <si>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</si>
  <si>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</si>
  <si>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</si>
  <si>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</si>
  <si>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</si>
  <si>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</si>
  <si>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</si>
  <si>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</si>
  <si>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</si>
  <si>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</si>
  <si>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</si>
  <si>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</si>
  <si>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</si>
  <si>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</si>
  <si>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</si>
  <si>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</si>
  <si>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</si>
  <si>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</si>
  <si>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</si>
  <si>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</si>
  <si>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</si>
  <si>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</si>
  <si>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</si>
  <si>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</si>
  <si>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</si>
  <si>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</si>
  <si>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</si>
  <si>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</si>
  <si>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</si>
  <si>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</si>
  <si>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</si>
  <si>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</si>
  <si>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</si>
  <si>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</si>
  <si>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</si>
  <si>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</si>
  <si>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</si>
  <si>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</si>
  <si>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</si>
  <si>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</si>
  <si>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</si>
  <si>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</si>
  <si>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</si>
  <si>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</si>
  <si>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</si>
  <si>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</si>
  <si>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</si>
  <si>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</si>
  <si>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</si>
  <si>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</si>
  <si>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</si>
  <si>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</si>
  <si>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</si>
  <si>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</si>
  <si>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</si>
  <si>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</si>
  <si>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</si>
  <si>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</si>
  <si>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</si>
  <si>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</si>
  <si>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</si>
  <si>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</si>
  <si>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</si>
  <si>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</si>
  <si>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</si>
  <si>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</si>
  <si>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</si>
  <si>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</si>
  <si>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</si>
  <si>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</si>
  <si>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</si>
  <si>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</si>
  <si>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</si>
  <si>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</si>
  <si>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</si>
  <si>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</si>
  <si>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</si>
  <si>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</si>
  <si>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</si>
  <si>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</si>
  <si>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</si>
  <si>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</si>
  <si>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</si>
  <si>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</si>
  <si>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</si>
  <si>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</si>
  <si>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</si>
  <si>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</si>
  <si>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</si>
  <si>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</si>
  <si>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</si>
  <si>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</si>
  <si>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</si>
  <si>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</si>
  <si>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</si>
  <si>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</si>
  <si>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</si>
  <si>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</si>
  <si>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</si>
  <si>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</si>
  <si>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</si>
  <si>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</si>
  <si>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</si>
  <si>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</si>
  <si>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</si>
  <si>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</si>
  <si>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</si>
  <si>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</si>
  <si>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</si>
  <si>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</si>
  <si>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</si>
  <si>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</si>
  <si>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</si>
  <si>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</si>
  <si>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</si>
  <si>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</si>
  <si>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</si>
  <si>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</si>
  <si>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</si>
  <si>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</si>
  <si>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</si>
  <si>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</si>
  <si>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</si>
  <si>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</si>
  <si>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</si>
  <si>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</si>
  <si>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</si>
  <si>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</si>
  <si>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</si>
  <si>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</si>
  <si>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</si>
  <si>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</si>
  <si>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</si>
  <si>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</si>
  <si>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</si>
  <si>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</si>
  <si>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</si>
  <si>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</si>
  <si>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</si>
  <si>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</si>
  <si>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</si>
  <si>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</si>
  <si>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</si>
  <si>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</si>
  <si>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</si>
  <si>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</si>
  <si>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</si>
  <si>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</si>
  <si>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</si>
  <si>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</si>
  <si>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</si>
  <si>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</si>
  <si>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</si>
  <si>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</si>
  <si>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</si>
  <si>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</si>
  <si>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</si>
  <si>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</si>
  <si>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</si>
  <si>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</si>
  <si>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</si>
  <si>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</si>
  <si>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</si>
  <si>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</si>
  <si>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</si>
  <si>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</si>
  <si>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</si>
  <si>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</si>
  <si>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</si>
  <si>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</si>
  <si>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</si>
  <si>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</si>
  <si>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</si>
  <si>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</si>
  <si>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</si>
  <si>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</si>
  <si>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</si>
  <si>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</si>
  <si>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</si>
  <si>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</si>
  <si>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</si>
  <si>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</si>
  <si>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</si>
  <si>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</si>
  <si>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</si>
  <si>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</si>
  <si>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</si>
  <si>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</si>
  <si>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</si>
  <si>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</si>
  <si>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</si>
  <si>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</si>
  <si>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</si>
  <si>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</si>
  <si>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</si>
  <si>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</si>
  <si>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</si>
  <si>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</si>
  <si>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</si>
  <si>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</si>
  <si>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</si>
  <si>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</si>
  <si>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</si>
  <si>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</si>
  <si>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</si>
  <si>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</si>
  <si>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</si>
  <si>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</si>
  <si>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</si>
  <si>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</si>
  <si>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</si>
  <si>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</si>
  <si>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</si>
  <si>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</si>
  <si>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</si>
  <si>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</si>
  <si>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</si>
  <si>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</si>
  <si>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</si>
  <si>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</si>
  <si>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</si>
  <si>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</si>
  <si>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</si>
  <si>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</si>
  <si>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</si>
  <si>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</si>
  <si>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</si>
  <si>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</si>
  <si>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</si>
  <si>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</si>
  <si>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</si>
  <si>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</si>
  <si>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</si>
  <si>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</si>
  <si>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</si>
  <si>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</si>
  <si>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</si>
  <si>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</si>
  <si>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</si>
  <si>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</si>
  <si>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</si>
  <si>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</si>
  <si>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</si>
  <si>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</si>
  <si>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</si>
  <si>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</si>
  <si>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</si>
  <si>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</si>
  <si>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</si>
  <si>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</si>
  <si>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</si>
  <si>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</si>
  <si>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</si>
  <si>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</si>
  <si>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</si>
  <si>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</si>
  <si>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</si>
  <si>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</si>
  <si>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</si>
  <si>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</si>
  <si>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</si>
  <si>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</si>
  <si>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</si>
  <si>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</si>
  <si>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</si>
  <si>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</si>
  <si>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</si>
  <si>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</si>
  <si>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</si>
  <si>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</si>
  <si>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</si>
  <si>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</si>
  <si>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</si>
  <si>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</si>
  <si>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</si>
  <si>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</si>
  <si>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</si>
  <si>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</si>
  <si>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</si>
  <si>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</si>
  <si>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</si>
  <si>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</si>
  <si>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</si>
  <si>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</si>
  <si>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</si>
  <si>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</si>
  <si>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</si>
  <si>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</si>
  <si>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</si>
  <si>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</si>
  <si>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</si>
  <si>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</si>
  <si>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</si>
  <si>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</si>
  <si>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</si>
  <si>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</si>
  <si>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</si>
  <si>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</si>
  <si>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</si>
  <si>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</si>
  <si>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</si>
  <si>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</si>
  <si>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</si>
  <si>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</si>
  <si>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</si>
  <si>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</si>
  <si>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</si>
  <si>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</si>
  <si>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</si>
  <si>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</si>
  <si>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</si>
  <si>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</si>
  <si>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</si>
  <si>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</si>
  <si>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</si>
  <si>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</si>
  <si>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</si>
  <si>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</si>
  <si>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</si>
  <si>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</si>
  <si>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</si>
  <si>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</si>
  <si>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</si>
  <si>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</si>
  <si>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</si>
  <si>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</si>
  <si>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</si>
  <si>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</si>
  <si>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</si>
  <si>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</si>
  <si>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</si>
  <si>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</si>
  <si>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</si>
  <si>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</si>
  <si>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</si>
  <si>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</si>
  <si>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</si>
  <si>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</si>
  <si>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</si>
  <si>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</si>
  <si>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</si>
  <si>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</si>
  <si>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</si>
  <si>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</si>
  <si>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</si>
  <si>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</si>
  <si>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</si>
  <si>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</si>
  <si>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</si>
  <si>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</si>
  <si>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</si>
  <si>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</si>
  <si>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</si>
  <si>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</si>
  <si>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</si>
  <si>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</si>
  <si>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</si>
  <si>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</si>
  <si>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</si>
  <si>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</si>
  <si>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</si>
  <si>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</si>
  <si>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</si>
  <si>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</si>
  <si>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</si>
  <si>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</si>
  <si>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</si>
  <si>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</si>
  <si>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</si>
  <si>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</si>
  <si>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</si>
  <si>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</si>
  <si>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</si>
  <si>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</si>
  <si>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</si>
  <si>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</si>
  <si>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</si>
  <si>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</si>
  <si>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</si>
  <si>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</si>
  <si>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</si>
  <si>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</si>
  <si>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</si>
  <si>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</si>
  <si>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</si>
  <si>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</si>
  <si>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</si>
  <si>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</si>
  <si>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</si>
  <si>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</si>
  <si>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</si>
  <si>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</si>
  <si>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</si>
  <si>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</si>
  <si>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</si>
  <si>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</si>
  <si>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</si>
  <si>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</si>
  <si>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</si>
  <si>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</si>
  <si>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</si>
  <si>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</si>
  <si>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</si>
  <si>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</si>
  <si>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</si>
  <si>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</si>
  <si>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</si>
  <si>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</si>
  <si>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</si>
  <si>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</si>
  <si>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</si>
  <si>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</si>
  <si>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</si>
  <si>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</si>
  <si>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</si>
  <si>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</si>
  <si>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</si>
  <si>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</si>
  <si>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</si>
  <si>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</si>
  <si>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</si>
  <si>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</si>
  <si>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</si>
  <si>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</si>
  <si>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</si>
  <si>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</si>
  <si>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</si>
  <si>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</si>
  <si>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</si>
  <si>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</si>
  <si>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</si>
  <si>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</si>
  <si>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</si>
  <si>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</si>
  <si>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</si>
  <si>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</si>
  <si>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</si>
  <si>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</si>
  <si>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</si>
  <si>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</si>
  <si>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</si>
  <si>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</si>
  <si>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</si>
  <si>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</si>
  <si>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</si>
  <si>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</si>
  <si>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</si>
  <si>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</si>
  <si>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</si>
  <si>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</si>
  <si>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</si>
  <si>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</si>
  <si>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</si>
  <si>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</si>
  <si>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</si>
  <si>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</si>
  <si>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</si>
  <si>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</si>
  <si>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</si>
  <si>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</si>
  <si>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</si>
  <si>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</si>
  <si>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</si>
  <si>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</si>
  <si>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</si>
  <si>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</si>
  <si>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</si>
  <si>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</si>
  <si>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</si>
  <si>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</si>
  <si>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</si>
  <si>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</si>
  <si>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</si>
  <si>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</si>
  <si>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</si>
  <si>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</si>
  <si>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</si>
  <si>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</si>
  <si>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</si>
  <si>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</si>
  <si>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</si>
  <si>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</si>
  <si>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</si>
  <si>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</si>
  <si>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</si>
  <si>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</si>
  <si>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</si>
  <si>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</si>
  <si>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</si>
  <si>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</si>
  <si>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</si>
  <si>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</si>
  <si>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</si>
  <si>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</si>
  <si>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</si>
  <si>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</si>
  <si>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</si>
  <si>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</si>
  <si>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</si>
  <si>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</si>
  <si>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</si>
  <si>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</si>
  <si>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</si>
  <si>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</si>
  <si>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</si>
  <si>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</si>
  <si>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</si>
  <si>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</si>
  <si>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</si>
  <si>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</si>
  <si>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</si>
  <si>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</si>
  <si>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</si>
  <si>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</si>
  <si>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</si>
  <si>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</si>
  <si>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</si>
  <si>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</si>
  <si>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</si>
  <si>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</si>
  <si>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</si>
  <si>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</si>
  <si>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</si>
  <si>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</si>
  <si>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</si>
  <si>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</si>
  <si>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</si>
  <si>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</si>
  <si>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</si>
  <si>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</si>
  <si>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</si>
  <si>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</si>
  <si>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</si>
  <si>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</si>
  <si>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</si>
  <si>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</si>
  <si>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</si>
  <si>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</si>
  <si>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</si>
  <si>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</si>
  <si>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</si>
  <si>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</si>
  <si>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</si>
  <si>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</si>
  <si>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</si>
  <si>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</si>
  <si>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</si>
  <si>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</si>
  <si>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</si>
  <si>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</si>
  <si>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</si>
  <si>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</si>
  <si>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</si>
  <si>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</si>
  <si>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</si>
  <si>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</si>
  <si>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</si>
  <si>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</si>
  <si>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</si>
  <si>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</si>
  <si>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</si>
  <si>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</si>
  <si>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</si>
  <si>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</si>
  <si>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</si>
  <si>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</si>
  <si>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</si>
  <si>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</si>
  <si>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</si>
  <si>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</si>
  <si>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</si>
  <si>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</si>
  <si>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</si>
  <si>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</si>
  <si>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</si>
  <si>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</si>
  <si>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</si>
  <si>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</si>
  <si>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</si>
  <si>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</si>
  <si>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</si>
  <si>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</si>
  <si>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</si>
  <si>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</si>
  <si>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</si>
  <si>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</si>
  <si>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</si>
  <si>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</si>
  <si>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</si>
  <si>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</si>
  <si>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</si>
  <si>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</si>
  <si>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</si>
  <si>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</si>
  <si>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</si>
  <si>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</si>
  <si>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</si>
  <si>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</si>
  <si>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</si>
  <si>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</si>
  <si>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</si>
  <si>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</si>
  <si>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</si>
  <si>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</si>
  <si>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</si>
  <si>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</si>
  <si>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</si>
  <si>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</si>
  <si>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</si>
  <si>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</si>
  <si>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</si>
  <si>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</si>
  <si>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</si>
  <si>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</si>
  <si>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</si>
  <si>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</si>
  <si>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</si>
  <si>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</si>
  <si>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</si>
  <si>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</si>
  <si>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</si>
  <si>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</si>
  <si>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</si>
  <si>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</si>
  <si>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</si>
  <si>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</si>
  <si>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</si>
  <si>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</si>
  <si>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</si>
  <si>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</si>
  <si>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</si>
  <si>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</si>
  <si>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</si>
  <si>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</si>
  <si>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</si>
  <si>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</si>
  <si>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</si>
  <si>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</si>
  <si>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</si>
  <si>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</si>
  <si>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</si>
  <si>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</si>
  <si>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</si>
  <si>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</si>
  <si>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</si>
  <si>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</si>
  <si>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</si>
  <si>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</si>
  <si>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</si>
  <si>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</si>
  <si>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</si>
  <si>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</si>
  <si>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</si>
  <si>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</si>
  <si>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</si>
  <si>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</si>
  <si>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</si>
  <si>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</si>
  <si>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</si>
  <si>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</si>
  <si>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</si>
  <si>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</si>
  <si>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</si>
  <si>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</si>
  <si>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</si>
  <si>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</si>
  <si>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</si>
  <si>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</si>
  <si>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</si>
  <si>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</si>
  <si>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</si>
  <si>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</si>
  <si>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</si>
  <si>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</si>
  <si>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</si>
  <si>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</si>
  <si>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</si>
  <si>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</si>
  <si>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</si>
  <si>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</si>
  <si>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</si>
  <si>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</si>
  <si>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</si>
  <si>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</si>
  <si>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</si>
  <si>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</si>
  <si>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</si>
  <si>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</si>
  <si>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</si>
  <si>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</si>
  <si>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</si>
  <si>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</si>
  <si>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</si>
  <si>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</si>
  <si>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</si>
  <si>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</si>
  <si>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</si>
  <si>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</si>
  <si>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</si>
  <si>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</si>
  <si>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</si>
  <si>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</si>
  <si>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</si>
  <si>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</si>
  <si>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</si>
  <si>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</si>
  <si>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</si>
  <si>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</si>
  <si>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</si>
  <si>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</si>
  <si>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</si>
  <si>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</si>
  <si>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</si>
  <si>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</si>
  <si>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</si>
  <si>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</si>
  <si>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</si>
  <si>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</si>
  <si>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</si>
  <si>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</si>
  <si>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</si>
  <si>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</si>
  <si>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</si>
  <si>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</si>
  <si>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</si>
  <si>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</si>
  <si>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</si>
  <si>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</si>
  <si>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</si>
  <si>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</si>
  <si>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</si>
  <si>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</si>
  <si>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</si>
  <si>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</si>
  <si>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</si>
  <si>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</si>
  <si>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</si>
  <si>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</si>
  <si>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</si>
  <si>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</si>
  <si>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</si>
  <si>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</si>
  <si>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</si>
  <si>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</si>
  <si>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</si>
  <si>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</si>
  <si>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</si>
  <si>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</si>
  <si>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</si>
  <si>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</si>
  <si>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</si>
  <si>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</si>
  <si>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</si>
  <si>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</si>
  <si>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</si>
  <si>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</si>
  <si>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</si>
  <si>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</si>
  <si>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</si>
  <si>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</si>
  <si>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</si>
  <si>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</si>
  <si>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</si>
  <si>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</si>
  <si>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</si>
  <si>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</si>
  <si>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</si>
  <si>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</si>
  <si>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</si>
  <si>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</si>
  <si>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</si>
  <si>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</si>
  <si>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</si>
  <si>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</si>
  <si>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</si>
  <si>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</si>
  <si>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</si>
  <si>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</si>
  <si>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</si>
  <si>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</si>
  <si>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</si>
  <si>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</si>
  <si>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</si>
  <si>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</si>
  <si>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</si>
  <si>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</si>
  <si>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</si>
  <si>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</si>
  <si>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</si>
  <si>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</si>
  <si>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</si>
  <si>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</si>
  <si>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</si>
  <si>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</si>
  <si>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</si>
  <si>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</si>
  <si>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</si>
  <si>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</si>
  <si>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</si>
  <si>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</si>
  <si>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</si>
  <si>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</si>
  <si>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</si>
  <si>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</si>
  <si>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</si>
  <si>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</si>
  <si>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</si>
  <si>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</si>
  <si>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</si>
  <si>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</si>
  <si>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</si>
  <si>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</si>
  <si>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</si>
  <si>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</si>
  <si>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</si>
  <si>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</si>
  <si>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</si>
  <si>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</si>
  <si>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</si>
  <si>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</si>
  <si>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</si>
  <si>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</si>
  <si>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</si>
  <si>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</si>
  <si>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</si>
  <si>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</si>
  <si>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</si>
  <si>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</si>
  <si>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</si>
  <si>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</si>
  <si>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</si>
  <si>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</si>
  <si>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</si>
  <si>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</si>
  <si>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</si>
  <si>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</si>
  <si>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</si>
  <si>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</si>
  <si>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</si>
  <si>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</si>
  <si>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</si>
  <si>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</si>
  <si>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</si>
  <si>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</si>
  <si>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</si>
  <si>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</si>
  <si>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</si>
  <si>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</si>
  <si>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</si>
  <si>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</si>
  <si>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</si>
  <si>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</si>
  <si>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</si>
  <si>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</si>
  <si>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</si>
  <si>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</si>
  <si>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</si>
  <si>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</si>
  <si>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</si>
  <si>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</si>
  <si>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</si>
  <si>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</si>
  <si>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</si>
  <si>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</si>
  <si>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</si>
  <si>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</si>
  <si>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</si>
  <si>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</si>
  <si>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</si>
  <si>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</si>
  <si>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</si>
  <si>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</si>
  <si>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</si>
  <si>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</si>
  <si>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</si>
  <si>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</si>
  <si>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</si>
  <si>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</si>
  <si>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</si>
  <si>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</si>
  <si>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</si>
  <si>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</si>
  <si>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</si>
  <si>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</si>
  <si>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</si>
  <si>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</si>
  <si>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</si>
  <si>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</si>
  <si>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</si>
  <si>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</si>
  <si>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</si>
  <si>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</si>
  <si>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</si>
  <si>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</si>
  <si>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</si>
  <si>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</si>
  <si>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</si>
  <si>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</si>
  <si>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</si>
  <si>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</si>
  <si>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</si>
  <si>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</si>
  <si>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</si>
  <si>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</si>
  <si>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</si>
  <si>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</si>
  <si>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</si>
  <si>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</si>
  <si>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</si>
  <si>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</si>
  <si>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</si>
  <si>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</si>
  <si>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</si>
  <si>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</si>
  <si>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</si>
  <si>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</si>
  <si>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</si>
  <si>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</si>
  <si>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</si>
  <si>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</si>
  <si>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</si>
  <si>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</si>
  <si>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</si>
  <si>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</si>
  <si>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</si>
  <si>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</si>
  <si>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</si>
  <si>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</si>
  <si>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</si>
  <si>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</si>
  <si>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</si>
  <si>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</si>
  <si>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</si>
  <si>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</si>
  <si>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</si>
  <si>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</si>
  <si>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</si>
  <si>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</si>
  <si>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</si>
  <si>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</si>
  <si>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</si>
  <si>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</si>
  <si>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</si>
  <si>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</si>
  <si>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</si>
  <si>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</si>
  <si>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</si>
  <si>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</si>
  <si>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</si>
  <si>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</si>
  <si>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</si>
  <si>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</si>
  <si>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</si>
  <si>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</si>
  <si>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</si>
  <si>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</si>
  <si>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</si>
  <si>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</si>
  <si>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</si>
  <si>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</si>
  <si>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</si>
  <si>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</si>
  <si>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</si>
  <si>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</si>
  <si>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</si>
  <si>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</si>
  <si>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</si>
  <si>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</si>
  <si>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</si>
  <si>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</si>
  <si>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</si>
  <si>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</si>
  <si>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</si>
  <si>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</si>
  <si>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</si>
  <si>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</si>
  <si>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</si>
  <si>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</si>
  <si>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</si>
  <si>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</si>
  <si>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</si>
  <si>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</si>
  <si>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</si>
  <si>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</si>
  <si>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</si>
  <si>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</si>
  <si>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</si>
  <si>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</si>
  <si>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</si>
  <si>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</si>
  <si>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</si>
  <si>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</si>
  <si>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</si>
  <si>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</si>
  <si>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</si>
  <si>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</si>
  <si>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</si>
  <si>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</si>
  <si>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</si>
  <si>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</si>
  <si>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</si>
  <si>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</si>
  <si>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</si>
  <si>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</si>
  <si>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</si>
  <si>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</si>
  <si>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</si>
  <si>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</si>
  <si>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</si>
  <si>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</si>
  <si>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</si>
  <si>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</si>
  <si>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</si>
  <si>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</si>
  <si>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</si>
  <si>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</si>
  <si>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</si>
  <si>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</si>
  <si>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</si>
  <si>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</si>
  <si>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</si>
  <si>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</si>
  <si>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</si>
  <si>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</si>
  <si>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</si>
  <si>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</si>
  <si>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</si>
  <si>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</si>
  <si>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</si>
  <si>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</si>
  <si>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</si>
  <si>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</si>
  <si>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</si>
  <si>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</si>
  <si>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</si>
  <si>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</si>
  <si>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</si>
  <si>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</si>
  <si>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</si>
  <si>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</si>
  <si>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</si>
  <si>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</si>
  <si>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</si>
  <si>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</si>
  <si>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</si>
  <si>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</si>
  <si>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</si>
  <si>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</si>
  <si>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</si>
  <si>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</si>
  <si>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</si>
  <si>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</si>
  <si>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</si>
  <si>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</si>
  <si>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</si>
  <si>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</si>
  <si>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</si>
  <si>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</si>
  <si>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</si>
  <si>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</si>
  <si>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</si>
  <si>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</si>
  <si>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</si>
  <si>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</si>
  <si>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</si>
  <si>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</si>
  <si>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</si>
  <si>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</si>
  <si>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</si>
  <si>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</si>
  <si>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</si>
  <si>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</si>
  <si>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</si>
  <si>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</si>
  <si>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</si>
  <si>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</si>
  <si>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</si>
  <si>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</si>
  <si>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</si>
  <si>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</si>
  <si>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</si>
  <si>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</si>
  <si>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</si>
  <si>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</si>
  <si>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</si>
  <si>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</si>
  <si>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</si>
  <si>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</si>
  <si>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</si>
  <si>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</si>
  <si>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</si>
  <si>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</si>
  <si>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</si>
  <si>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</si>
  <si>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</si>
  <si>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</si>
  <si>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</si>
  <si>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</si>
  <si>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</si>
  <si>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</si>
  <si>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</si>
  <si>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</si>
  <si>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</si>
  <si>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</si>
  <si>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</si>
  <si>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</si>
  <si>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</si>
  <si>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</si>
  <si>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</si>
  <si>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</si>
  <si>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</si>
  <si>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</si>
  <si>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</si>
  <si>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</si>
  <si>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</si>
  <si>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</si>
  <si>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</si>
  <si>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</si>
  <si>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</si>
  <si>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</si>
  <si>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</si>
  <si>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</si>
  <si>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</si>
  <si>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</si>
  <si>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</si>
  <si>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</si>
  <si>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</si>
  <si>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</si>
  <si>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</si>
  <si>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</si>
  <si>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</si>
  <si>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</si>
  <si>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</si>
  <si>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</si>
  <si>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</si>
  <si>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</si>
  <si>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</si>
  <si>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</si>
  <si>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</si>
  <si>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</si>
  <si>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</si>
  <si>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</si>
  <si>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</si>
  <si>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</si>
  <si>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</si>
  <si>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</si>
  <si>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</si>
  <si>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</si>
  <si>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</si>
  <si>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</si>
  <si>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</si>
  <si>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</si>
  <si>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</si>
  <si>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</si>
  <si>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</si>
  <si>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</si>
  <si>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</si>
  <si>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</si>
  <si>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</si>
  <si>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</si>
  <si>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</si>
  <si>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</si>
  <si>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</si>
  <si>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</si>
  <si>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</si>
  <si>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</si>
  <si>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</si>
  <si>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</si>
  <si>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</si>
  <si>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</si>
  <si>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</si>
  <si>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</si>
  <si>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</si>
  <si>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</si>
  <si>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</si>
  <si>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</si>
  <si>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</si>
  <si>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</si>
  <si>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</si>
  <si>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</si>
  <si>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</si>
  <si>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</si>
  <si>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</si>
  <si>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</si>
  <si>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</si>
  <si>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</si>
  <si>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</si>
  <si>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</si>
  <si>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</si>
  <si>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</si>
  <si>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</si>
  <si>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</si>
  <si>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</si>
  <si>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</si>
  <si>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</si>
  <si>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</si>
  <si>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</si>
  <si>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</si>
  <si>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</si>
  <si>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</si>
  <si>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</si>
  <si>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</si>
  <si>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</si>
  <si>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</si>
  <si>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</si>
  <si>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</si>
  <si>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</si>
  <si>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</si>
  <si>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</si>
  <si>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</si>
  <si>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</si>
  <si>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</si>
  <si>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</si>
  <si>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</si>
  <si>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</si>
  <si>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</si>
  <si>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</si>
  <si>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</si>
  <si>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</si>
  <si>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</si>
  <si>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</si>
  <si>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</si>
  <si>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</si>
  <si>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</si>
  <si>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</si>
  <si>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</si>
  <si>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</si>
  <si>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</si>
  <si>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</si>
  <si>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</si>
  <si>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</si>
  <si>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</si>
  <si>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</si>
  <si>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</si>
  <si>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</si>
  <si>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</si>
  <si>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</si>
  <si>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</si>
  <si>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</si>
  <si>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</si>
  <si>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</si>
  <si>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</si>
  <si>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</si>
  <si>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</si>
  <si>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</si>
  <si>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</si>
  <si>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</si>
  <si>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</si>
  <si>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</si>
  <si>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</si>
  <si>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</si>
  <si>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</si>
  <si>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</si>
  <si>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</si>
  <si>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</si>
  <si>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</si>
  <si>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</si>
  <si>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</si>
  <si>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</si>
  <si>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</si>
  <si>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</si>
  <si>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</si>
  <si>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</si>
  <si>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</si>
  <si>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</si>
  <si>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</si>
  <si>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</si>
  <si>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</si>
  <si>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</si>
  <si>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</si>
  <si>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</si>
  <si>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</si>
  <si>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</si>
  <si>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</si>
  <si>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</si>
  <si>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</si>
  <si>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</si>
  <si>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</si>
  <si>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</si>
  <si>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</si>
  <si>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</si>
  <si>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</si>
  <si>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</si>
  <si>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</si>
  <si>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</si>
  <si>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</si>
  <si>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</si>
  <si>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</si>
  <si>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</si>
  <si>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</si>
  <si>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</si>
  <si>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</si>
  <si>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</si>
  <si>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</si>
  <si>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</si>
  <si>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</si>
  <si>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</si>
  <si>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</si>
  <si>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</si>
  <si>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</si>
  <si>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</si>
  <si>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</si>
  <si>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</si>
  <si>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</si>
  <si>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</si>
  <si>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</si>
  <si>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Saturday (11-10-2025)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</si>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</sst>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14"/>
  <sheetViews>
    <sheetView tabSelected="1" topLeftCell="J1" zoomScaleNormal="100" workbookViewId="0">
      <pane ySplit="1" topLeftCell="A3363" activePane="bottomLeft" state="frozen"/>
      <selection sqref="A1:C37"/>
      <selection pane="bottomLeft" activeCell="P1" sqref="P1"/>
    </sheetView>
  </sheetViews>
  <sheetFormatPr defaultColWidth="7.140625" defaultRowHeight="15" x14ac:dyDescent="0.25"/>
  <cols>
    <col min="1" max="1" width="7.28515625" bestFit="1" customWidth="1"/>
    <col min="2" max="2" width="30.7109375" hidden="1" customWidth="1"/>
    <col min="3" max="3" width="24.85546875" style="6" hidden="1" customWidth="1"/>
    <col min="4" max="4" width="21.7109375" style="6" hidden="1" customWidth="1"/>
    <col min="5" max="5" width="25.28515625" style="9" hidden="1" customWidth="1"/>
    <col min="6" max="6" width="17.28515625" style="9" hidden="1" customWidth="1"/>
    <col min="7" max="7" width="18.85546875" style="70" hidden="1" customWidth="1"/>
    <col min="8" max="8" width="21.7109375" bestFit="1" customWidth="1"/>
    <col min="9" max="9" width="137.5703125" hidden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8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2779</v>
      </c>
      <c r="E1" s="37" t="s">
        <v>3484</v>
      </c>
      <c r="F1" s="37" t="s">
        <v>3304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8" si="0">IF(AB3="DOLLAR",E3*88,E3)</f>
        <v>2587.1999999999998</v>
      </c>
      <c r="G3" s="54">
        <f t="shared" ref="G3:G70" si="1">F3*J3</f>
        <v>2587.1999999999998</v>
      </c>
      <c r="H3" s="25">
        <v>423501</v>
      </c>
      <c r="I3" s="25" t="s">
        <v>2795</v>
      </c>
      <c r="J3" s="25">
        <v>1</v>
      </c>
      <c r="K3" s="25">
        <v>1</v>
      </c>
      <c r="L3" s="25">
        <f t="shared" ref="L3:L68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>
        <f>IF(OR(R3365 = "PRIYANKA MADAM", R3365 = "DEEPAK"), N3365,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3566</v>
      </c>
      <c r="I5" s="25" t="s">
        <v>4674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3565</v>
      </c>
      <c r="U5" s="25" t="s">
        <v>321</v>
      </c>
      <c r="V5" s="25" t="str">
        <f>VLOOKUP(P5,'Customer List'!B:C,2,)</f>
        <v>STOCK</v>
      </c>
      <c r="W5" s="56" t="s">
        <v>1149</v>
      </c>
      <c r="X5" s="45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4443</v>
      </c>
      <c r="U18" s="25" t="s">
        <v>19</v>
      </c>
      <c r="V18" s="25" t="str">
        <f>VLOOKUP(P18,'Customer List'!B:C,2,)</f>
        <v>STOCK</v>
      </c>
      <c r="W18" s="57" t="s">
        <v>2023</v>
      </c>
      <c r="X18" s="45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9">IF(AB21="DOLLAR",E21*88,E21)</f>
        <v>7761.6</v>
      </c>
      <c r="G21" s="54">
        <f t="shared" ref="G21" si="10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11">J21-K21</f>
        <v>0</v>
      </c>
      <c r="M21" s="25" t="s">
        <v>4932</v>
      </c>
      <c r="N21" s="45">
        <v>45929</v>
      </c>
      <c r="O21" s="54">
        <v>24036</v>
      </c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5913.6</v>
      </c>
      <c r="H23" s="25">
        <v>423303</v>
      </c>
      <c r="I23" s="25" t="s">
        <v>1253</v>
      </c>
      <c r="J23" s="25">
        <v>1</v>
      </c>
      <c r="K23" s="25"/>
      <c r="L23" s="25">
        <f t="shared" si="2"/>
        <v>1</v>
      </c>
      <c r="M23" s="25"/>
      <c r="N23" s="45"/>
      <c r="O23" s="54"/>
      <c r="P23" s="25" t="s">
        <v>4765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Pune</v>
      </c>
      <c r="W23" s="56" t="s">
        <v>4865</v>
      </c>
      <c r="X23" s="45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67.2</v>
      </c>
      <c r="F24" s="8">
        <f t="shared" ref="F24" si="16">IF(AB24="DOLLAR",E24*88,E24)</f>
        <v>5913.6</v>
      </c>
      <c r="G24" s="54">
        <f t="shared" ref="G24" si="17">F24*J24</f>
        <v>5913.6</v>
      </c>
      <c r="H24" s="25">
        <v>423303</v>
      </c>
      <c r="I24" s="25" t="s">
        <v>1253</v>
      </c>
      <c r="J24" s="25">
        <v>1</v>
      </c>
      <c r="K24" s="25"/>
      <c r="L24" s="25">
        <f t="shared" ref="L24" si="18">J24-K24</f>
        <v>1</v>
      </c>
      <c r="M24" s="25"/>
      <c r="N24" s="45"/>
      <c r="O24" s="54"/>
      <c r="P24" s="25" t="s">
        <v>14</v>
      </c>
      <c r="Q24" s="25"/>
      <c r="R24" s="25"/>
      <c r="S24" s="3">
        <v>-20</v>
      </c>
      <c r="T24" s="55"/>
      <c r="U24" s="25" t="s">
        <v>19</v>
      </c>
      <c r="V24" s="25" t="str">
        <f>VLOOKUP(P24,'Customer List'!B:C,2,)</f>
        <v>STOCK</v>
      </c>
      <c r="W24" s="56" t="s">
        <v>1149</v>
      </c>
      <c r="X24" s="45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67" t="str">
        <f>VLOOKUP(P24,'Customer List'!B:D,3,)</f>
        <v>STOCK</v>
      </c>
    </row>
    <row r="25" spans="1:29" x14ac:dyDescent="0.25">
      <c r="A25" s="25">
        <f>A23+1</f>
        <v>23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4435.2</v>
      </c>
      <c r="H25" s="25">
        <v>421101</v>
      </c>
      <c r="I25" s="25" t="s">
        <v>1238</v>
      </c>
      <c r="J25" s="25">
        <v>2</v>
      </c>
      <c r="K25" s="25">
        <v>2</v>
      </c>
      <c r="L25" s="25">
        <f t="shared" si="2"/>
        <v>0</v>
      </c>
      <c r="M25" s="25" t="s">
        <v>685</v>
      </c>
      <c r="N25" s="45">
        <v>45836</v>
      </c>
      <c r="O25" s="54">
        <v>7812</v>
      </c>
      <c r="P25" s="25" t="s">
        <v>622</v>
      </c>
      <c r="Q25" s="25">
        <v>58152577136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Hyderabad</v>
      </c>
      <c r="W25" s="56"/>
      <c r="X25" s="45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2327</v>
      </c>
      <c r="N26" s="45">
        <v>45880</v>
      </c>
      <c r="O26" s="54">
        <v>4882.5</v>
      </c>
      <c r="P26" s="25" t="s">
        <v>776</v>
      </c>
      <c r="Q26" s="25">
        <v>58154307422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Kharagpur</v>
      </c>
      <c r="W26" s="56"/>
      <c r="X26" s="45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14</v>
      </c>
      <c r="C27" s="45">
        <v>45808</v>
      </c>
      <c r="D27" s="45">
        <v>45808</v>
      </c>
      <c r="E27" s="8">
        <v>25.2</v>
      </c>
      <c r="F27" s="8">
        <f t="shared" si="0"/>
        <v>2217.6</v>
      </c>
      <c r="G27" s="54">
        <f t="shared" si="1"/>
        <v>2217.6</v>
      </c>
      <c r="H27" s="25">
        <v>421101</v>
      </c>
      <c r="I27" s="25" t="s">
        <v>1238</v>
      </c>
      <c r="J27" s="25">
        <v>1</v>
      </c>
      <c r="K27" s="25">
        <v>1</v>
      </c>
      <c r="L27" s="25">
        <f t="shared" si="2"/>
        <v>0</v>
      </c>
      <c r="M27" s="25" t="s">
        <v>3298</v>
      </c>
      <c r="N27" s="45">
        <v>45901</v>
      </c>
      <c r="O27" s="54">
        <v>6184.33</v>
      </c>
      <c r="P27" s="25" t="s">
        <v>31</v>
      </c>
      <c r="Q27" s="25" t="s">
        <v>637</v>
      </c>
      <c r="R27" s="25" t="s">
        <v>638</v>
      </c>
      <c r="S27" s="3">
        <v>4</v>
      </c>
      <c r="T27" s="55"/>
      <c r="U27" s="25" t="s">
        <v>19</v>
      </c>
      <c r="V27" s="25" t="str">
        <f>VLOOKUP(P27,'Customer List'!B:C,2,)</f>
        <v>Delhi</v>
      </c>
      <c r="W27" s="56"/>
      <c r="X27" s="45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67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39</v>
      </c>
      <c r="N28" s="45">
        <v>45825</v>
      </c>
      <c r="O28" s="54">
        <v>6045</v>
      </c>
      <c r="P28" s="25" t="s">
        <v>40</v>
      </c>
      <c r="Q28" s="25">
        <v>58152138251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Pune</v>
      </c>
      <c r="W28" s="56"/>
      <c r="X28" s="45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14</v>
      </c>
      <c r="C29" s="45">
        <v>45808</v>
      </c>
      <c r="D29" s="45">
        <v>45808</v>
      </c>
      <c r="E29" s="8">
        <v>45.5</v>
      </c>
      <c r="F29" s="8">
        <f t="shared" si="0"/>
        <v>4004</v>
      </c>
      <c r="G29" s="54">
        <f t="shared" si="1"/>
        <v>4004</v>
      </c>
      <c r="H29" s="25">
        <v>420301</v>
      </c>
      <c r="I29" s="25" t="s">
        <v>1254</v>
      </c>
      <c r="J29" s="25">
        <v>1</v>
      </c>
      <c r="K29" s="25">
        <v>1</v>
      </c>
      <c r="L29" s="25">
        <f t="shared" si="2"/>
        <v>0</v>
      </c>
      <c r="M29" s="25" t="s">
        <v>2197</v>
      </c>
      <c r="N29" s="45">
        <v>45871</v>
      </c>
      <c r="O29" s="54">
        <v>7052.5</v>
      </c>
      <c r="P29" s="25" t="s">
        <v>106</v>
      </c>
      <c r="Q29" s="25" t="s">
        <v>2251</v>
      </c>
      <c r="R29" s="25" t="s">
        <v>41</v>
      </c>
      <c r="S29" s="3">
        <v>4</v>
      </c>
      <c r="T29" s="55"/>
      <c r="U29" s="25" t="s">
        <v>19</v>
      </c>
      <c r="V29" s="25" t="str">
        <f>VLOOKUP(P29,'Customer List'!B:C,2,)</f>
        <v>Chandigarh</v>
      </c>
      <c r="W29" s="56"/>
      <c r="X29" s="45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67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si="0"/>
        <v>5376.8</v>
      </c>
      <c r="G30" s="54">
        <f t="shared" si="1"/>
        <v>5376.8</v>
      </c>
      <c r="H30" s="25">
        <v>421002</v>
      </c>
      <c r="I30" s="25" t="s">
        <v>1246</v>
      </c>
      <c r="J30" s="25">
        <v>1</v>
      </c>
      <c r="K30" s="25">
        <v>1</v>
      </c>
      <c r="L30" s="25">
        <f t="shared" si="2"/>
        <v>0</v>
      </c>
      <c r="M30" s="25" t="s">
        <v>4978</v>
      </c>
      <c r="N30" s="45">
        <v>45936</v>
      </c>
      <c r="O30" s="54">
        <v>0</v>
      </c>
      <c r="P30" s="25" t="s">
        <v>17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Delhi</v>
      </c>
      <c r="W30" s="56"/>
      <c r="X30" s="45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14</v>
      </c>
      <c r="C31" s="45">
        <v>45808</v>
      </c>
      <c r="D31" s="45">
        <v>45808</v>
      </c>
      <c r="E31" s="8">
        <v>61.1</v>
      </c>
      <c r="F31" s="8">
        <f t="shared" ref="F31" si="23">IF(AB31="DOLLAR",E31*88,E31)</f>
        <v>5376.8</v>
      </c>
      <c r="G31" s="54">
        <f t="shared" ref="G31" si="24">F31*J31</f>
        <v>10753.6</v>
      </c>
      <c r="H31" s="25">
        <v>421002</v>
      </c>
      <c r="I31" s="25" t="s">
        <v>1246</v>
      </c>
      <c r="J31" s="25">
        <v>2</v>
      </c>
      <c r="K31" s="25"/>
      <c r="L31" s="25">
        <f t="shared" ref="L31" si="25">J31-K31</f>
        <v>2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14</v>
      </c>
      <c r="C32" s="45">
        <v>45808</v>
      </c>
      <c r="D32" s="45">
        <v>45808</v>
      </c>
      <c r="E32" s="8">
        <v>61.1</v>
      </c>
      <c r="F32" s="8">
        <f t="shared" ref="F32" si="29">IF(AB32="DOLLAR",E32*88,E32)</f>
        <v>5376.8</v>
      </c>
      <c r="G32" s="54">
        <f t="shared" ref="G32" si="30">F32*J32</f>
        <v>5376.8</v>
      </c>
      <c r="H32" s="25">
        <v>421002</v>
      </c>
      <c r="I32" s="25" t="s">
        <v>1246</v>
      </c>
      <c r="J32" s="25">
        <v>1</v>
      </c>
      <c r="K32" s="25"/>
      <c r="L32" s="25">
        <f t="shared" ref="L32" si="31">J32-K32</f>
        <v>1</v>
      </c>
      <c r="M32" s="25"/>
      <c r="N32" s="45"/>
      <c r="O32" s="54"/>
      <c r="P32" s="25" t="s">
        <v>4765</v>
      </c>
      <c r="Q32" s="25"/>
      <c r="R32" s="25"/>
      <c r="S32" s="3">
        <v>4</v>
      </c>
      <c r="T32" s="55"/>
      <c r="U32" s="25" t="s">
        <v>19</v>
      </c>
      <c r="V32" s="25" t="str">
        <f>VLOOKUP(P32,'Customer List'!B:C,2,)</f>
        <v>Pune</v>
      </c>
      <c r="W32" s="56" t="s">
        <v>4865</v>
      </c>
      <c r="X32" s="45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14</v>
      </c>
      <c r="C33" s="45">
        <v>45808</v>
      </c>
      <c r="D33" s="45">
        <v>45808</v>
      </c>
      <c r="E33" s="8">
        <v>84.6</v>
      </c>
      <c r="F33" s="8">
        <f t="shared" si="0"/>
        <v>7444.7999999999993</v>
      </c>
      <c r="G33" s="54">
        <f t="shared" si="1"/>
        <v>52113.599999999991</v>
      </c>
      <c r="H33" s="25">
        <v>421403</v>
      </c>
      <c r="I33" s="25" t="s">
        <v>1248</v>
      </c>
      <c r="J33" s="25">
        <v>7</v>
      </c>
      <c r="K33" s="25"/>
      <c r="L33" s="25">
        <f t="shared" si="2"/>
        <v>7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14</v>
      </c>
      <c r="C34" s="45">
        <v>45808</v>
      </c>
      <c r="D34" s="45">
        <v>45808</v>
      </c>
      <c r="E34" s="8">
        <v>141</v>
      </c>
      <c r="F34" s="8">
        <f t="shared" si="0"/>
        <v>12408</v>
      </c>
      <c r="G34" s="54">
        <f t="shared" si="1"/>
        <v>24816</v>
      </c>
      <c r="H34" s="25">
        <v>424602</v>
      </c>
      <c r="I34" s="25" t="s">
        <v>1245</v>
      </c>
      <c r="J34" s="25">
        <v>2</v>
      </c>
      <c r="K34" s="25">
        <v>2</v>
      </c>
      <c r="L34" s="25">
        <f t="shared" si="2"/>
        <v>0</v>
      </c>
      <c r="M34" s="25" t="s">
        <v>42</v>
      </c>
      <c r="N34" s="45">
        <v>45821</v>
      </c>
      <c r="O34" s="54">
        <v>54637.5</v>
      </c>
      <c r="P34" s="25" t="s">
        <v>43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Faridabad</v>
      </c>
      <c r="W34" s="56"/>
      <c r="X34" s="45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14</v>
      </c>
      <c r="C35" s="45">
        <v>45808</v>
      </c>
      <c r="D35" s="45">
        <v>45808</v>
      </c>
      <c r="E35" s="8">
        <v>141</v>
      </c>
      <c r="F35" s="8">
        <f t="shared" si="0"/>
        <v>12408</v>
      </c>
      <c r="G35" s="54">
        <f t="shared" si="1"/>
        <v>12408</v>
      </c>
      <c r="H35" s="25">
        <v>424602</v>
      </c>
      <c r="I35" s="25" t="s">
        <v>1245</v>
      </c>
      <c r="J35" s="25">
        <v>1</v>
      </c>
      <c r="K35" s="25">
        <v>1</v>
      </c>
      <c r="L35" s="25">
        <f t="shared" si="2"/>
        <v>0</v>
      </c>
      <c r="M35" s="25" t="s">
        <v>927</v>
      </c>
      <c r="N35" s="45">
        <v>45846</v>
      </c>
      <c r="O35" s="54">
        <v>21855</v>
      </c>
      <c r="P35" s="25" t="s">
        <v>225</v>
      </c>
      <c r="Q35" s="25" t="s">
        <v>1127</v>
      </c>
      <c r="R35" s="25" t="s">
        <v>41</v>
      </c>
      <c r="S35" s="3">
        <v>4</v>
      </c>
      <c r="T35" s="55" t="s">
        <v>1128</v>
      </c>
      <c r="U35" s="25" t="s">
        <v>19</v>
      </c>
      <c r="V35" s="25" t="str">
        <f>VLOOKUP(P35,'Customer List'!B:C,2,)</f>
        <v>Punjab</v>
      </c>
      <c r="W35" s="56"/>
      <c r="X35" s="45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67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si="0"/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si="2"/>
        <v>0</v>
      </c>
      <c r="M36" s="25" t="s">
        <v>3335</v>
      </c>
      <c r="N36" s="45">
        <v>45903</v>
      </c>
      <c r="O36" s="54">
        <v>10075</v>
      </c>
      <c r="P36" s="25" t="s">
        <v>31</v>
      </c>
      <c r="Q36" s="25" t="s">
        <v>1131</v>
      </c>
      <c r="R36" s="25" t="s">
        <v>1131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14</v>
      </c>
      <c r="C37" s="45">
        <v>45808</v>
      </c>
      <c r="D37" s="45">
        <v>45808</v>
      </c>
      <c r="E37" s="8">
        <v>45.5</v>
      </c>
      <c r="F37" s="8">
        <f t="shared" si="0"/>
        <v>4004</v>
      </c>
      <c r="G37" s="54">
        <f t="shared" si="1"/>
        <v>8008</v>
      </c>
      <c r="H37" s="25">
        <v>420601</v>
      </c>
      <c r="I37" s="25" t="s">
        <v>1255</v>
      </c>
      <c r="J37" s="25">
        <v>2</v>
      </c>
      <c r="K37" s="25">
        <v>2</v>
      </c>
      <c r="L37" s="25">
        <f t="shared" si="2"/>
        <v>0</v>
      </c>
      <c r="M37" s="25" t="s">
        <v>4690</v>
      </c>
      <c r="N37" s="45">
        <v>45933</v>
      </c>
      <c r="O37" s="54">
        <v>0</v>
      </c>
      <c r="P37" s="25" t="s">
        <v>17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14</v>
      </c>
      <c r="C38" s="45">
        <v>45808</v>
      </c>
      <c r="D38" s="45">
        <v>45808</v>
      </c>
      <c r="E38" s="8">
        <v>45.5</v>
      </c>
      <c r="F38" s="8">
        <f t="shared" ref="F38" si="36">IF(AB38="DOLLAR",E38*88,E38)</f>
        <v>4004</v>
      </c>
      <c r="G38" s="54">
        <f t="shared" si="1"/>
        <v>4004</v>
      </c>
      <c r="H38" s="25">
        <v>420601</v>
      </c>
      <c r="I38" s="25" t="s">
        <v>1255</v>
      </c>
      <c r="J38" s="25">
        <v>1</v>
      </c>
      <c r="K38" s="25">
        <v>1</v>
      </c>
      <c r="L38" s="25">
        <f t="shared" ref="L38" si="37">J38-K38</f>
        <v>0</v>
      </c>
      <c r="M38" s="25" t="s">
        <v>3553</v>
      </c>
      <c r="N38" s="45">
        <v>45915</v>
      </c>
      <c r="O38" s="54">
        <v>8060</v>
      </c>
      <c r="P38" s="25" t="s">
        <v>3437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14</v>
      </c>
      <c r="C39" s="45">
        <v>45808</v>
      </c>
      <c r="D39" s="45">
        <v>45808</v>
      </c>
      <c r="E39" s="8">
        <v>35.1</v>
      </c>
      <c r="F39" s="8">
        <f t="shared" si="0"/>
        <v>3088.8</v>
      </c>
      <c r="G39" s="54">
        <f t="shared" si="1"/>
        <v>6177.6</v>
      </c>
      <c r="H39" s="25">
        <v>420701</v>
      </c>
      <c r="I39" s="25" t="s">
        <v>1256</v>
      </c>
      <c r="J39" s="25">
        <v>2</v>
      </c>
      <c r="K39" s="25">
        <v>2</v>
      </c>
      <c r="L39" s="25">
        <f t="shared" si="2"/>
        <v>0</v>
      </c>
      <c r="M39" s="25" t="s">
        <v>3298</v>
      </c>
      <c r="N39" s="45">
        <v>45901</v>
      </c>
      <c r="O39" s="54">
        <v>15903</v>
      </c>
      <c r="P39" s="25" t="s">
        <v>31</v>
      </c>
      <c r="Q39" s="25" t="s">
        <v>637</v>
      </c>
      <c r="R39" s="25" t="s">
        <v>638</v>
      </c>
      <c r="S39" s="3">
        <v>4</v>
      </c>
      <c r="T39" s="55"/>
      <c r="U39" s="25" t="s">
        <v>19</v>
      </c>
      <c r="V39" s="25" t="str">
        <f>VLOOKUP(P39,'Customer List'!B:C,2,)</f>
        <v>Delhi</v>
      </c>
      <c r="W39" s="56"/>
      <c r="X39" s="45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67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14</v>
      </c>
      <c r="C40" s="45">
        <v>45808</v>
      </c>
      <c r="D40" s="45">
        <v>45808</v>
      </c>
      <c r="E40" s="8">
        <v>35.1</v>
      </c>
      <c r="F40" s="8">
        <f t="shared" si="0"/>
        <v>3088.8</v>
      </c>
      <c r="G40" s="54">
        <f t="shared" si="1"/>
        <v>3088.8</v>
      </c>
      <c r="H40" s="25">
        <v>420701</v>
      </c>
      <c r="I40" s="25" t="s">
        <v>1256</v>
      </c>
      <c r="J40" s="25">
        <v>1</v>
      </c>
      <c r="K40" s="25">
        <v>1</v>
      </c>
      <c r="L40" s="25">
        <f t="shared" si="2"/>
        <v>0</v>
      </c>
      <c r="M40" s="25" t="s">
        <v>2505</v>
      </c>
      <c r="N40" s="45">
        <v>45891</v>
      </c>
      <c r="O40" s="54">
        <v>0</v>
      </c>
      <c r="P40" s="25" t="s">
        <v>1015</v>
      </c>
      <c r="Q40" s="25" t="s">
        <v>637</v>
      </c>
      <c r="R40" s="25" t="s">
        <v>638</v>
      </c>
      <c r="S40" s="3">
        <v>4</v>
      </c>
      <c r="T40" s="55"/>
      <c r="U40" s="25" t="s">
        <v>19</v>
      </c>
      <c r="V40" s="25" t="str">
        <f>VLOOKUP(P40,'Customer List'!B:C,2,)</f>
        <v>Delhi</v>
      </c>
      <c r="W40" s="56"/>
      <c r="X40" s="45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67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14</v>
      </c>
      <c r="C41" s="45">
        <v>45808</v>
      </c>
      <c r="D41" s="45">
        <v>45808</v>
      </c>
      <c r="E41" s="8">
        <v>98.7</v>
      </c>
      <c r="F41" s="8">
        <f t="shared" si="0"/>
        <v>8685.6</v>
      </c>
      <c r="G41" s="54">
        <f t="shared" si="1"/>
        <v>8685.6</v>
      </c>
      <c r="H41" s="25">
        <v>100261</v>
      </c>
      <c r="I41" s="25" t="s">
        <v>1257</v>
      </c>
      <c r="J41" s="25">
        <v>1</v>
      </c>
      <c r="K41" s="25"/>
      <c r="L41" s="25">
        <f t="shared" si="2"/>
        <v>1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14</v>
      </c>
      <c r="C42" s="45">
        <v>45808</v>
      </c>
      <c r="D42" s="45">
        <v>45808</v>
      </c>
      <c r="E42" s="8">
        <v>70.8</v>
      </c>
      <c r="F42" s="8">
        <f t="shared" si="0"/>
        <v>6230.4</v>
      </c>
      <c r="G42" s="54">
        <f t="shared" si="1"/>
        <v>6230.4</v>
      </c>
      <c r="H42" s="25">
        <v>108123</v>
      </c>
      <c r="I42" s="25" t="s">
        <v>1258</v>
      </c>
      <c r="J42" s="25">
        <v>1</v>
      </c>
      <c r="K42" s="25"/>
      <c r="L42" s="25">
        <f t="shared" si="2"/>
        <v>1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14</v>
      </c>
      <c r="C43" s="45">
        <v>45808</v>
      </c>
      <c r="D43" s="45">
        <v>45808</v>
      </c>
      <c r="E43" s="8">
        <v>222</v>
      </c>
      <c r="F43" s="8">
        <f t="shared" si="0"/>
        <v>19536</v>
      </c>
      <c r="G43" s="54">
        <f t="shared" si="1"/>
        <v>39072</v>
      </c>
      <c r="H43" s="25">
        <v>626812</v>
      </c>
      <c r="I43" s="25" t="s">
        <v>1259</v>
      </c>
      <c r="J43" s="25">
        <v>2</v>
      </c>
      <c r="K43" s="25">
        <v>2</v>
      </c>
      <c r="L43" s="25">
        <f t="shared" si="2"/>
        <v>0</v>
      </c>
      <c r="M43" s="25" t="s">
        <v>816</v>
      </c>
      <c r="N43" s="45">
        <v>45840</v>
      </c>
      <c r="O43" s="54">
        <v>68820</v>
      </c>
      <c r="P43" s="25" t="s">
        <v>1900</v>
      </c>
      <c r="Q43" s="25">
        <v>58152715692</v>
      </c>
      <c r="R43" s="25" t="s">
        <v>41</v>
      </c>
      <c r="S43" s="3">
        <v>4</v>
      </c>
      <c r="T43" s="55"/>
      <c r="U43" s="25" t="s">
        <v>19</v>
      </c>
      <c r="V43" s="25" t="str">
        <f>VLOOKUP(P43,'Customer List'!B:C,2,)</f>
        <v>Banglore</v>
      </c>
      <c r="W43" s="56"/>
      <c r="X43" s="45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67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14</v>
      </c>
      <c r="C44" s="45">
        <v>45808</v>
      </c>
      <c r="D44" s="45">
        <v>45808</v>
      </c>
      <c r="E44" s="8">
        <v>222</v>
      </c>
      <c r="F44" s="8">
        <f t="shared" si="0"/>
        <v>19536</v>
      </c>
      <c r="G44" s="54">
        <f t="shared" si="1"/>
        <v>19536</v>
      </c>
      <c r="H44" s="25">
        <v>626812</v>
      </c>
      <c r="I44" s="25" t="s">
        <v>1259</v>
      </c>
      <c r="J44" s="25">
        <v>1</v>
      </c>
      <c r="K44" s="25">
        <v>1</v>
      </c>
      <c r="L44" s="25">
        <f t="shared" si="2"/>
        <v>0</v>
      </c>
      <c r="M44" s="25" t="s">
        <v>1922</v>
      </c>
      <c r="N44" s="45">
        <v>45857</v>
      </c>
      <c r="O44" s="54">
        <v>40145</v>
      </c>
      <c r="P44" s="25" t="s">
        <v>1900</v>
      </c>
      <c r="Q44" s="25">
        <v>58153395974</v>
      </c>
      <c r="R44" s="25" t="s">
        <v>41</v>
      </c>
      <c r="S44" s="3">
        <v>4</v>
      </c>
      <c r="T44" s="55" t="s">
        <v>14</v>
      </c>
      <c r="U44" s="25" t="s">
        <v>19</v>
      </c>
      <c r="V44" s="25" t="str">
        <f>VLOOKUP(P44,'Customer List'!B:C,2,)</f>
        <v>Banglore</v>
      </c>
      <c r="W44" s="56"/>
      <c r="X44" s="45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67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14</v>
      </c>
      <c r="C45" s="45">
        <v>45808</v>
      </c>
      <c r="D45" s="45">
        <v>45808</v>
      </c>
      <c r="E45" s="8">
        <v>58.1</v>
      </c>
      <c r="F45" s="8">
        <f t="shared" si="0"/>
        <v>5112.8</v>
      </c>
      <c r="G45" s="54">
        <f t="shared" si="1"/>
        <v>10225.6</v>
      </c>
      <c r="H45" s="25">
        <v>329702</v>
      </c>
      <c r="I45" s="25" t="s">
        <v>1260</v>
      </c>
      <c r="J45" s="25">
        <v>2</v>
      </c>
      <c r="K45" s="25"/>
      <c r="L45" s="25">
        <f t="shared" si="2"/>
        <v>2</v>
      </c>
      <c r="M45" s="25"/>
      <c r="N45" s="45"/>
      <c r="O45" s="54"/>
      <c r="P45" s="25" t="s">
        <v>14</v>
      </c>
      <c r="Q45" s="25"/>
      <c r="R45" s="25"/>
      <c r="S45" s="3">
        <v>4</v>
      </c>
      <c r="T45" s="55"/>
      <c r="U45" s="25" t="s">
        <v>19</v>
      </c>
      <c r="V45" s="25" t="str">
        <f>VLOOKUP(P45,'Customer List'!B:C,2,)</f>
        <v>STOCK</v>
      </c>
      <c r="W45" s="56" t="s">
        <v>1149</v>
      </c>
      <c r="X45" s="45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67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47</v>
      </c>
      <c r="C46" s="45">
        <v>45811</v>
      </c>
      <c r="D46" s="45">
        <v>45817</v>
      </c>
      <c r="E46" s="8">
        <v>32.9</v>
      </c>
      <c r="F46" s="8">
        <f t="shared" si="0"/>
        <v>2895.2</v>
      </c>
      <c r="G46" s="54">
        <f t="shared" si="1"/>
        <v>2895.2</v>
      </c>
      <c r="H46" s="25">
        <v>101205</v>
      </c>
      <c r="I46" s="25" t="s">
        <v>48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4239.5200000000004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47</v>
      </c>
      <c r="C47" s="45">
        <v>45811</v>
      </c>
      <c r="D47" s="45">
        <v>45817</v>
      </c>
      <c r="E47" s="8">
        <v>160.30000000000001</v>
      </c>
      <c r="F47" s="8">
        <f t="shared" si="0"/>
        <v>14106.400000000001</v>
      </c>
      <c r="G47" s="54">
        <f t="shared" si="1"/>
        <v>14106.400000000001</v>
      </c>
      <c r="H47" s="25">
        <v>101320</v>
      </c>
      <c r="I47" s="25" t="s">
        <v>1261</v>
      </c>
      <c r="J47" s="25">
        <v>1</v>
      </c>
      <c r="K47" s="25">
        <v>1</v>
      </c>
      <c r="L47" s="25">
        <f t="shared" si="2"/>
        <v>0</v>
      </c>
      <c r="M47" s="25" t="s">
        <v>51</v>
      </c>
      <c r="N47" s="45">
        <v>45818</v>
      </c>
      <c r="O47" s="54">
        <v>20656.37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47</v>
      </c>
      <c r="C48" s="45">
        <v>45811</v>
      </c>
      <c r="D48" s="45">
        <v>45817</v>
      </c>
      <c r="E48" s="8">
        <v>98.7</v>
      </c>
      <c r="F48" s="8">
        <f t="shared" si="0"/>
        <v>8685.6</v>
      </c>
      <c r="G48" s="54">
        <f t="shared" si="1"/>
        <v>8685.6</v>
      </c>
      <c r="H48" s="25">
        <v>102443</v>
      </c>
      <c r="I48" s="25" t="s">
        <v>1262</v>
      </c>
      <c r="J48" s="25">
        <v>1</v>
      </c>
      <c r="K48" s="25">
        <v>1</v>
      </c>
      <c r="L48" s="25">
        <f t="shared" si="2"/>
        <v>0</v>
      </c>
      <c r="M48" s="25" t="s">
        <v>53</v>
      </c>
      <c r="N48" s="45">
        <v>45818</v>
      </c>
      <c r="O48" s="54">
        <v>12718.55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47</v>
      </c>
      <c r="C49" s="45">
        <v>45811</v>
      </c>
      <c r="D49" s="45">
        <v>45817</v>
      </c>
      <c r="E49" s="8">
        <v>137.19999999999999</v>
      </c>
      <c r="F49" s="8">
        <f t="shared" si="0"/>
        <v>12073.599999999999</v>
      </c>
      <c r="G49" s="54">
        <f t="shared" si="1"/>
        <v>12073.599999999999</v>
      </c>
      <c r="H49" s="25">
        <v>103116</v>
      </c>
      <c r="I49" s="25" t="s">
        <v>1263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17679.689999999999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47</v>
      </c>
      <c r="C50" s="45">
        <v>45811</v>
      </c>
      <c r="D50" s="45">
        <v>45817</v>
      </c>
      <c r="E50" s="8">
        <v>59.8</v>
      </c>
      <c r="F50" s="8">
        <f t="shared" si="0"/>
        <v>5262.4</v>
      </c>
      <c r="G50" s="54">
        <f t="shared" si="1"/>
        <v>5262.4</v>
      </c>
      <c r="H50" s="25">
        <v>107607</v>
      </c>
      <c r="I50" s="25" t="s">
        <v>1264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8298.6299999999992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47</v>
      </c>
      <c r="C51" s="45">
        <v>45811</v>
      </c>
      <c r="D51" s="45">
        <v>45817</v>
      </c>
      <c r="E51" s="8">
        <v>50.4</v>
      </c>
      <c r="F51" s="8">
        <f t="shared" si="0"/>
        <v>4435.2</v>
      </c>
      <c r="G51" s="54">
        <f t="shared" si="1"/>
        <v>4435.2</v>
      </c>
      <c r="H51" s="25">
        <v>117307</v>
      </c>
      <c r="I51" s="25" t="s">
        <v>1265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6494.58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47</v>
      </c>
      <c r="C52" s="45">
        <v>45811</v>
      </c>
      <c r="D52" s="45">
        <v>45817</v>
      </c>
      <c r="E52" s="8">
        <v>204.4</v>
      </c>
      <c r="F52" s="8">
        <f t="shared" si="0"/>
        <v>17987.2</v>
      </c>
      <c r="G52" s="54">
        <f t="shared" si="1"/>
        <v>17987.2</v>
      </c>
      <c r="H52" s="25">
        <v>117316</v>
      </c>
      <c r="I52" s="25" t="s">
        <v>56</v>
      </c>
      <c r="J52" s="25">
        <v>1</v>
      </c>
      <c r="K52" s="25">
        <v>1</v>
      </c>
      <c r="L52" s="25">
        <f t="shared" si="2"/>
        <v>0</v>
      </c>
      <c r="M52" s="25" t="s">
        <v>57</v>
      </c>
      <c r="N52" s="45">
        <v>45818</v>
      </c>
      <c r="O52" s="54">
        <v>26339.13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47</v>
      </c>
      <c r="C53" s="45">
        <v>45811</v>
      </c>
      <c r="D53" s="45">
        <v>45817</v>
      </c>
      <c r="E53" s="8">
        <v>45.5</v>
      </c>
      <c r="F53" s="8">
        <f t="shared" si="0"/>
        <v>4004</v>
      </c>
      <c r="G53" s="54">
        <f t="shared" si="1"/>
        <v>4004</v>
      </c>
      <c r="H53" s="25">
        <v>122505</v>
      </c>
      <c r="I53" s="25" t="s">
        <v>1266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5863.16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47</v>
      </c>
      <c r="C54" s="45">
        <v>45811</v>
      </c>
      <c r="D54" s="45">
        <v>45817</v>
      </c>
      <c r="E54" s="8">
        <v>189.75</v>
      </c>
      <c r="F54" s="8">
        <f t="shared" si="0"/>
        <v>16698</v>
      </c>
      <c r="G54" s="54">
        <f t="shared" si="1"/>
        <v>16698</v>
      </c>
      <c r="H54" s="25">
        <v>123137</v>
      </c>
      <c r="I54" s="25" t="s">
        <v>1267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22821.23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47</v>
      </c>
      <c r="C55" s="45">
        <v>45811</v>
      </c>
      <c r="D55" s="45">
        <v>45817</v>
      </c>
      <c r="E55" s="8">
        <v>95.2</v>
      </c>
      <c r="F55" s="8">
        <f t="shared" si="0"/>
        <v>8377.6</v>
      </c>
      <c r="G55" s="54">
        <f t="shared" si="1"/>
        <v>8377.6</v>
      </c>
      <c r="H55" s="25">
        <v>135911</v>
      </c>
      <c r="I55" s="25" t="s">
        <v>58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12267.54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47</v>
      </c>
      <c r="C56" s="45">
        <v>45811</v>
      </c>
      <c r="D56" s="45">
        <v>45817</v>
      </c>
      <c r="E56" s="8">
        <v>234.5</v>
      </c>
      <c r="F56" s="8">
        <f t="shared" si="0"/>
        <v>20636</v>
      </c>
      <c r="G56" s="54">
        <f t="shared" si="1"/>
        <v>20636</v>
      </c>
      <c r="H56" s="25">
        <v>137014</v>
      </c>
      <c r="I56" s="25" t="s">
        <v>1268</v>
      </c>
      <c r="J56" s="25">
        <v>1</v>
      </c>
      <c r="K56" s="25">
        <v>1</v>
      </c>
      <c r="L56" s="25">
        <f t="shared" si="2"/>
        <v>0</v>
      </c>
      <c r="M56" s="25" t="s">
        <v>49</v>
      </c>
      <c r="N56" s="45">
        <v>45818</v>
      </c>
      <c r="O56" s="54">
        <v>30217.84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47</v>
      </c>
      <c r="C57" s="45">
        <v>45811</v>
      </c>
      <c r="D57" s="45">
        <v>45817</v>
      </c>
      <c r="E57" s="8">
        <v>207.2</v>
      </c>
      <c r="F57" s="8">
        <f t="shared" si="0"/>
        <v>18233.599999999999</v>
      </c>
      <c r="G57" s="54">
        <f t="shared" si="1"/>
        <v>18233.599999999999</v>
      </c>
      <c r="H57" s="25">
        <v>141708</v>
      </c>
      <c r="I57" s="25" t="s">
        <v>1269</v>
      </c>
      <c r="J57" s="25">
        <v>1</v>
      </c>
      <c r="K57" s="25">
        <v>1</v>
      </c>
      <c r="L57" s="25">
        <f t="shared" si="2"/>
        <v>0</v>
      </c>
      <c r="M57" s="25" t="s">
        <v>49</v>
      </c>
      <c r="N57" s="45">
        <v>45818</v>
      </c>
      <c r="O57" s="54">
        <v>26699.94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47</v>
      </c>
      <c r="C58" s="45">
        <v>45811</v>
      </c>
      <c r="D58" s="45">
        <v>45817</v>
      </c>
      <c r="E58" s="8">
        <v>62.3</v>
      </c>
      <c r="F58" s="8">
        <f t="shared" si="0"/>
        <v>5482.4</v>
      </c>
      <c r="G58" s="54">
        <f t="shared" si="1"/>
        <v>5482.4</v>
      </c>
      <c r="H58" s="25">
        <v>423101</v>
      </c>
      <c r="I58" s="25" t="s">
        <v>1270</v>
      </c>
      <c r="J58" s="25">
        <v>1</v>
      </c>
      <c r="K58" s="25">
        <v>1</v>
      </c>
      <c r="L58" s="25">
        <f t="shared" si="2"/>
        <v>0</v>
      </c>
      <c r="M58" s="25" t="s">
        <v>53</v>
      </c>
      <c r="N58" s="45">
        <v>45818</v>
      </c>
      <c r="O58" s="54">
        <v>8028.02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47</v>
      </c>
      <c r="C59" s="45">
        <v>45811</v>
      </c>
      <c r="D59" s="45">
        <v>45817</v>
      </c>
      <c r="E59" s="8">
        <v>107.1</v>
      </c>
      <c r="F59" s="8">
        <f t="shared" si="0"/>
        <v>9424.7999999999993</v>
      </c>
      <c r="G59" s="54">
        <f t="shared" si="1"/>
        <v>9424.7999999999993</v>
      </c>
      <c r="H59" s="25">
        <v>613411</v>
      </c>
      <c r="I59" s="25" t="s">
        <v>1271</v>
      </c>
      <c r="J59" s="25">
        <v>1</v>
      </c>
      <c r="K59" s="25">
        <v>1</v>
      </c>
      <c r="L59" s="25">
        <f t="shared" si="2"/>
        <v>0</v>
      </c>
      <c r="M59" s="25" t="s">
        <v>53</v>
      </c>
      <c r="N59" s="45">
        <v>45818</v>
      </c>
      <c r="O59" s="54">
        <v>13800.98</v>
      </c>
      <c r="P59" s="25" t="s">
        <v>50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47</v>
      </c>
      <c r="C60" s="45">
        <v>45811</v>
      </c>
      <c r="D60" s="45">
        <v>45817</v>
      </c>
      <c r="E60" s="8">
        <v>389.9</v>
      </c>
      <c r="F60" s="8">
        <f t="shared" si="0"/>
        <v>34311.199999999997</v>
      </c>
      <c r="G60" s="54">
        <f t="shared" si="1"/>
        <v>34311.199999999997</v>
      </c>
      <c r="H60" s="25">
        <v>776706</v>
      </c>
      <c r="I60" s="25" t="s">
        <v>1272</v>
      </c>
      <c r="J60" s="25">
        <v>1</v>
      </c>
      <c r="K60" s="25">
        <v>1</v>
      </c>
      <c r="L60" s="25">
        <f t="shared" si="2"/>
        <v>0</v>
      </c>
      <c r="M60" s="25" t="s">
        <v>51</v>
      </c>
      <c r="N60" s="45">
        <v>45818</v>
      </c>
      <c r="O60" s="54">
        <v>50242.79</v>
      </c>
      <c r="P60" s="25" t="s">
        <v>50</v>
      </c>
      <c r="Q60" s="25" t="s">
        <v>637</v>
      </c>
      <c r="R60" s="25" t="s">
        <v>638</v>
      </c>
      <c r="S60" s="3">
        <v>-20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59</v>
      </c>
      <c r="C61" s="45">
        <v>45807</v>
      </c>
      <c r="D61" s="45">
        <v>45818</v>
      </c>
      <c r="E61" s="8">
        <v>61.1</v>
      </c>
      <c r="F61" s="8">
        <f t="shared" si="0"/>
        <v>5376.8</v>
      </c>
      <c r="G61" s="54">
        <f t="shared" si="1"/>
        <v>5376.8</v>
      </c>
      <c r="H61" s="25">
        <v>100202</v>
      </c>
      <c r="I61" s="25" t="s">
        <v>60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8037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59</v>
      </c>
      <c r="C62" s="45">
        <v>45807</v>
      </c>
      <c r="D62" s="45">
        <v>45818</v>
      </c>
      <c r="E62" s="8">
        <v>92.95</v>
      </c>
      <c r="F62" s="8">
        <f t="shared" si="0"/>
        <v>8179.6</v>
      </c>
      <c r="G62" s="54">
        <f t="shared" si="1"/>
        <v>8179.6</v>
      </c>
      <c r="H62" s="25">
        <v>100204</v>
      </c>
      <c r="I62" s="25" t="s">
        <v>62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12226.5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59</v>
      </c>
      <c r="C63" s="45">
        <v>45807</v>
      </c>
      <c r="D63" s="45">
        <v>45818</v>
      </c>
      <c r="E63" s="8">
        <v>123.2</v>
      </c>
      <c r="F63" s="8">
        <f t="shared" si="0"/>
        <v>10841.6</v>
      </c>
      <c r="G63" s="54">
        <f t="shared" si="1"/>
        <v>10841.6</v>
      </c>
      <c r="H63" s="25">
        <v>100227</v>
      </c>
      <c r="I63" s="25" t="s">
        <v>63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15048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59</v>
      </c>
      <c r="C64" s="45">
        <v>45807</v>
      </c>
      <c r="D64" s="45">
        <v>45818</v>
      </c>
      <c r="E64" s="8">
        <v>165</v>
      </c>
      <c r="F64" s="8">
        <f t="shared" si="0"/>
        <v>14520</v>
      </c>
      <c r="G64" s="54">
        <f t="shared" si="1"/>
        <v>14520</v>
      </c>
      <c r="H64" s="25">
        <v>100229</v>
      </c>
      <c r="I64" s="25" t="s">
        <v>1273</v>
      </c>
      <c r="J64" s="25">
        <v>1</v>
      </c>
      <c r="K64" s="25">
        <v>1</v>
      </c>
      <c r="L64" s="25">
        <f t="shared" si="2"/>
        <v>0</v>
      </c>
      <c r="M64" s="25" t="s">
        <v>64</v>
      </c>
      <c r="N64" s="45">
        <v>45821</v>
      </c>
      <c r="O64" s="54">
        <v>18810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59</v>
      </c>
      <c r="C65" s="45">
        <v>45807</v>
      </c>
      <c r="D65" s="45">
        <v>45818</v>
      </c>
      <c r="E65" s="8">
        <v>154</v>
      </c>
      <c r="F65" s="8">
        <f t="shared" si="0"/>
        <v>13552</v>
      </c>
      <c r="G65" s="54">
        <f t="shared" si="1"/>
        <v>13552</v>
      </c>
      <c r="H65" s="25">
        <v>100231</v>
      </c>
      <c r="I65" s="25" t="s">
        <v>1274</v>
      </c>
      <c r="J65" s="25">
        <v>1</v>
      </c>
      <c r="K65" s="25">
        <v>1</v>
      </c>
      <c r="L65" s="25">
        <f t="shared" si="2"/>
        <v>0</v>
      </c>
      <c r="M65" s="25" t="s">
        <v>61</v>
      </c>
      <c r="N65" s="45">
        <v>45820</v>
      </c>
      <c r="O65" s="54">
        <v>18810</v>
      </c>
      <c r="P65" s="25" t="s">
        <v>17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Delhi</v>
      </c>
      <c r="W65" s="56"/>
      <c r="X65" s="45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59</v>
      </c>
      <c r="C66" s="45">
        <v>45807</v>
      </c>
      <c r="D66" s="45">
        <v>45818</v>
      </c>
      <c r="E66" s="8">
        <v>177.1</v>
      </c>
      <c r="F66" s="8">
        <f t="shared" si="0"/>
        <v>15584.8</v>
      </c>
      <c r="G66" s="54">
        <f t="shared" si="1"/>
        <v>15584.8</v>
      </c>
      <c r="H66" s="25">
        <v>100240</v>
      </c>
      <c r="I66" s="25" t="s">
        <v>1275</v>
      </c>
      <c r="J66" s="25">
        <v>1</v>
      </c>
      <c r="K66" s="25">
        <v>1</v>
      </c>
      <c r="L66" s="25">
        <f t="shared" si="2"/>
        <v>0</v>
      </c>
      <c r="M66" s="25" t="s">
        <v>65</v>
      </c>
      <c r="N66" s="45">
        <v>45818</v>
      </c>
      <c r="O66" s="54">
        <v>0</v>
      </c>
      <c r="P66" s="25" t="s">
        <v>841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Hyderabad</v>
      </c>
      <c r="W66" s="56"/>
      <c r="X66" s="45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59</v>
      </c>
      <c r="C67" s="45">
        <v>45807</v>
      </c>
      <c r="D67" s="45">
        <v>45818</v>
      </c>
      <c r="E67" s="8">
        <v>50.4</v>
      </c>
      <c r="F67" s="8">
        <f t="shared" si="0"/>
        <v>4435.2</v>
      </c>
      <c r="G67" s="54">
        <f t="shared" si="1"/>
        <v>4435.2</v>
      </c>
      <c r="H67" s="25">
        <v>100302</v>
      </c>
      <c r="I67" s="25" t="s">
        <v>1276</v>
      </c>
      <c r="J67" s="25">
        <v>1</v>
      </c>
      <c r="K67" s="25">
        <v>1</v>
      </c>
      <c r="L67" s="25">
        <f t="shared" si="2"/>
        <v>0</v>
      </c>
      <c r="M67" s="25" t="s">
        <v>66</v>
      </c>
      <c r="N67" s="45">
        <v>45821</v>
      </c>
      <c r="O67" s="54">
        <v>6498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59</v>
      </c>
      <c r="C68" s="45">
        <v>45807</v>
      </c>
      <c r="D68" s="45">
        <v>45818</v>
      </c>
      <c r="E68" s="8">
        <v>50.4</v>
      </c>
      <c r="F68" s="8">
        <f t="shared" si="0"/>
        <v>4435.2</v>
      </c>
      <c r="G68" s="54">
        <f t="shared" si="1"/>
        <v>4435.2</v>
      </c>
      <c r="H68" s="25">
        <v>100302</v>
      </c>
      <c r="I68" s="25" t="s">
        <v>1276</v>
      </c>
      <c r="J68" s="25">
        <v>1</v>
      </c>
      <c r="K68" s="25">
        <v>1</v>
      </c>
      <c r="L68" s="25">
        <f t="shared" si="2"/>
        <v>0</v>
      </c>
      <c r="M68" s="25" t="s">
        <v>67</v>
      </c>
      <c r="N68" s="45">
        <v>45819</v>
      </c>
      <c r="O68" s="54">
        <v>8370</v>
      </c>
      <c r="P68" s="25" t="s">
        <v>776</v>
      </c>
      <c r="Q68" s="25"/>
      <c r="R68" s="25"/>
      <c r="S68" s="3">
        <v>4</v>
      </c>
      <c r="T68" s="55"/>
      <c r="U68" s="25" t="s">
        <v>19</v>
      </c>
      <c r="V68" s="25" t="str">
        <f>VLOOKUP(P68,'Customer List'!B:C,2,)</f>
        <v>Kharagpur</v>
      </c>
      <c r="W68" s="56"/>
      <c r="X68" s="45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67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59</v>
      </c>
      <c r="C69" s="45">
        <v>45807</v>
      </c>
      <c r="D69" s="45">
        <v>45818</v>
      </c>
      <c r="E69" s="8">
        <v>181.5</v>
      </c>
      <c r="F69" s="8">
        <f t="shared" ref="F69:F132" si="42">IF(AB69="DOLLAR",E69*88,E69)</f>
        <v>15972</v>
      </c>
      <c r="G69" s="54">
        <f t="shared" si="1"/>
        <v>15972</v>
      </c>
      <c r="H69" s="25">
        <v>100353</v>
      </c>
      <c r="I69" s="25" t="s">
        <v>1277</v>
      </c>
      <c r="J69" s="25">
        <v>1</v>
      </c>
      <c r="K69" s="25">
        <v>1</v>
      </c>
      <c r="L69" s="25">
        <f t="shared" ref="L69:L132" si="43">J69-K69</f>
        <v>0</v>
      </c>
      <c r="M69" s="25" t="s">
        <v>66</v>
      </c>
      <c r="N69" s="45">
        <v>45821</v>
      </c>
      <c r="O69" s="54">
        <v>21840.5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59</v>
      </c>
      <c r="C70" s="45">
        <v>45807</v>
      </c>
      <c r="D70" s="45">
        <v>45818</v>
      </c>
      <c r="E70" s="8">
        <v>92.4</v>
      </c>
      <c r="F70" s="8">
        <f t="shared" si="42"/>
        <v>8131.2000000000007</v>
      </c>
      <c r="G70" s="54">
        <f t="shared" si="1"/>
        <v>8131.2000000000007</v>
      </c>
      <c r="H70" s="25">
        <v>100412</v>
      </c>
      <c r="I70" s="25" t="s">
        <v>68</v>
      </c>
      <c r="J70" s="25">
        <v>1</v>
      </c>
      <c r="K70" s="25">
        <v>1</v>
      </c>
      <c r="L70" s="25">
        <f t="shared" si="43"/>
        <v>0</v>
      </c>
      <c r="M70" s="25" t="s">
        <v>66</v>
      </c>
      <c r="N70" s="45">
        <v>45821</v>
      </c>
      <c r="O70" s="54">
        <v>11913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59</v>
      </c>
      <c r="C71" s="45">
        <v>45807</v>
      </c>
      <c r="D71" s="45">
        <v>45818</v>
      </c>
      <c r="E71" s="8">
        <v>64.349999999999994</v>
      </c>
      <c r="F71" s="8">
        <f t="shared" si="42"/>
        <v>5662.7999999999993</v>
      </c>
      <c r="G71" s="54">
        <f t="shared" ref="G71:G134" si="47">F71*J71</f>
        <v>5662.7999999999993</v>
      </c>
      <c r="H71" s="25">
        <v>100510</v>
      </c>
      <c r="I71" s="25" t="s">
        <v>69</v>
      </c>
      <c r="J71" s="25">
        <v>1</v>
      </c>
      <c r="K71" s="25">
        <v>1</v>
      </c>
      <c r="L71" s="25">
        <f t="shared" si="43"/>
        <v>0</v>
      </c>
      <c r="M71" s="25" t="s">
        <v>61</v>
      </c>
      <c r="N71" s="45">
        <v>45820</v>
      </c>
      <c r="O71" s="54">
        <v>8464.5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ref="A72:A135" si="48">A71+1</f>
        <v>69</v>
      </c>
      <c r="B72" s="25" t="s">
        <v>59</v>
      </c>
      <c r="C72" s="45">
        <v>45807</v>
      </c>
      <c r="D72" s="45">
        <v>45818</v>
      </c>
      <c r="E72" s="8">
        <v>165.9</v>
      </c>
      <c r="F72" s="8">
        <f t="shared" si="42"/>
        <v>14599.2</v>
      </c>
      <c r="G72" s="54">
        <f t="shared" si="47"/>
        <v>29198.400000000001</v>
      </c>
      <c r="H72" s="25">
        <v>100538</v>
      </c>
      <c r="I72" s="25" t="s">
        <v>1278</v>
      </c>
      <c r="J72" s="25">
        <v>2</v>
      </c>
      <c r="K72" s="25">
        <v>2</v>
      </c>
      <c r="L72" s="25">
        <f t="shared" si="43"/>
        <v>0</v>
      </c>
      <c r="M72" s="25" t="s">
        <v>66</v>
      </c>
      <c r="N72" s="45">
        <v>45821</v>
      </c>
      <c r="O72" s="54">
        <v>42778.5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48"/>
        <v>70</v>
      </c>
      <c r="B73" s="25" t="s">
        <v>59</v>
      </c>
      <c r="C73" s="45">
        <v>45807</v>
      </c>
      <c r="D73" s="45">
        <v>45818</v>
      </c>
      <c r="E73" s="8">
        <v>66.95</v>
      </c>
      <c r="F73" s="8">
        <f t="shared" si="42"/>
        <v>5891.6</v>
      </c>
      <c r="G73" s="54">
        <f t="shared" si="47"/>
        <v>5891.6</v>
      </c>
      <c r="H73" s="25">
        <v>100539</v>
      </c>
      <c r="I73" s="25" t="s">
        <v>157</v>
      </c>
      <c r="J73" s="25">
        <v>1</v>
      </c>
      <c r="K73" s="25">
        <v>1</v>
      </c>
      <c r="L73" s="25">
        <f t="shared" si="43"/>
        <v>0</v>
      </c>
      <c r="M73" s="25" t="s">
        <v>61</v>
      </c>
      <c r="N73" s="45">
        <v>45820</v>
      </c>
      <c r="O73" s="54">
        <v>8806.5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48"/>
        <v>71</v>
      </c>
      <c r="B74" s="25" t="s">
        <v>59</v>
      </c>
      <c r="C74" s="45">
        <v>45807</v>
      </c>
      <c r="D74" s="45">
        <v>45818</v>
      </c>
      <c r="E74" s="8">
        <v>204.75</v>
      </c>
      <c r="F74" s="8">
        <f t="shared" si="42"/>
        <v>18018</v>
      </c>
      <c r="G74" s="54">
        <f t="shared" si="47"/>
        <v>18018</v>
      </c>
      <c r="H74" s="25">
        <v>100552</v>
      </c>
      <c r="I74" s="25" t="s">
        <v>1279</v>
      </c>
      <c r="J74" s="25">
        <v>1</v>
      </c>
      <c r="K74" s="25">
        <v>1</v>
      </c>
      <c r="L74" s="25">
        <f t="shared" si="43"/>
        <v>0</v>
      </c>
      <c r="M74" s="25" t="s">
        <v>64</v>
      </c>
      <c r="N74" s="45">
        <v>45821</v>
      </c>
      <c r="O74" s="54">
        <v>23341.5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48"/>
        <v>72</v>
      </c>
      <c r="B75" s="25" t="s">
        <v>59</v>
      </c>
      <c r="C75" s="45">
        <v>45807</v>
      </c>
      <c r="D75" s="45">
        <v>45818</v>
      </c>
      <c r="E75" s="8">
        <v>69.3</v>
      </c>
      <c r="F75" s="8">
        <f t="shared" si="42"/>
        <v>6098.4</v>
      </c>
      <c r="G75" s="54">
        <f t="shared" si="47"/>
        <v>6098.4</v>
      </c>
      <c r="H75" s="25">
        <v>100706</v>
      </c>
      <c r="I75" s="25" t="s">
        <v>70</v>
      </c>
      <c r="J75" s="25">
        <v>1</v>
      </c>
      <c r="K75" s="25">
        <v>1</v>
      </c>
      <c r="L75" s="25">
        <f t="shared" si="43"/>
        <v>0</v>
      </c>
      <c r="M75" s="25" t="s">
        <v>66</v>
      </c>
      <c r="N75" s="45">
        <v>45821</v>
      </c>
      <c r="O75" s="54">
        <v>8934.75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48"/>
        <v>73</v>
      </c>
      <c r="B76" s="25" t="s">
        <v>59</v>
      </c>
      <c r="C76" s="45">
        <v>45807</v>
      </c>
      <c r="D76" s="45">
        <v>45818</v>
      </c>
      <c r="E76" s="8">
        <v>145.125</v>
      </c>
      <c r="F76" s="8">
        <f t="shared" si="42"/>
        <v>12771</v>
      </c>
      <c r="G76" s="54">
        <f t="shared" si="47"/>
        <v>12771</v>
      </c>
      <c r="H76" s="25">
        <v>100714</v>
      </c>
      <c r="I76" s="25" t="s">
        <v>71</v>
      </c>
      <c r="J76" s="25">
        <v>1</v>
      </c>
      <c r="K76" s="25">
        <v>1</v>
      </c>
      <c r="L76" s="25">
        <f t="shared" si="43"/>
        <v>0</v>
      </c>
      <c r="M76" s="25" t="s">
        <v>61</v>
      </c>
      <c r="N76" s="45">
        <v>45820</v>
      </c>
      <c r="O76" s="54">
        <v>18382.5</v>
      </c>
      <c r="P76" s="25" t="s">
        <v>17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Delhi</v>
      </c>
      <c r="W76" s="56"/>
      <c r="X76" s="45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48"/>
        <v>74</v>
      </c>
      <c r="B77" s="25" t="s">
        <v>59</v>
      </c>
      <c r="C77" s="45">
        <v>45807</v>
      </c>
      <c r="D77" s="45">
        <v>45818</v>
      </c>
      <c r="E77" s="8">
        <v>145.125</v>
      </c>
      <c r="F77" s="8">
        <f t="shared" si="42"/>
        <v>12771</v>
      </c>
      <c r="G77" s="54">
        <f t="shared" si="47"/>
        <v>12771</v>
      </c>
      <c r="H77" s="25">
        <v>100714</v>
      </c>
      <c r="I77" s="25" t="s">
        <v>71</v>
      </c>
      <c r="J77" s="25">
        <v>1</v>
      </c>
      <c r="K77" s="25">
        <v>1</v>
      </c>
      <c r="L77" s="25">
        <f t="shared" si="43"/>
        <v>0</v>
      </c>
      <c r="M77" s="25" t="s">
        <v>64</v>
      </c>
      <c r="N77" s="45">
        <v>45821</v>
      </c>
      <c r="O77" s="54">
        <v>18382.5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48"/>
        <v>75</v>
      </c>
      <c r="B78" s="25" t="s">
        <v>59</v>
      </c>
      <c r="C78" s="45">
        <v>45807</v>
      </c>
      <c r="D78" s="45">
        <v>45818</v>
      </c>
      <c r="E78" s="8">
        <v>138.6</v>
      </c>
      <c r="F78" s="8">
        <f t="shared" si="42"/>
        <v>12196.8</v>
      </c>
      <c r="G78" s="54">
        <f t="shared" si="47"/>
        <v>12196.8</v>
      </c>
      <c r="H78" s="25">
        <v>100722</v>
      </c>
      <c r="I78" s="25" t="s">
        <v>1280</v>
      </c>
      <c r="J78" s="25">
        <v>1</v>
      </c>
      <c r="K78" s="25">
        <v>1</v>
      </c>
      <c r="L78" s="25">
        <f t="shared" si="43"/>
        <v>0</v>
      </c>
      <c r="M78" s="25" t="s">
        <v>66</v>
      </c>
      <c r="N78" s="45">
        <v>45821</v>
      </c>
      <c r="O78" s="54">
        <v>17869.5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48"/>
        <v>76</v>
      </c>
      <c r="B79" s="25" t="s">
        <v>59</v>
      </c>
      <c r="C79" s="45">
        <v>45807</v>
      </c>
      <c r="D79" s="45">
        <v>45818</v>
      </c>
      <c r="E79" s="8">
        <v>39.200000000000003</v>
      </c>
      <c r="F79" s="8">
        <f t="shared" si="42"/>
        <v>3449.6000000000004</v>
      </c>
      <c r="G79" s="54">
        <f t="shared" si="47"/>
        <v>3449.6000000000004</v>
      </c>
      <c r="H79" s="25">
        <v>101207</v>
      </c>
      <c r="I79" s="25" t="s">
        <v>1281</v>
      </c>
      <c r="J79" s="25">
        <v>1</v>
      </c>
      <c r="K79" s="25">
        <v>1</v>
      </c>
      <c r="L79" s="25">
        <f t="shared" si="43"/>
        <v>0</v>
      </c>
      <c r="M79" s="25" t="s">
        <v>72</v>
      </c>
      <c r="N79" s="45">
        <v>45818</v>
      </c>
      <c r="O79" s="54">
        <v>0</v>
      </c>
      <c r="P79" s="25" t="s">
        <v>31</v>
      </c>
      <c r="Q79" s="25" t="s">
        <v>637</v>
      </c>
      <c r="R79" s="25" t="s">
        <v>638</v>
      </c>
      <c r="S79" s="3">
        <v>4</v>
      </c>
      <c r="T79" s="55" t="s">
        <v>73</v>
      </c>
      <c r="U79" s="25" t="s">
        <v>19</v>
      </c>
      <c r="V79" s="25" t="str">
        <f>VLOOKUP(P79,'Customer List'!B:C,2,)</f>
        <v>Delhi</v>
      </c>
      <c r="W79" s="56"/>
      <c r="X79" s="45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48"/>
        <v>77</v>
      </c>
      <c r="B80" s="25" t="s">
        <v>59</v>
      </c>
      <c r="C80" s="45">
        <v>45807</v>
      </c>
      <c r="D80" s="45">
        <v>45818</v>
      </c>
      <c r="E80" s="8">
        <v>147.69999999999999</v>
      </c>
      <c r="F80" s="8">
        <f t="shared" si="42"/>
        <v>12997.599999999999</v>
      </c>
      <c r="G80" s="54">
        <f t="shared" si="47"/>
        <v>12997.599999999999</v>
      </c>
      <c r="H80" s="25">
        <v>101216</v>
      </c>
      <c r="I80" s="25" t="s">
        <v>1282</v>
      </c>
      <c r="J80" s="25">
        <v>1</v>
      </c>
      <c r="K80" s="25">
        <v>1</v>
      </c>
      <c r="L80" s="25">
        <f t="shared" si="43"/>
        <v>0</v>
      </c>
      <c r="M80" s="25" t="s">
        <v>66</v>
      </c>
      <c r="N80" s="45">
        <v>45821</v>
      </c>
      <c r="O80" s="54">
        <v>19042.75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48"/>
        <v>78</v>
      </c>
      <c r="B81" s="25" t="s">
        <v>59</v>
      </c>
      <c r="C81" s="45">
        <v>45807</v>
      </c>
      <c r="D81" s="45">
        <v>45818</v>
      </c>
      <c r="E81" s="8">
        <v>140.4</v>
      </c>
      <c r="F81" s="8">
        <f t="shared" si="42"/>
        <v>12355.2</v>
      </c>
      <c r="G81" s="54">
        <f t="shared" si="47"/>
        <v>12355.2</v>
      </c>
      <c r="H81" s="25">
        <v>101226</v>
      </c>
      <c r="I81" s="25" t="s">
        <v>1283</v>
      </c>
      <c r="J81" s="25">
        <v>1</v>
      </c>
      <c r="K81" s="25">
        <v>1</v>
      </c>
      <c r="L81" s="25">
        <f t="shared" si="43"/>
        <v>0</v>
      </c>
      <c r="M81" s="25" t="s">
        <v>61</v>
      </c>
      <c r="N81" s="45">
        <v>45820</v>
      </c>
      <c r="O81" s="54">
        <v>18468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48"/>
        <v>79</v>
      </c>
      <c r="B82" s="25" t="s">
        <v>59</v>
      </c>
      <c r="C82" s="45">
        <v>45807</v>
      </c>
      <c r="D82" s="45">
        <v>45818</v>
      </c>
      <c r="E82" s="8">
        <v>101.4</v>
      </c>
      <c r="F82" s="8">
        <f t="shared" si="42"/>
        <v>8923.2000000000007</v>
      </c>
      <c r="G82" s="54">
        <f t="shared" si="47"/>
        <v>8923.2000000000007</v>
      </c>
      <c r="H82" s="25">
        <v>102012</v>
      </c>
      <c r="I82" s="25" t="s">
        <v>1284</v>
      </c>
      <c r="J82" s="25">
        <v>1</v>
      </c>
      <c r="K82" s="25">
        <v>1</v>
      </c>
      <c r="L82" s="25">
        <f t="shared" si="43"/>
        <v>0</v>
      </c>
      <c r="M82" s="25" t="s">
        <v>61</v>
      </c>
      <c r="N82" s="45">
        <v>45820</v>
      </c>
      <c r="O82" s="54">
        <v>13338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48"/>
        <v>80</v>
      </c>
      <c r="B83" s="25" t="s">
        <v>59</v>
      </c>
      <c r="C83" s="45">
        <v>45807</v>
      </c>
      <c r="D83" s="45">
        <v>45818</v>
      </c>
      <c r="E83" s="8">
        <v>82.55</v>
      </c>
      <c r="F83" s="8">
        <f t="shared" si="42"/>
        <v>7264.4</v>
      </c>
      <c r="G83" s="54">
        <f t="shared" si="47"/>
        <v>14528.8</v>
      </c>
      <c r="H83" s="25">
        <v>102102</v>
      </c>
      <c r="I83" s="25" t="s">
        <v>52</v>
      </c>
      <c r="J83" s="25">
        <v>2</v>
      </c>
      <c r="K83" s="25">
        <v>2</v>
      </c>
      <c r="L83" s="25">
        <f t="shared" si="43"/>
        <v>0</v>
      </c>
      <c r="M83" s="25" t="s">
        <v>61</v>
      </c>
      <c r="N83" s="45">
        <v>45820</v>
      </c>
      <c r="O83" s="54">
        <v>21717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48"/>
        <v>81</v>
      </c>
      <c r="B84" s="25" t="s">
        <v>59</v>
      </c>
      <c r="C84" s="45">
        <v>45807</v>
      </c>
      <c r="D84" s="45">
        <v>45818</v>
      </c>
      <c r="E84" s="8">
        <v>77</v>
      </c>
      <c r="F84" s="8">
        <f t="shared" si="42"/>
        <v>6776</v>
      </c>
      <c r="G84" s="54">
        <f t="shared" si="47"/>
        <v>6776</v>
      </c>
      <c r="H84" s="25">
        <v>103006</v>
      </c>
      <c r="I84" s="25" t="s">
        <v>1285</v>
      </c>
      <c r="J84" s="25">
        <v>1</v>
      </c>
      <c r="K84" s="25">
        <v>1</v>
      </c>
      <c r="L84" s="25">
        <f t="shared" si="43"/>
        <v>0</v>
      </c>
      <c r="M84" s="25" t="s">
        <v>64</v>
      </c>
      <c r="N84" s="45">
        <v>45821</v>
      </c>
      <c r="O84" s="54">
        <v>9405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48"/>
        <v>82</v>
      </c>
      <c r="B85" s="25" t="s">
        <v>59</v>
      </c>
      <c r="C85" s="45">
        <v>45807</v>
      </c>
      <c r="D85" s="45">
        <v>45818</v>
      </c>
      <c r="E85" s="8">
        <v>94.9</v>
      </c>
      <c r="F85" s="8">
        <f t="shared" si="42"/>
        <v>8351.2000000000007</v>
      </c>
      <c r="G85" s="54">
        <f t="shared" si="47"/>
        <v>8351.2000000000007</v>
      </c>
      <c r="H85" s="25">
        <v>103008</v>
      </c>
      <c r="I85" s="25" t="s">
        <v>54</v>
      </c>
      <c r="J85" s="25">
        <v>1</v>
      </c>
      <c r="K85" s="25">
        <v>1</v>
      </c>
      <c r="L85" s="25">
        <f t="shared" si="43"/>
        <v>0</v>
      </c>
      <c r="M85" s="25" t="s">
        <v>61</v>
      </c>
      <c r="N85" s="45">
        <v>45820</v>
      </c>
      <c r="O85" s="54">
        <v>12483</v>
      </c>
      <c r="P85" s="25" t="s">
        <v>17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Delhi</v>
      </c>
      <c r="W85" s="56"/>
      <c r="X85" s="45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48"/>
        <v>83</v>
      </c>
      <c r="B86" s="25" t="s">
        <v>59</v>
      </c>
      <c r="C86" s="45">
        <v>45807</v>
      </c>
      <c r="D86" s="45">
        <v>45818</v>
      </c>
      <c r="E86" s="8">
        <v>60.9</v>
      </c>
      <c r="F86" s="8">
        <f t="shared" si="42"/>
        <v>5359.2</v>
      </c>
      <c r="G86" s="54">
        <f t="shared" si="47"/>
        <v>5359.2</v>
      </c>
      <c r="H86" s="25">
        <v>103131</v>
      </c>
      <c r="I86" s="25" t="s">
        <v>1286</v>
      </c>
      <c r="J86" s="25">
        <v>1</v>
      </c>
      <c r="K86" s="25">
        <v>1</v>
      </c>
      <c r="L86" s="25">
        <f t="shared" si="43"/>
        <v>0</v>
      </c>
      <c r="M86" s="25" t="s">
        <v>66</v>
      </c>
      <c r="N86" s="45">
        <v>45821</v>
      </c>
      <c r="O86" s="54">
        <v>7851.75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48"/>
        <v>84</v>
      </c>
      <c r="B87" s="25" t="s">
        <v>59</v>
      </c>
      <c r="C87" s="45">
        <v>45807</v>
      </c>
      <c r="D87" s="45">
        <v>45818</v>
      </c>
      <c r="E87" s="8">
        <v>70.7</v>
      </c>
      <c r="F87" s="8">
        <f t="shared" si="42"/>
        <v>6221.6</v>
      </c>
      <c r="G87" s="54">
        <f t="shared" si="47"/>
        <v>6221.6</v>
      </c>
      <c r="H87" s="25">
        <v>103228</v>
      </c>
      <c r="I87" s="25" t="s">
        <v>45</v>
      </c>
      <c r="J87" s="25">
        <v>1</v>
      </c>
      <c r="K87" s="25">
        <v>1</v>
      </c>
      <c r="L87" s="25">
        <f t="shared" si="43"/>
        <v>0</v>
      </c>
      <c r="M87" s="25" t="s">
        <v>74</v>
      </c>
      <c r="N87" s="45">
        <v>45818</v>
      </c>
      <c r="O87" s="54">
        <v>8635.5</v>
      </c>
      <c r="P87" s="25" t="s">
        <v>841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Hyderabad</v>
      </c>
      <c r="W87" s="56"/>
      <c r="X87" s="45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48"/>
        <v>85</v>
      </c>
      <c r="B88" s="25" t="s">
        <v>59</v>
      </c>
      <c r="C88" s="45">
        <v>45807</v>
      </c>
      <c r="D88" s="45">
        <v>45818</v>
      </c>
      <c r="E88" s="8">
        <v>234.5</v>
      </c>
      <c r="F88" s="8">
        <f t="shared" si="42"/>
        <v>20636</v>
      </c>
      <c r="G88" s="54">
        <f t="shared" si="47"/>
        <v>20636</v>
      </c>
      <c r="H88" s="25">
        <v>103520</v>
      </c>
      <c r="I88" s="25" t="s">
        <v>1287</v>
      </c>
      <c r="J88" s="25">
        <v>1</v>
      </c>
      <c r="K88" s="25">
        <v>1</v>
      </c>
      <c r="L88" s="25">
        <f t="shared" si="43"/>
        <v>0</v>
      </c>
      <c r="M88" s="25" t="s">
        <v>66</v>
      </c>
      <c r="N88" s="45">
        <v>45821</v>
      </c>
      <c r="O88" s="54">
        <v>30233.75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48"/>
        <v>86</v>
      </c>
      <c r="B89" s="25" t="s">
        <v>59</v>
      </c>
      <c r="C89" s="45">
        <v>45807</v>
      </c>
      <c r="D89" s="45">
        <v>45818</v>
      </c>
      <c r="E89" s="8">
        <v>135.1</v>
      </c>
      <c r="F89" s="8">
        <f t="shared" si="42"/>
        <v>11888.8</v>
      </c>
      <c r="G89" s="54">
        <f t="shared" si="47"/>
        <v>11888.8</v>
      </c>
      <c r="H89" s="25">
        <v>104412</v>
      </c>
      <c r="I89" s="25" t="s">
        <v>84</v>
      </c>
      <c r="J89" s="25">
        <v>1</v>
      </c>
      <c r="K89" s="25">
        <v>1</v>
      </c>
      <c r="L89" s="25">
        <f t="shared" si="43"/>
        <v>0</v>
      </c>
      <c r="M89" s="25" t="s">
        <v>66</v>
      </c>
      <c r="N89" s="45">
        <v>45821</v>
      </c>
      <c r="O89" s="54">
        <v>17418.25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48"/>
        <v>87</v>
      </c>
      <c r="B90" s="25" t="s">
        <v>59</v>
      </c>
      <c r="C90" s="45">
        <v>45807</v>
      </c>
      <c r="D90" s="45">
        <v>45818</v>
      </c>
      <c r="E90" s="8">
        <v>201.6</v>
      </c>
      <c r="F90" s="8">
        <f t="shared" si="42"/>
        <v>17740.8</v>
      </c>
      <c r="G90" s="54">
        <f t="shared" si="47"/>
        <v>17740.8</v>
      </c>
      <c r="H90" s="25">
        <v>104430</v>
      </c>
      <c r="I90" s="25" t="s">
        <v>1288</v>
      </c>
      <c r="J90" s="25">
        <v>1</v>
      </c>
      <c r="K90" s="25">
        <v>1</v>
      </c>
      <c r="L90" s="25">
        <f t="shared" si="43"/>
        <v>0</v>
      </c>
      <c r="M90" s="25" t="s">
        <v>66</v>
      </c>
      <c r="N90" s="45">
        <v>45821</v>
      </c>
      <c r="O90" s="54">
        <v>25992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48"/>
        <v>88</v>
      </c>
      <c r="B91" s="25" t="s">
        <v>59</v>
      </c>
      <c r="C91" s="45">
        <v>45807</v>
      </c>
      <c r="D91" s="45">
        <v>45818</v>
      </c>
      <c r="E91" s="8">
        <v>205.1</v>
      </c>
      <c r="F91" s="8">
        <f t="shared" si="42"/>
        <v>18048.8</v>
      </c>
      <c r="G91" s="54">
        <f t="shared" si="47"/>
        <v>18048.8</v>
      </c>
      <c r="H91" s="25">
        <v>104510</v>
      </c>
      <c r="I91" s="25" t="s">
        <v>1289</v>
      </c>
      <c r="J91" s="25">
        <v>1</v>
      </c>
      <c r="K91" s="25">
        <v>1</v>
      </c>
      <c r="L91" s="25">
        <f t="shared" si="43"/>
        <v>0</v>
      </c>
      <c r="M91" s="25" t="s">
        <v>75</v>
      </c>
      <c r="N91" s="45">
        <v>45818</v>
      </c>
      <c r="O91" s="54">
        <v>22256.28</v>
      </c>
      <c r="P91" s="25" t="s">
        <v>277</v>
      </c>
      <c r="Q91" s="25"/>
      <c r="R91" s="25"/>
      <c r="S91" s="3">
        <v>4</v>
      </c>
      <c r="T91" s="55"/>
      <c r="U91" s="25" t="s">
        <v>19</v>
      </c>
      <c r="V91" s="25" t="str">
        <f>VLOOKUP(P91,'Customer List'!B:C,2,)</f>
        <v>Pune</v>
      </c>
      <c r="W91" s="56"/>
      <c r="X91" s="45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67" t="str">
        <f>VLOOKUP(P91,'Customer List'!B:D,3,)</f>
        <v>OutStation</v>
      </c>
    </row>
    <row r="92" spans="1:29" x14ac:dyDescent="0.25">
      <c r="A92" s="25">
        <f t="shared" si="48"/>
        <v>89</v>
      </c>
      <c r="B92" s="25" t="s">
        <v>59</v>
      </c>
      <c r="C92" s="45">
        <v>45807</v>
      </c>
      <c r="D92" s="45">
        <v>45818</v>
      </c>
      <c r="E92" s="8">
        <v>61.1</v>
      </c>
      <c r="F92" s="8">
        <f t="shared" si="42"/>
        <v>5376.8</v>
      </c>
      <c r="G92" s="54">
        <f t="shared" si="47"/>
        <v>5376.8</v>
      </c>
      <c r="H92" s="25">
        <v>104711</v>
      </c>
      <c r="I92" s="25" t="s">
        <v>1290</v>
      </c>
      <c r="J92" s="25">
        <v>1</v>
      </c>
      <c r="K92" s="25">
        <v>1</v>
      </c>
      <c r="L92" s="25">
        <f t="shared" si="43"/>
        <v>0</v>
      </c>
      <c r="M92" s="25" t="s">
        <v>61</v>
      </c>
      <c r="N92" s="45">
        <v>45820</v>
      </c>
      <c r="O92" s="54">
        <v>8037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48"/>
        <v>90</v>
      </c>
      <c r="B93" s="25" t="s">
        <v>59</v>
      </c>
      <c r="C93" s="45">
        <v>45807</v>
      </c>
      <c r="D93" s="45">
        <v>45818</v>
      </c>
      <c r="E93" s="8">
        <v>68.599999999999994</v>
      </c>
      <c r="F93" s="8">
        <f t="shared" si="42"/>
        <v>6036.7999999999993</v>
      </c>
      <c r="G93" s="54">
        <f t="shared" si="47"/>
        <v>6036.7999999999993</v>
      </c>
      <c r="H93" s="25">
        <v>105807</v>
      </c>
      <c r="I93" s="25" t="s">
        <v>1291</v>
      </c>
      <c r="J93" s="25">
        <v>1</v>
      </c>
      <c r="K93" s="25">
        <v>1</v>
      </c>
      <c r="L93" s="25">
        <f t="shared" si="43"/>
        <v>0</v>
      </c>
      <c r="M93" s="25" t="s">
        <v>66</v>
      </c>
      <c r="N93" s="45">
        <v>45821</v>
      </c>
      <c r="O93" s="54">
        <v>8844.5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48"/>
        <v>91</v>
      </c>
      <c r="B94" s="25" t="s">
        <v>59</v>
      </c>
      <c r="C94" s="45">
        <v>45807</v>
      </c>
      <c r="D94" s="45">
        <v>45818</v>
      </c>
      <c r="E94" s="8">
        <v>59.8</v>
      </c>
      <c r="F94" s="8">
        <f t="shared" si="42"/>
        <v>5262.4</v>
      </c>
      <c r="G94" s="54">
        <f t="shared" si="47"/>
        <v>5262.4</v>
      </c>
      <c r="H94" s="25">
        <v>107607</v>
      </c>
      <c r="I94" s="25" t="s">
        <v>1264</v>
      </c>
      <c r="J94" s="25">
        <v>1</v>
      </c>
      <c r="K94" s="25">
        <v>1</v>
      </c>
      <c r="L94" s="25">
        <f t="shared" si="43"/>
        <v>0</v>
      </c>
      <c r="M94" s="25" t="s">
        <v>61</v>
      </c>
      <c r="N94" s="45">
        <v>45820</v>
      </c>
      <c r="O94" s="54">
        <v>7866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48"/>
        <v>92</v>
      </c>
      <c r="B95" s="25" t="s">
        <v>59</v>
      </c>
      <c r="C95" s="45">
        <v>45807</v>
      </c>
      <c r="D95" s="45">
        <v>45818</v>
      </c>
      <c r="E95" s="8">
        <v>135.1</v>
      </c>
      <c r="F95" s="8">
        <f t="shared" si="42"/>
        <v>11888.8</v>
      </c>
      <c r="G95" s="54">
        <f t="shared" si="47"/>
        <v>11888.8</v>
      </c>
      <c r="H95" s="25">
        <v>108127</v>
      </c>
      <c r="I95" s="25" t="s">
        <v>1292</v>
      </c>
      <c r="J95" s="25">
        <v>1</v>
      </c>
      <c r="K95" s="25">
        <v>1</v>
      </c>
      <c r="L95" s="25">
        <f t="shared" si="43"/>
        <v>0</v>
      </c>
      <c r="M95" s="25" t="s">
        <v>61</v>
      </c>
      <c r="N95" s="45">
        <v>45820</v>
      </c>
      <c r="O95" s="54">
        <v>16501.5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48"/>
        <v>93</v>
      </c>
      <c r="B96" s="25" t="s">
        <v>59</v>
      </c>
      <c r="C96" s="45">
        <v>45807</v>
      </c>
      <c r="D96" s="45">
        <v>45818</v>
      </c>
      <c r="E96" s="8">
        <v>201.6</v>
      </c>
      <c r="F96" s="8">
        <f t="shared" si="42"/>
        <v>17740.8</v>
      </c>
      <c r="G96" s="54">
        <f t="shared" si="47"/>
        <v>17740.8</v>
      </c>
      <c r="H96" s="25">
        <v>115534</v>
      </c>
      <c r="I96" s="25" t="s">
        <v>55</v>
      </c>
      <c r="J96" s="25">
        <v>1</v>
      </c>
      <c r="K96" s="25">
        <v>1</v>
      </c>
      <c r="L96" s="25">
        <f t="shared" si="43"/>
        <v>0</v>
      </c>
      <c r="M96" s="25" t="s">
        <v>66</v>
      </c>
      <c r="N96" s="45">
        <v>45821</v>
      </c>
      <c r="O96" s="54">
        <v>25992</v>
      </c>
      <c r="P96" s="25" t="s">
        <v>43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Faridabad</v>
      </c>
      <c r="W96" s="56"/>
      <c r="X96" s="45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48"/>
        <v>94</v>
      </c>
      <c r="B97" s="25" t="s">
        <v>59</v>
      </c>
      <c r="C97" s="45">
        <v>45807</v>
      </c>
      <c r="D97" s="45">
        <v>45818</v>
      </c>
      <c r="E97" s="8">
        <v>75.400000000000006</v>
      </c>
      <c r="F97" s="8">
        <f t="shared" si="42"/>
        <v>6635.2000000000007</v>
      </c>
      <c r="G97" s="54">
        <f t="shared" si="47"/>
        <v>6635.2000000000007</v>
      </c>
      <c r="H97" s="25">
        <v>117310</v>
      </c>
      <c r="I97" s="25" t="s">
        <v>76</v>
      </c>
      <c r="J97" s="25">
        <v>1</v>
      </c>
      <c r="K97" s="25">
        <v>1</v>
      </c>
      <c r="L97" s="25">
        <f t="shared" si="43"/>
        <v>0</v>
      </c>
      <c r="M97" s="25" t="s">
        <v>61</v>
      </c>
      <c r="N97" s="45">
        <v>45820</v>
      </c>
      <c r="O97" s="54">
        <v>9918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48"/>
        <v>95</v>
      </c>
      <c r="B98" s="25" t="s">
        <v>59</v>
      </c>
      <c r="C98" s="45">
        <v>45807</v>
      </c>
      <c r="D98" s="45">
        <v>45818</v>
      </c>
      <c r="E98" s="8">
        <v>73.5</v>
      </c>
      <c r="F98" s="8">
        <f t="shared" si="42"/>
        <v>6468</v>
      </c>
      <c r="G98" s="54">
        <f t="shared" si="47"/>
        <v>6468</v>
      </c>
      <c r="H98" s="25">
        <v>127611</v>
      </c>
      <c r="I98" s="25" t="s">
        <v>1293</v>
      </c>
      <c r="J98" s="25">
        <v>1</v>
      </c>
      <c r="K98" s="25">
        <v>1</v>
      </c>
      <c r="L98" s="25">
        <f t="shared" si="43"/>
        <v>0</v>
      </c>
      <c r="M98" s="25" t="s">
        <v>77</v>
      </c>
      <c r="N98" s="45">
        <v>45818</v>
      </c>
      <c r="O98" s="54">
        <v>15461.25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48"/>
        <v>96</v>
      </c>
      <c r="B99" s="25" t="s">
        <v>59</v>
      </c>
      <c r="C99" s="45">
        <v>45807</v>
      </c>
      <c r="D99" s="45">
        <v>45818</v>
      </c>
      <c r="E99" s="8">
        <v>207.9</v>
      </c>
      <c r="F99" s="8">
        <f t="shared" si="42"/>
        <v>18295.2</v>
      </c>
      <c r="G99" s="54">
        <f t="shared" si="47"/>
        <v>18295.2</v>
      </c>
      <c r="H99" s="25">
        <v>127641</v>
      </c>
      <c r="I99" s="25" t="s">
        <v>1294</v>
      </c>
      <c r="J99" s="25">
        <v>1</v>
      </c>
      <c r="K99" s="25">
        <v>1</v>
      </c>
      <c r="L99" s="25">
        <f t="shared" si="43"/>
        <v>0</v>
      </c>
      <c r="M99" s="25" t="s">
        <v>61</v>
      </c>
      <c r="N99" s="45">
        <v>45820</v>
      </c>
      <c r="O99" s="54">
        <v>25393.5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48"/>
        <v>97</v>
      </c>
      <c r="B100" s="25" t="s">
        <v>59</v>
      </c>
      <c r="C100" s="45">
        <v>45807</v>
      </c>
      <c r="D100" s="45">
        <v>45818</v>
      </c>
      <c r="E100" s="8">
        <v>86.8</v>
      </c>
      <c r="F100" s="8">
        <f t="shared" si="42"/>
        <v>7638.4</v>
      </c>
      <c r="G100" s="54">
        <f t="shared" si="47"/>
        <v>7638.4</v>
      </c>
      <c r="H100" s="25">
        <v>128023</v>
      </c>
      <c r="I100" s="25" t="s">
        <v>1295</v>
      </c>
      <c r="J100" s="25">
        <v>1</v>
      </c>
      <c r="K100" s="25">
        <v>1</v>
      </c>
      <c r="L100" s="25">
        <f t="shared" si="43"/>
        <v>0</v>
      </c>
      <c r="M100" s="25" t="s">
        <v>77</v>
      </c>
      <c r="N100" s="45">
        <v>45818</v>
      </c>
      <c r="O100" s="54">
        <v>18259</v>
      </c>
      <c r="P100" s="25" t="s">
        <v>31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48"/>
        <v>98</v>
      </c>
      <c r="B101" s="25" t="s">
        <v>59</v>
      </c>
      <c r="C101" s="45">
        <v>45807</v>
      </c>
      <c r="D101" s="45">
        <v>45818</v>
      </c>
      <c r="E101" s="8">
        <v>200.2</v>
      </c>
      <c r="F101" s="8">
        <f t="shared" si="42"/>
        <v>17617.599999999999</v>
      </c>
      <c r="G101" s="54">
        <f t="shared" si="47"/>
        <v>17617.599999999999</v>
      </c>
      <c r="H101" s="25">
        <v>128041</v>
      </c>
      <c r="I101" s="25" t="s">
        <v>1296</v>
      </c>
      <c r="J101" s="25">
        <v>1</v>
      </c>
      <c r="K101" s="25">
        <v>1</v>
      </c>
      <c r="L101" s="25">
        <f t="shared" si="43"/>
        <v>0</v>
      </c>
      <c r="M101" s="25" t="s">
        <v>61</v>
      </c>
      <c r="N101" s="45">
        <v>45820</v>
      </c>
      <c r="O101" s="54">
        <v>24453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48"/>
        <v>99</v>
      </c>
      <c r="B102" s="25" t="s">
        <v>59</v>
      </c>
      <c r="C102" s="45">
        <v>45807</v>
      </c>
      <c r="D102" s="45">
        <v>45818</v>
      </c>
      <c r="E102" s="8">
        <v>245</v>
      </c>
      <c r="F102" s="8">
        <f t="shared" si="42"/>
        <v>21560</v>
      </c>
      <c r="G102" s="54">
        <f t="shared" si="47"/>
        <v>21560</v>
      </c>
      <c r="H102" s="25">
        <v>129814</v>
      </c>
      <c r="I102" s="25" t="s">
        <v>1297</v>
      </c>
      <c r="J102" s="25">
        <v>1</v>
      </c>
      <c r="K102" s="25">
        <v>1</v>
      </c>
      <c r="L102" s="25">
        <f t="shared" si="43"/>
        <v>0</v>
      </c>
      <c r="M102" s="25" t="s">
        <v>66</v>
      </c>
      <c r="N102" s="45">
        <v>45821</v>
      </c>
      <c r="O102" s="54">
        <v>31587.5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48"/>
        <v>100</v>
      </c>
      <c r="B103" s="25" t="s">
        <v>59</v>
      </c>
      <c r="C103" s="45">
        <v>45807</v>
      </c>
      <c r="D103" s="45">
        <v>45818</v>
      </c>
      <c r="E103" s="8">
        <v>204.4</v>
      </c>
      <c r="F103" s="8">
        <f t="shared" si="42"/>
        <v>17987.2</v>
      </c>
      <c r="G103" s="54">
        <f t="shared" si="47"/>
        <v>17987.2</v>
      </c>
      <c r="H103" s="25">
        <v>129819</v>
      </c>
      <c r="I103" s="25" t="s">
        <v>1298</v>
      </c>
      <c r="J103" s="25">
        <v>1</v>
      </c>
      <c r="K103" s="25">
        <v>1</v>
      </c>
      <c r="L103" s="25">
        <f t="shared" si="43"/>
        <v>0</v>
      </c>
      <c r="M103" s="25" t="s">
        <v>61</v>
      </c>
      <c r="N103" s="45">
        <v>45820</v>
      </c>
      <c r="O103" s="54">
        <v>24966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48"/>
        <v>101</v>
      </c>
      <c r="B104" s="25" t="s">
        <v>59</v>
      </c>
      <c r="C104" s="45">
        <v>45807</v>
      </c>
      <c r="D104" s="45">
        <v>45818</v>
      </c>
      <c r="E104" s="8">
        <v>336.7</v>
      </c>
      <c r="F104" s="8">
        <f t="shared" si="42"/>
        <v>29629.599999999999</v>
      </c>
      <c r="G104" s="54">
        <f t="shared" si="47"/>
        <v>29629.599999999999</v>
      </c>
      <c r="H104" s="25">
        <v>133303</v>
      </c>
      <c r="I104" s="25" t="s">
        <v>1299</v>
      </c>
      <c r="J104" s="25">
        <v>1</v>
      </c>
      <c r="K104" s="25">
        <v>1</v>
      </c>
      <c r="L104" s="25">
        <f t="shared" si="43"/>
        <v>0</v>
      </c>
      <c r="M104" s="25" t="s">
        <v>66</v>
      </c>
      <c r="N104" s="45">
        <v>45821</v>
      </c>
      <c r="O104" s="54">
        <v>43410.25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48"/>
        <v>102</v>
      </c>
      <c r="B105" s="25" t="s">
        <v>59</v>
      </c>
      <c r="C105" s="45">
        <v>45807</v>
      </c>
      <c r="D105" s="45">
        <v>45818</v>
      </c>
      <c r="E105" s="8">
        <v>246.4</v>
      </c>
      <c r="F105" s="8">
        <f t="shared" si="42"/>
        <v>21683.200000000001</v>
      </c>
      <c r="G105" s="54">
        <f t="shared" si="47"/>
        <v>21683.200000000001</v>
      </c>
      <c r="H105" s="25">
        <v>135014</v>
      </c>
      <c r="I105" s="25" t="s">
        <v>1300</v>
      </c>
      <c r="J105" s="25">
        <v>1</v>
      </c>
      <c r="K105" s="25">
        <v>1</v>
      </c>
      <c r="L105" s="25">
        <f t="shared" si="43"/>
        <v>0</v>
      </c>
      <c r="M105" s="25" t="s">
        <v>66</v>
      </c>
      <c r="N105" s="45">
        <v>45821</v>
      </c>
      <c r="O105" s="54">
        <v>31768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48"/>
        <v>103</v>
      </c>
      <c r="B106" s="25" t="s">
        <v>59</v>
      </c>
      <c r="C106" s="45">
        <v>45807</v>
      </c>
      <c r="D106" s="45">
        <v>45818</v>
      </c>
      <c r="E106" s="8">
        <v>95.55</v>
      </c>
      <c r="F106" s="8">
        <f t="shared" si="42"/>
        <v>8408.4</v>
      </c>
      <c r="G106" s="54">
        <f t="shared" si="47"/>
        <v>8408.4</v>
      </c>
      <c r="H106" s="25">
        <v>135015</v>
      </c>
      <c r="I106" s="25" t="s">
        <v>1301</v>
      </c>
      <c r="J106" s="25">
        <v>1</v>
      </c>
      <c r="K106" s="25">
        <v>1</v>
      </c>
      <c r="L106" s="25">
        <f t="shared" si="43"/>
        <v>0</v>
      </c>
      <c r="M106" s="25" t="s">
        <v>61</v>
      </c>
      <c r="N106" s="45">
        <v>45820</v>
      </c>
      <c r="O106" s="54">
        <v>12568.5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48"/>
        <v>104</v>
      </c>
      <c r="B107" s="25" t="s">
        <v>59</v>
      </c>
      <c r="C107" s="45">
        <v>45807</v>
      </c>
      <c r="D107" s="45">
        <v>45818</v>
      </c>
      <c r="E107" s="8">
        <v>181.3</v>
      </c>
      <c r="F107" s="8">
        <f t="shared" si="42"/>
        <v>15954.400000000001</v>
      </c>
      <c r="G107" s="54">
        <f t="shared" si="47"/>
        <v>15954.400000000001</v>
      </c>
      <c r="H107" s="25">
        <v>135241</v>
      </c>
      <c r="I107" s="25" t="s">
        <v>1302</v>
      </c>
      <c r="J107" s="25">
        <v>1</v>
      </c>
      <c r="K107" s="25">
        <v>1</v>
      </c>
      <c r="L107" s="25">
        <f t="shared" si="43"/>
        <v>0</v>
      </c>
      <c r="M107" s="25" t="s">
        <v>61</v>
      </c>
      <c r="N107" s="45">
        <v>45820</v>
      </c>
      <c r="O107" s="54">
        <v>22144.5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48"/>
        <v>105</v>
      </c>
      <c r="B108" s="25" t="s">
        <v>59</v>
      </c>
      <c r="C108" s="45">
        <v>45807</v>
      </c>
      <c r="D108" s="45">
        <v>45818</v>
      </c>
      <c r="E108" s="8">
        <v>196.5</v>
      </c>
      <c r="F108" s="8">
        <f t="shared" si="42"/>
        <v>17292</v>
      </c>
      <c r="G108" s="54">
        <f t="shared" si="47"/>
        <v>17292</v>
      </c>
      <c r="H108" s="25">
        <v>137623</v>
      </c>
      <c r="I108" s="25" t="s">
        <v>1303</v>
      </c>
      <c r="J108" s="25">
        <v>1</v>
      </c>
      <c r="K108" s="25">
        <v>1</v>
      </c>
      <c r="L108" s="25">
        <f t="shared" si="43"/>
        <v>0</v>
      </c>
      <c r="M108" s="25" t="s">
        <v>66</v>
      </c>
      <c r="N108" s="45">
        <v>45821</v>
      </c>
      <c r="O108" s="54">
        <v>23645.5</v>
      </c>
      <c r="P108" s="25" t="s">
        <v>43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Faridabad</v>
      </c>
      <c r="W108" s="56"/>
      <c r="X108" s="45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48"/>
        <v>106</v>
      </c>
      <c r="B109" s="25" t="s">
        <v>59</v>
      </c>
      <c r="C109" s="45">
        <v>45807</v>
      </c>
      <c r="D109" s="45">
        <v>45818</v>
      </c>
      <c r="E109" s="8">
        <v>103.35</v>
      </c>
      <c r="F109" s="8">
        <f t="shared" si="42"/>
        <v>9094.7999999999993</v>
      </c>
      <c r="G109" s="54">
        <f t="shared" si="47"/>
        <v>9094.7999999999993</v>
      </c>
      <c r="H109" s="25">
        <v>141719</v>
      </c>
      <c r="I109" s="25" t="s">
        <v>1304</v>
      </c>
      <c r="J109" s="25">
        <v>1</v>
      </c>
      <c r="K109" s="25">
        <v>1</v>
      </c>
      <c r="L109" s="25">
        <f t="shared" si="43"/>
        <v>0</v>
      </c>
      <c r="M109" s="25" t="s">
        <v>61</v>
      </c>
      <c r="N109" s="45">
        <v>45820</v>
      </c>
      <c r="O109" s="54">
        <v>13594.5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48"/>
        <v>107</v>
      </c>
      <c r="B110" s="25" t="s">
        <v>59</v>
      </c>
      <c r="C110" s="45">
        <v>45807</v>
      </c>
      <c r="D110" s="45">
        <v>45818</v>
      </c>
      <c r="E110" s="8">
        <v>65.8</v>
      </c>
      <c r="F110" s="8">
        <f t="shared" si="42"/>
        <v>5790.4</v>
      </c>
      <c r="G110" s="54">
        <f t="shared" si="47"/>
        <v>5790.4</v>
      </c>
      <c r="H110" s="25">
        <v>144605</v>
      </c>
      <c r="I110" s="25" t="s">
        <v>1305</v>
      </c>
      <c r="J110" s="25">
        <v>1</v>
      </c>
      <c r="K110" s="25">
        <v>1</v>
      </c>
      <c r="L110" s="25">
        <f t="shared" si="43"/>
        <v>0</v>
      </c>
      <c r="M110" s="25" t="s">
        <v>74</v>
      </c>
      <c r="N110" s="45">
        <v>45818</v>
      </c>
      <c r="O110" s="54">
        <v>8037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x14ac:dyDescent="0.25">
      <c r="A111" s="25">
        <f t="shared" si="48"/>
        <v>108</v>
      </c>
      <c r="B111" s="25" t="s">
        <v>59</v>
      </c>
      <c r="C111" s="45">
        <v>45807</v>
      </c>
      <c r="D111" s="45">
        <v>45818</v>
      </c>
      <c r="E111" s="8">
        <v>96.85</v>
      </c>
      <c r="F111" s="8">
        <f t="shared" si="42"/>
        <v>8522.7999999999993</v>
      </c>
      <c r="G111" s="54">
        <f t="shared" si="47"/>
        <v>8522.7999999999993</v>
      </c>
      <c r="H111" s="25">
        <v>145505</v>
      </c>
      <c r="I111" s="25" t="s">
        <v>1306</v>
      </c>
      <c r="J111" s="25">
        <v>1</v>
      </c>
      <c r="K111" s="25">
        <v>1</v>
      </c>
      <c r="L111" s="25">
        <f t="shared" si="43"/>
        <v>0</v>
      </c>
      <c r="M111" s="25" t="s">
        <v>61</v>
      </c>
      <c r="N111" s="45">
        <v>45820</v>
      </c>
      <c r="O111" s="54">
        <v>12739.5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48"/>
        <v>109</v>
      </c>
      <c r="B112" s="25" t="s">
        <v>59</v>
      </c>
      <c r="C112" s="45">
        <v>45807</v>
      </c>
      <c r="D112" s="45">
        <v>45818</v>
      </c>
      <c r="E112" s="8">
        <v>140.25</v>
      </c>
      <c r="F112" s="8">
        <f t="shared" si="42"/>
        <v>12342</v>
      </c>
      <c r="G112" s="54">
        <f t="shared" si="47"/>
        <v>12342</v>
      </c>
      <c r="H112" s="25">
        <v>145511</v>
      </c>
      <c r="I112" s="25" t="s">
        <v>1307</v>
      </c>
      <c r="J112" s="25">
        <v>1</v>
      </c>
      <c r="K112" s="25">
        <v>1</v>
      </c>
      <c r="L112" s="25">
        <f t="shared" si="43"/>
        <v>0</v>
      </c>
      <c r="M112" s="25" t="s">
        <v>74</v>
      </c>
      <c r="N112" s="45">
        <v>45818</v>
      </c>
      <c r="O112" s="54">
        <v>15988.5</v>
      </c>
      <c r="P112" s="25" t="s">
        <v>841</v>
      </c>
      <c r="Q112" s="25"/>
      <c r="R112" s="25"/>
      <c r="S112" s="3">
        <v>4</v>
      </c>
      <c r="T112" s="55"/>
      <c r="U112" s="25" t="s">
        <v>19</v>
      </c>
      <c r="V112" s="25" t="str">
        <f>VLOOKUP(P112,'Customer List'!B:C,2,)</f>
        <v>Hyderabad</v>
      </c>
      <c r="W112" s="56"/>
      <c r="X112" s="45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67" t="str">
        <f>VLOOKUP(P112,'Customer List'!B:D,3,)</f>
        <v>OutStation</v>
      </c>
    </row>
    <row r="113" spans="1:29" x14ac:dyDescent="0.25">
      <c r="A113" s="25">
        <f t="shared" si="48"/>
        <v>110</v>
      </c>
      <c r="B113" s="25" t="s">
        <v>59</v>
      </c>
      <c r="C113" s="45">
        <v>45807</v>
      </c>
      <c r="D113" s="45">
        <v>45818</v>
      </c>
      <c r="E113" s="8">
        <v>95.55</v>
      </c>
      <c r="F113" s="8">
        <f t="shared" si="42"/>
        <v>8408.4</v>
      </c>
      <c r="G113" s="54">
        <f t="shared" si="47"/>
        <v>8408.4</v>
      </c>
      <c r="H113" s="25">
        <v>145521</v>
      </c>
      <c r="I113" s="25" t="s">
        <v>1308</v>
      </c>
      <c r="J113" s="25">
        <v>1</v>
      </c>
      <c r="K113" s="25">
        <v>1</v>
      </c>
      <c r="L113" s="25">
        <f t="shared" si="43"/>
        <v>0</v>
      </c>
      <c r="M113" s="25" t="s">
        <v>61</v>
      </c>
      <c r="N113" s="45">
        <v>45820</v>
      </c>
      <c r="O113" s="54">
        <v>12568.5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48"/>
        <v>111</v>
      </c>
      <c r="B114" s="25" t="s">
        <v>59</v>
      </c>
      <c r="C114" s="45">
        <v>45807</v>
      </c>
      <c r="D114" s="45">
        <v>45818</v>
      </c>
      <c r="E114" s="8">
        <v>248.5</v>
      </c>
      <c r="F114" s="8">
        <f t="shared" si="42"/>
        <v>21868</v>
      </c>
      <c r="G114" s="54">
        <f t="shared" si="47"/>
        <v>21868</v>
      </c>
      <c r="H114" s="25">
        <v>146606</v>
      </c>
      <c r="I114" s="25" t="s">
        <v>1309</v>
      </c>
      <c r="J114" s="25">
        <v>1</v>
      </c>
      <c r="K114" s="25">
        <v>1</v>
      </c>
      <c r="L114" s="25">
        <f t="shared" si="43"/>
        <v>0</v>
      </c>
      <c r="M114" s="25" t="s">
        <v>66</v>
      </c>
      <c r="N114" s="45">
        <v>45821</v>
      </c>
      <c r="O114" s="54">
        <v>32038.75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48"/>
        <v>112</v>
      </c>
      <c r="B115" s="25" t="s">
        <v>59</v>
      </c>
      <c r="C115" s="45">
        <v>45807</v>
      </c>
      <c r="D115" s="45">
        <v>45818</v>
      </c>
      <c r="E115" s="8">
        <v>144.94999999999999</v>
      </c>
      <c r="F115" s="8">
        <f t="shared" si="42"/>
        <v>12755.599999999999</v>
      </c>
      <c r="G115" s="54">
        <f t="shared" si="47"/>
        <v>12755.599999999999</v>
      </c>
      <c r="H115" s="25">
        <v>147710</v>
      </c>
      <c r="I115" s="25" t="s">
        <v>78</v>
      </c>
      <c r="J115" s="25">
        <v>1</v>
      </c>
      <c r="K115" s="25">
        <v>1</v>
      </c>
      <c r="L115" s="25">
        <f t="shared" si="43"/>
        <v>0</v>
      </c>
      <c r="M115" s="25" t="s">
        <v>61</v>
      </c>
      <c r="N115" s="45">
        <v>45820</v>
      </c>
      <c r="O115" s="54">
        <v>19066.5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48"/>
        <v>113</v>
      </c>
      <c r="B116" s="25" t="s">
        <v>59</v>
      </c>
      <c r="C116" s="45">
        <v>45807</v>
      </c>
      <c r="D116" s="45">
        <v>45818</v>
      </c>
      <c r="E116" s="8">
        <v>126.1</v>
      </c>
      <c r="F116" s="8">
        <f t="shared" si="42"/>
        <v>11096.8</v>
      </c>
      <c r="G116" s="54">
        <f t="shared" si="47"/>
        <v>11096.8</v>
      </c>
      <c r="H116" s="25">
        <v>148233</v>
      </c>
      <c r="I116" s="25" t="s">
        <v>79</v>
      </c>
      <c r="J116" s="25">
        <v>1</v>
      </c>
      <c r="K116" s="25">
        <v>1</v>
      </c>
      <c r="L116" s="25">
        <f t="shared" si="43"/>
        <v>0</v>
      </c>
      <c r="M116" s="25" t="s">
        <v>61</v>
      </c>
      <c r="N116" s="45">
        <v>45820</v>
      </c>
      <c r="O116" s="54">
        <v>16587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48"/>
        <v>114</v>
      </c>
      <c r="B117" s="25" t="s">
        <v>59</v>
      </c>
      <c r="C117" s="45">
        <v>45807</v>
      </c>
      <c r="D117" s="45">
        <v>45818</v>
      </c>
      <c r="E117" s="8">
        <v>262.5</v>
      </c>
      <c r="F117" s="8">
        <f t="shared" si="42"/>
        <v>23100</v>
      </c>
      <c r="G117" s="54">
        <f t="shared" si="47"/>
        <v>23100</v>
      </c>
      <c r="H117" s="25">
        <v>154308</v>
      </c>
      <c r="I117" s="25" t="s">
        <v>80</v>
      </c>
      <c r="J117" s="25">
        <v>1</v>
      </c>
      <c r="K117" s="25">
        <v>1</v>
      </c>
      <c r="L117" s="25">
        <f t="shared" si="43"/>
        <v>0</v>
      </c>
      <c r="M117" s="25" t="s">
        <v>66</v>
      </c>
      <c r="N117" s="45">
        <v>45821</v>
      </c>
      <c r="O117" s="54">
        <v>33843.75</v>
      </c>
      <c r="P117" s="25" t="s">
        <v>43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Faridabad</v>
      </c>
      <c r="W117" s="56"/>
      <c r="X117" s="45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48"/>
        <v>115</v>
      </c>
      <c r="B118" s="25" t="s">
        <v>59</v>
      </c>
      <c r="C118" s="45">
        <v>45807</v>
      </c>
      <c r="D118" s="45">
        <v>45818</v>
      </c>
      <c r="E118" s="8">
        <v>243.75</v>
      </c>
      <c r="F118" s="8">
        <f t="shared" si="42"/>
        <v>21450</v>
      </c>
      <c r="G118" s="54">
        <f t="shared" si="47"/>
        <v>21450</v>
      </c>
      <c r="H118" s="25">
        <v>155526</v>
      </c>
      <c r="I118" s="25" t="s">
        <v>1310</v>
      </c>
      <c r="J118" s="25">
        <v>1</v>
      </c>
      <c r="K118" s="25">
        <v>1</v>
      </c>
      <c r="L118" s="25">
        <f t="shared" si="43"/>
        <v>0</v>
      </c>
      <c r="M118" s="25" t="s">
        <v>61</v>
      </c>
      <c r="N118" s="45">
        <v>45820</v>
      </c>
      <c r="O118" s="54">
        <v>32062.5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48"/>
        <v>116</v>
      </c>
      <c r="B119" s="25" t="s">
        <v>59</v>
      </c>
      <c r="C119" s="45">
        <v>45807</v>
      </c>
      <c r="D119" s="45">
        <v>45818</v>
      </c>
      <c r="E119" s="8">
        <v>91.65</v>
      </c>
      <c r="F119" s="8">
        <f t="shared" si="42"/>
        <v>8065.2000000000007</v>
      </c>
      <c r="G119" s="54">
        <f t="shared" si="47"/>
        <v>8065.2000000000007</v>
      </c>
      <c r="H119" s="25">
        <v>155909</v>
      </c>
      <c r="I119" s="25" t="s">
        <v>1311</v>
      </c>
      <c r="J119" s="25">
        <v>1</v>
      </c>
      <c r="K119" s="25">
        <v>1</v>
      </c>
      <c r="L119" s="25">
        <f t="shared" si="43"/>
        <v>0</v>
      </c>
      <c r="M119" s="25" t="s">
        <v>61</v>
      </c>
      <c r="N119" s="45">
        <v>45820</v>
      </c>
      <c r="O119" s="54">
        <v>12055.5</v>
      </c>
      <c r="P119" s="25" t="s">
        <v>17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48"/>
        <v>117</v>
      </c>
      <c r="B120" s="25" t="s">
        <v>59</v>
      </c>
      <c r="C120" s="45">
        <v>45807</v>
      </c>
      <c r="D120" s="45">
        <v>45818</v>
      </c>
      <c r="E120" s="8">
        <v>227.5</v>
      </c>
      <c r="F120" s="8">
        <f t="shared" si="42"/>
        <v>20020</v>
      </c>
      <c r="G120" s="54">
        <f t="shared" si="47"/>
        <v>20020</v>
      </c>
      <c r="H120" s="25">
        <v>156541</v>
      </c>
      <c r="I120" s="25" t="s">
        <v>81</v>
      </c>
      <c r="J120" s="25">
        <v>1</v>
      </c>
      <c r="K120" s="25">
        <v>1</v>
      </c>
      <c r="L120" s="25">
        <f t="shared" si="43"/>
        <v>0</v>
      </c>
      <c r="M120" s="25" t="s">
        <v>61</v>
      </c>
      <c r="N120" s="45">
        <v>45820</v>
      </c>
      <c r="O120" s="54">
        <v>27787.5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48"/>
        <v>118</v>
      </c>
      <c r="B121" s="25" t="s">
        <v>59</v>
      </c>
      <c r="C121" s="45">
        <v>45807</v>
      </c>
      <c r="D121" s="45">
        <v>45818</v>
      </c>
      <c r="E121" s="8">
        <v>220.5</v>
      </c>
      <c r="F121" s="8">
        <f t="shared" si="42"/>
        <v>19404</v>
      </c>
      <c r="G121" s="54">
        <f t="shared" si="47"/>
        <v>19404</v>
      </c>
      <c r="H121" s="25">
        <v>156918</v>
      </c>
      <c r="I121" s="25" t="s">
        <v>82</v>
      </c>
      <c r="J121" s="25">
        <v>1</v>
      </c>
      <c r="K121" s="25">
        <v>1</v>
      </c>
      <c r="L121" s="25">
        <f t="shared" si="43"/>
        <v>0</v>
      </c>
      <c r="M121" s="25" t="s">
        <v>75</v>
      </c>
      <c r="N121" s="45">
        <v>45818</v>
      </c>
      <c r="O121" s="54">
        <v>23927.4</v>
      </c>
      <c r="P121" s="25" t="s">
        <v>277</v>
      </c>
      <c r="Q121" s="25"/>
      <c r="R121" s="25"/>
      <c r="S121" s="3">
        <v>4</v>
      </c>
      <c r="T121" s="55"/>
      <c r="U121" s="25" t="s">
        <v>19</v>
      </c>
      <c r="V121" s="25" t="str">
        <f>VLOOKUP(P121,'Customer List'!B:C,2,)</f>
        <v>Pune</v>
      </c>
      <c r="W121" s="56"/>
      <c r="X121" s="45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67" t="str">
        <f>VLOOKUP(P121,'Customer List'!B:D,3,)</f>
        <v>OutStation</v>
      </c>
    </row>
    <row r="122" spans="1:29" x14ac:dyDescent="0.25">
      <c r="A122" s="25">
        <f t="shared" si="48"/>
        <v>119</v>
      </c>
      <c r="B122" s="25" t="s">
        <v>59</v>
      </c>
      <c r="C122" s="45">
        <v>45807</v>
      </c>
      <c r="D122" s="45">
        <v>45818</v>
      </c>
      <c r="E122" s="8">
        <v>37.799999999999997</v>
      </c>
      <c r="F122" s="8">
        <f t="shared" si="42"/>
        <v>3326.3999999999996</v>
      </c>
      <c r="G122" s="54">
        <f t="shared" si="47"/>
        <v>3326.3999999999996</v>
      </c>
      <c r="H122" s="25">
        <v>157305</v>
      </c>
      <c r="I122" s="25" t="s">
        <v>83</v>
      </c>
      <c r="J122" s="25">
        <v>1</v>
      </c>
      <c r="K122" s="25">
        <v>1</v>
      </c>
      <c r="L122" s="25">
        <f t="shared" si="43"/>
        <v>0</v>
      </c>
      <c r="M122" s="25" t="s">
        <v>77</v>
      </c>
      <c r="N122" s="45">
        <v>45818</v>
      </c>
      <c r="O122" s="54">
        <v>7951.5</v>
      </c>
      <c r="P122" s="25" t="s">
        <v>31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48"/>
        <v>120</v>
      </c>
      <c r="B123" s="25" t="s">
        <v>59</v>
      </c>
      <c r="C123" s="45">
        <v>45807</v>
      </c>
      <c r="D123" s="45">
        <v>45818</v>
      </c>
      <c r="E123" s="8">
        <v>182.7</v>
      </c>
      <c r="F123" s="8">
        <f t="shared" si="42"/>
        <v>16077.599999999999</v>
      </c>
      <c r="G123" s="54">
        <f t="shared" si="47"/>
        <v>16077.599999999999</v>
      </c>
      <c r="H123" s="25">
        <v>161006</v>
      </c>
      <c r="I123" s="25" t="s">
        <v>1312</v>
      </c>
      <c r="J123" s="25">
        <v>1</v>
      </c>
      <c r="K123" s="25">
        <v>1</v>
      </c>
      <c r="L123" s="25">
        <f t="shared" si="43"/>
        <v>0</v>
      </c>
      <c r="M123" s="25" t="s">
        <v>66</v>
      </c>
      <c r="N123" s="45">
        <v>45821</v>
      </c>
      <c r="O123" s="54">
        <v>23555.25</v>
      </c>
      <c r="P123" s="25" t="s">
        <v>43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Faridabad</v>
      </c>
      <c r="W123" s="56"/>
      <c r="X123" s="45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x14ac:dyDescent="0.25">
      <c r="A124" s="25">
        <f t="shared" si="48"/>
        <v>121</v>
      </c>
      <c r="B124" s="25" t="s">
        <v>59</v>
      </c>
      <c r="C124" s="45">
        <v>45807</v>
      </c>
      <c r="D124" s="45">
        <v>45818</v>
      </c>
      <c r="E124" s="8">
        <v>120.25</v>
      </c>
      <c r="F124" s="8">
        <f t="shared" si="42"/>
        <v>10582</v>
      </c>
      <c r="G124" s="54">
        <f t="shared" si="47"/>
        <v>10582</v>
      </c>
      <c r="H124" s="25">
        <v>161218</v>
      </c>
      <c r="I124" s="25" t="s">
        <v>84</v>
      </c>
      <c r="J124" s="25">
        <v>1</v>
      </c>
      <c r="K124" s="25">
        <v>1</v>
      </c>
      <c r="L124" s="25">
        <f t="shared" si="43"/>
        <v>0</v>
      </c>
      <c r="M124" s="25" t="s">
        <v>61</v>
      </c>
      <c r="N124" s="45">
        <v>45820</v>
      </c>
      <c r="O124" s="54">
        <v>15817.5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48"/>
        <v>122</v>
      </c>
      <c r="B125" s="25" t="s">
        <v>59</v>
      </c>
      <c r="C125" s="45">
        <v>45807</v>
      </c>
      <c r="D125" s="45">
        <v>45818</v>
      </c>
      <c r="E125" s="8">
        <v>160.55000000000001</v>
      </c>
      <c r="F125" s="8">
        <f t="shared" si="42"/>
        <v>14128.400000000001</v>
      </c>
      <c r="G125" s="54">
        <f t="shared" si="47"/>
        <v>14128.400000000001</v>
      </c>
      <c r="H125" s="25">
        <v>164204</v>
      </c>
      <c r="I125" s="25" t="s">
        <v>85</v>
      </c>
      <c r="J125" s="25">
        <v>1</v>
      </c>
      <c r="K125" s="25">
        <v>1</v>
      </c>
      <c r="L125" s="25">
        <f t="shared" si="43"/>
        <v>0</v>
      </c>
      <c r="M125" s="25" t="s">
        <v>61</v>
      </c>
      <c r="N125" s="45">
        <v>45820</v>
      </c>
      <c r="O125" s="54">
        <v>21118.5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48"/>
        <v>123</v>
      </c>
      <c r="B126" s="25" t="s">
        <v>59</v>
      </c>
      <c r="C126" s="45">
        <v>45807</v>
      </c>
      <c r="D126" s="45">
        <v>45818</v>
      </c>
      <c r="E126" s="8">
        <v>77</v>
      </c>
      <c r="F126" s="8">
        <f t="shared" si="42"/>
        <v>6776</v>
      </c>
      <c r="G126" s="54">
        <f t="shared" si="47"/>
        <v>6776</v>
      </c>
      <c r="H126" s="25">
        <v>165602</v>
      </c>
      <c r="I126" s="25" t="s">
        <v>86</v>
      </c>
      <c r="J126" s="25">
        <v>1</v>
      </c>
      <c r="K126" s="25">
        <v>1</v>
      </c>
      <c r="L126" s="25">
        <f t="shared" si="43"/>
        <v>0</v>
      </c>
      <c r="M126" s="25" t="s">
        <v>75</v>
      </c>
      <c r="N126" s="45">
        <v>45818</v>
      </c>
      <c r="O126" s="54">
        <v>8355.6</v>
      </c>
      <c r="P126" s="25" t="s">
        <v>277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Pune</v>
      </c>
      <c r="W126" s="56"/>
      <c r="X126" s="45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48"/>
        <v>124</v>
      </c>
      <c r="B127" s="25" t="s">
        <v>59</v>
      </c>
      <c r="C127" s="45">
        <v>45807</v>
      </c>
      <c r="D127" s="45">
        <v>45818</v>
      </c>
      <c r="E127" s="8">
        <v>35</v>
      </c>
      <c r="F127" s="8">
        <f t="shared" si="42"/>
        <v>3080</v>
      </c>
      <c r="G127" s="54">
        <f t="shared" si="47"/>
        <v>6160</v>
      </c>
      <c r="H127" s="25">
        <v>300406</v>
      </c>
      <c r="I127" s="25" t="s">
        <v>217</v>
      </c>
      <c r="J127" s="25">
        <v>2</v>
      </c>
      <c r="K127" s="25">
        <v>2</v>
      </c>
      <c r="L127" s="25">
        <f t="shared" si="43"/>
        <v>0</v>
      </c>
      <c r="M127" s="25" t="s">
        <v>87</v>
      </c>
      <c r="N127" s="45">
        <v>45818</v>
      </c>
      <c r="O127" s="54">
        <v>10848</v>
      </c>
      <c r="P127" s="25" t="s">
        <v>265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Banglore</v>
      </c>
      <c r="W127" s="56"/>
      <c r="X127" s="45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48"/>
        <v>125</v>
      </c>
      <c r="B128" s="25" t="s">
        <v>59</v>
      </c>
      <c r="C128" s="45">
        <v>45807</v>
      </c>
      <c r="D128" s="45">
        <v>45818</v>
      </c>
      <c r="E128" s="8">
        <v>72.8</v>
      </c>
      <c r="F128" s="8">
        <f t="shared" si="42"/>
        <v>6406.4</v>
      </c>
      <c r="G128" s="54">
        <f t="shared" si="47"/>
        <v>6406.4</v>
      </c>
      <c r="H128" s="25">
        <v>300529</v>
      </c>
      <c r="I128" s="25" t="s">
        <v>88</v>
      </c>
      <c r="J128" s="25">
        <v>1</v>
      </c>
      <c r="K128" s="25">
        <v>1</v>
      </c>
      <c r="L128" s="25">
        <f t="shared" si="43"/>
        <v>0</v>
      </c>
      <c r="M128" s="25" t="s">
        <v>61</v>
      </c>
      <c r="N128" s="45">
        <v>45820</v>
      </c>
      <c r="O128" s="54">
        <v>9576</v>
      </c>
      <c r="P128" s="25" t="s">
        <v>17</v>
      </c>
      <c r="Q128" s="25" t="s">
        <v>637</v>
      </c>
      <c r="R128" s="25" t="s">
        <v>638</v>
      </c>
      <c r="S128" s="3">
        <v>4</v>
      </c>
      <c r="T128" s="55"/>
      <c r="U128" s="25" t="s">
        <v>19</v>
      </c>
      <c r="V128" s="25" t="str">
        <f>VLOOKUP(P128,'Customer List'!B:C,2,)</f>
        <v>Delhi</v>
      </c>
      <c r="W128" s="56"/>
      <c r="X128" s="45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67" t="str">
        <f>VLOOKUP(P128,'Customer List'!B:D,3,)</f>
        <v>Local</v>
      </c>
    </row>
    <row r="129" spans="1:29" x14ac:dyDescent="0.25">
      <c r="A129" s="25">
        <f t="shared" si="48"/>
        <v>126</v>
      </c>
      <c r="B129" s="25" t="s">
        <v>59</v>
      </c>
      <c r="C129" s="45">
        <v>45807</v>
      </c>
      <c r="D129" s="45">
        <v>45818</v>
      </c>
      <c r="E129" s="8">
        <v>99.25</v>
      </c>
      <c r="F129" s="8">
        <f t="shared" si="42"/>
        <v>8734</v>
      </c>
      <c r="G129" s="54">
        <f t="shared" si="47"/>
        <v>8734</v>
      </c>
      <c r="H129" s="25">
        <v>300925</v>
      </c>
      <c r="I129" s="25" t="s">
        <v>1313</v>
      </c>
      <c r="J129" s="25">
        <v>1</v>
      </c>
      <c r="K129" s="25">
        <v>1</v>
      </c>
      <c r="L129" s="25">
        <f t="shared" si="43"/>
        <v>0</v>
      </c>
      <c r="M129" s="25" t="s">
        <v>61</v>
      </c>
      <c r="N129" s="45">
        <v>45820</v>
      </c>
      <c r="O129" s="54">
        <v>13081.5</v>
      </c>
      <c r="P129" s="25" t="s">
        <v>17</v>
      </c>
      <c r="Q129" s="25" t="s">
        <v>637</v>
      </c>
      <c r="R129" s="25" t="s">
        <v>638</v>
      </c>
      <c r="S129" s="3">
        <v>4</v>
      </c>
      <c r="T129" s="55"/>
      <c r="U129" s="25" t="s">
        <v>19</v>
      </c>
      <c r="V129" s="25" t="str">
        <f>VLOOKUP(P129,'Customer List'!B:C,2,)</f>
        <v>Delhi</v>
      </c>
      <c r="W129" s="56"/>
      <c r="X129" s="45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67" t="str">
        <f>VLOOKUP(P129,'Customer List'!B:D,3,)</f>
        <v>Local</v>
      </c>
    </row>
    <row r="130" spans="1:29" x14ac:dyDescent="0.25">
      <c r="A130" s="25">
        <f t="shared" si="48"/>
        <v>127</v>
      </c>
      <c r="B130" s="25" t="s">
        <v>59</v>
      </c>
      <c r="C130" s="45">
        <v>45807</v>
      </c>
      <c r="D130" s="45">
        <v>45818</v>
      </c>
      <c r="E130" s="8">
        <v>204.4</v>
      </c>
      <c r="F130" s="8">
        <f t="shared" si="42"/>
        <v>17987.2</v>
      </c>
      <c r="G130" s="54">
        <f t="shared" si="47"/>
        <v>17987.2</v>
      </c>
      <c r="H130" s="25">
        <v>301820</v>
      </c>
      <c r="I130" s="25" t="s">
        <v>1314</v>
      </c>
      <c r="J130" s="25">
        <v>1</v>
      </c>
      <c r="K130" s="25">
        <v>1</v>
      </c>
      <c r="L130" s="25">
        <f t="shared" si="43"/>
        <v>0</v>
      </c>
      <c r="M130" s="25" t="s">
        <v>90</v>
      </c>
      <c r="N130" s="45">
        <v>45821</v>
      </c>
      <c r="O130" s="54">
        <v>31682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48"/>
        <v>128</v>
      </c>
      <c r="B131" s="25" t="s">
        <v>59</v>
      </c>
      <c r="C131" s="45">
        <v>45807</v>
      </c>
      <c r="D131" s="45">
        <v>45818</v>
      </c>
      <c r="E131" s="8">
        <v>92.4</v>
      </c>
      <c r="F131" s="8">
        <f t="shared" si="42"/>
        <v>8131.2000000000007</v>
      </c>
      <c r="G131" s="54">
        <f t="shared" si="47"/>
        <v>8131.2000000000007</v>
      </c>
      <c r="H131" s="25">
        <v>302011</v>
      </c>
      <c r="I131" s="25" t="s">
        <v>1315</v>
      </c>
      <c r="J131" s="25">
        <v>1</v>
      </c>
      <c r="K131" s="25">
        <v>1</v>
      </c>
      <c r="L131" s="25">
        <f t="shared" si="43"/>
        <v>0</v>
      </c>
      <c r="M131" s="25" t="s">
        <v>91</v>
      </c>
      <c r="N131" s="45">
        <v>45821</v>
      </c>
      <c r="O131" s="54">
        <v>12889.8</v>
      </c>
      <c r="P131" s="25" t="s">
        <v>92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Gwalior, Mp</v>
      </c>
      <c r="W131" s="56"/>
      <c r="X131" s="45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x14ac:dyDescent="0.25">
      <c r="A132" s="25">
        <f t="shared" si="48"/>
        <v>129</v>
      </c>
      <c r="B132" s="25" t="s">
        <v>59</v>
      </c>
      <c r="C132" s="45">
        <v>45807</v>
      </c>
      <c r="D132" s="45">
        <v>45818</v>
      </c>
      <c r="E132" s="8">
        <v>282</v>
      </c>
      <c r="F132" s="8">
        <f t="shared" si="42"/>
        <v>24816</v>
      </c>
      <c r="G132" s="54">
        <f t="shared" si="47"/>
        <v>24816</v>
      </c>
      <c r="H132" s="25">
        <v>302048</v>
      </c>
      <c r="I132" s="25" t="s">
        <v>1316</v>
      </c>
      <c r="J132" s="25">
        <v>1</v>
      </c>
      <c r="K132" s="25">
        <v>1</v>
      </c>
      <c r="L132" s="25">
        <f t="shared" si="43"/>
        <v>0</v>
      </c>
      <c r="M132" s="25" t="s">
        <v>94</v>
      </c>
      <c r="N132" s="45">
        <v>45821</v>
      </c>
      <c r="O132" s="54">
        <v>40796</v>
      </c>
      <c r="P132" s="25" t="s">
        <v>253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Gujrat</v>
      </c>
      <c r="W132" s="56"/>
      <c r="X132" s="45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48"/>
        <v>130</v>
      </c>
      <c r="B133" s="25" t="s">
        <v>59</v>
      </c>
      <c r="C133" s="45">
        <v>45807</v>
      </c>
      <c r="D133" s="45">
        <v>45818</v>
      </c>
      <c r="E133" s="8">
        <v>318</v>
      </c>
      <c r="F133" s="8">
        <f t="shared" ref="F133:F196" si="51">IF(AB133="DOLLAR",E133*88,E133)</f>
        <v>27984</v>
      </c>
      <c r="G133" s="54">
        <f t="shared" si="47"/>
        <v>27984</v>
      </c>
      <c r="H133" s="25">
        <v>302244</v>
      </c>
      <c r="I133" s="25" t="s">
        <v>1317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94</v>
      </c>
      <c r="N133" s="45">
        <v>45821</v>
      </c>
      <c r="O133" s="54">
        <v>46004</v>
      </c>
      <c r="P133" s="25" t="s">
        <v>253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Gujrat</v>
      </c>
      <c r="W133" s="56"/>
      <c r="X133" s="45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48"/>
        <v>131</v>
      </c>
      <c r="B134" s="25" t="s">
        <v>59</v>
      </c>
      <c r="C134" s="45">
        <v>45807</v>
      </c>
      <c r="D134" s="45">
        <v>45818</v>
      </c>
      <c r="E134" s="8">
        <v>71.5</v>
      </c>
      <c r="F134" s="8">
        <f t="shared" si="51"/>
        <v>6292</v>
      </c>
      <c r="G134" s="54">
        <f t="shared" si="47"/>
        <v>6292</v>
      </c>
      <c r="H134" s="25">
        <v>302610</v>
      </c>
      <c r="I134" s="25" t="s">
        <v>1318</v>
      </c>
      <c r="J134" s="25">
        <v>1</v>
      </c>
      <c r="K134" s="25">
        <v>1</v>
      </c>
      <c r="L134" s="25">
        <f t="shared" si="52"/>
        <v>0</v>
      </c>
      <c r="M134" s="25" t="s">
        <v>61</v>
      </c>
      <c r="N134" s="45">
        <v>45820</v>
      </c>
      <c r="O134" s="54">
        <v>9405</v>
      </c>
      <c r="P134" s="25" t="s">
        <v>17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48"/>
        <v>132</v>
      </c>
      <c r="B135" s="25" t="s">
        <v>59</v>
      </c>
      <c r="C135" s="45">
        <v>45807</v>
      </c>
      <c r="D135" s="45">
        <v>45818</v>
      </c>
      <c r="E135" s="8">
        <v>33.33</v>
      </c>
      <c r="F135" s="8">
        <f t="shared" si="51"/>
        <v>2933.04</v>
      </c>
      <c r="G135" s="54">
        <f t="shared" ref="G135:G198" si="56">F135*J135</f>
        <v>5866.08</v>
      </c>
      <c r="H135" s="25">
        <v>302902</v>
      </c>
      <c r="I135" s="25" t="s">
        <v>1319</v>
      </c>
      <c r="J135" s="25">
        <v>2</v>
      </c>
      <c r="K135" s="25">
        <v>2</v>
      </c>
      <c r="L135" s="25">
        <f t="shared" si="52"/>
        <v>0</v>
      </c>
      <c r="M135" s="25" t="s">
        <v>61</v>
      </c>
      <c r="N135" s="45">
        <v>45820</v>
      </c>
      <c r="O135" s="54">
        <v>8550</v>
      </c>
      <c r="P135" s="25" t="s">
        <v>17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x14ac:dyDescent="0.25">
      <c r="A136" s="25">
        <f t="shared" ref="A136:A199" si="57">A135+1</f>
        <v>133</v>
      </c>
      <c r="B136" s="25" t="s">
        <v>59</v>
      </c>
      <c r="C136" s="45">
        <v>45807</v>
      </c>
      <c r="D136" s="45">
        <v>45818</v>
      </c>
      <c r="E136" s="8">
        <v>33.33</v>
      </c>
      <c r="F136" s="8">
        <f t="shared" si="51"/>
        <v>2933.04</v>
      </c>
      <c r="G136" s="54">
        <f t="shared" si="56"/>
        <v>2933.04</v>
      </c>
      <c r="H136" s="25">
        <v>302902</v>
      </c>
      <c r="I136" s="25" t="s">
        <v>1319</v>
      </c>
      <c r="J136" s="25">
        <v>1</v>
      </c>
      <c r="K136" s="25">
        <v>1</v>
      </c>
      <c r="L136" s="25">
        <f t="shared" si="52"/>
        <v>0</v>
      </c>
      <c r="M136" s="25" t="s">
        <v>97</v>
      </c>
      <c r="N136" s="45">
        <v>45818</v>
      </c>
      <c r="O136" s="54">
        <v>5812.5</v>
      </c>
      <c r="P136" s="25" t="s">
        <v>98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Mumbai</v>
      </c>
      <c r="W136" s="56"/>
      <c r="X136" s="45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x14ac:dyDescent="0.25">
      <c r="A137" s="25">
        <f t="shared" si="57"/>
        <v>134</v>
      </c>
      <c r="B137" s="25" t="s">
        <v>59</v>
      </c>
      <c r="C137" s="45">
        <v>45807</v>
      </c>
      <c r="D137" s="45">
        <v>45818</v>
      </c>
      <c r="E137" s="8">
        <v>70</v>
      </c>
      <c r="F137" s="8">
        <f t="shared" si="51"/>
        <v>6160</v>
      </c>
      <c r="G137" s="54">
        <f t="shared" si="56"/>
        <v>6160</v>
      </c>
      <c r="H137" s="25">
        <v>303003</v>
      </c>
      <c r="I137" s="25" t="s">
        <v>99</v>
      </c>
      <c r="J137" s="25">
        <v>1</v>
      </c>
      <c r="K137" s="25">
        <v>1</v>
      </c>
      <c r="L137" s="25">
        <f t="shared" si="52"/>
        <v>0</v>
      </c>
      <c r="M137" s="25" t="s">
        <v>100</v>
      </c>
      <c r="N137" s="45">
        <v>45820</v>
      </c>
      <c r="O137" s="54">
        <v>8550</v>
      </c>
      <c r="P137" s="25" t="s">
        <v>1015</v>
      </c>
      <c r="Q137" s="25" t="s">
        <v>637</v>
      </c>
      <c r="R137" s="25" t="s">
        <v>638</v>
      </c>
      <c r="S137" s="3">
        <v>4</v>
      </c>
      <c r="T137" s="55"/>
      <c r="U137" s="25" t="s">
        <v>19</v>
      </c>
      <c r="V137" s="25" t="str">
        <f>VLOOKUP(P137,'Customer List'!B:C,2,)</f>
        <v>Delhi</v>
      </c>
      <c r="W137" s="56"/>
      <c r="X137" s="45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67" t="str">
        <f>VLOOKUP(P137,'Customer List'!B:D,3,)</f>
        <v>Local</v>
      </c>
    </row>
    <row r="138" spans="1:29" x14ac:dyDescent="0.25">
      <c r="A138" s="25">
        <f t="shared" si="57"/>
        <v>135</v>
      </c>
      <c r="B138" s="25" t="s">
        <v>59</v>
      </c>
      <c r="C138" s="45">
        <v>45807</v>
      </c>
      <c r="D138" s="45">
        <v>45818</v>
      </c>
      <c r="E138" s="8">
        <v>79.099999999999994</v>
      </c>
      <c r="F138" s="8">
        <f t="shared" si="51"/>
        <v>6960.7999999999993</v>
      </c>
      <c r="G138" s="54">
        <f t="shared" si="56"/>
        <v>6960.7999999999993</v>
      </c>
      <c r="H138" s="25">
        <v>303115</v>
      </c>
      <c r="I138" s="25" t="s">
        <v>101</v>
      </c>
      <c r="J138" s="25">
        <v>1</v>
      </c>
      <c r="K138" s="25">
        <v>1</v>
      </c>
      <c r="L138" s="25">
        <f t="shared" si="52"/>
        <v>0</v>
      </c>
      <c r="M138" s="25" t="s">
        <v>102</v>
      </c>
      <c r="N138" s="45">
        <v>45818</v>
      </c>
      <c r="O138" s="54">
        <v>12260.5</v>
      </c>
      <c r="P138" s="25" t="s">
        <v>1913</v>
      </c>
      <c r="Q138" s="25"/>
      <c r="R138" s="25"/>
      <c r="S138" s="3">
        <v>4</v>
      </c>
      <c r="T138" s="55"/>
      <c r="U138" s="25" t="s">
        <v>19</v>
      </c>
      <c r="V138" s="25" t="str">
        <f>VLOOKUP(P138,'Customer List'!B:C,2,)</f>
        <v>Chandigarh</v>
      </c>
      <c r="W138" s="56"/>
      <c r="X138" s="45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57"/>
        <v>136</v>
      </c>
      <c r="B139" s="25" t="s">
        <v>59</v>
      </c>
      <c r="C139" s="45">
        <v>45807</v>
      </c>
      <c r="D139" s="45">
        <v>45818</v>
      </c>
      <c r="E139" s="8">
        <v>285.75</v>
      </c>
      <c r="F139" s="8">
        <f t="shared" si="51"/>
        <v>25146</v>
      </c>
      <c r="G139" s="54">
        <f t="shared" si="56"/>
        <v>50292</v>
      </c>
      <c r="H139" s="25">
        <v>303526</v>
      </c>
      <c r="I139" s="25" t="s">
        <v>1320</v>
      </c>
      <c r="J139" s="25">
        <v>2</v>
      </c>
      <c r="K139" s="25">
        <v>2</v>
      </c>
      <c r="L139" s="25">
        <f t="shared" si="52"/>
        <v>0</v>
      </c>
      <c r="M139" s="25" t="s">
        <v>104</v>
      </c>
      <c r="N139" s="45">
        <v>45821</v>
      </c>
      <c r="O139" s="54">
        <v>82677</v>
      </c>
      <c r="P139" s="25" t="s">
        <v>253</v>
      </c>
      <c r="Q139" s="25"/>
      <c r="R139" s="25"/>
      <c r="S139" s="3">
        <v>4</v>
      </c>
      <c r="T139" s="55"/>
      <c r="U139" s="25" t="s">
        <v>19</v>
      </c>
      <c r="V139" s="25" t="str">
        <f>VLOOKUP(P139,'Customer List'!B:C,2,)</f>
        <v>Gujrat</v>
      </c>
      <c r="W139" s="56"/>
      <c r="X139" s="45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s="7" customFormat="1" x14ac:dyDescent="0.25">
      <c r="A140" s="25">
        <f t="shared" si="57"/>
        <v>137</v>
      </c>
      <c r="B140" s="26" t="s">
        <v>59</v>
      </c>
      <c r="C140" s="58">
        <v>45807</v>
      </c>
      <c r="D140" s="58">
        <v>45818</v>
      </c>
      <c r="E140" s="10">
        <v>50.4</v>
      </c>
      <c r="F140" s="8">
        <f t="shared" si="51"/>
        <v>4435.2</v>
      </c>
      <c r="G140" s="54">
        <f t="shared" si="56"/>
        <v>4435.2</v>
      </c>
      <c r="H140" s="26">
        <v>304006</v>
      </c>
      <c r="I140" s="26" t="s">
        <v>196</v>
      </c>
      <c r="J140" s="26">
        <v>1</v>
      </c>
      <c r="K140" s="26">
        <v>1</v>
      </c>
      <c r="L140" s="25">
        <f t="shared" si="52"/>
        <v>0</v>
      </c>
      <c r="M140" s="26" t="s">
        <v>105</v>
      </c>
      <c r="N140" s="58">
        <v>45818</v>
      </c>
      <c r="O140" s="59">
        <v>7812</v>
      </c>
      <c r="P140" s="26" t="s">
        <v>106</v>
      </c>
      <c r="Q140" s="26"/>
      <c r="R140" s="26"/>
      <c r="S140" s="11">
        <v>4</v>
      </c>
      <c r="T140" s="60"/>
      <c r="U140" s="26" t="s">
        <v>19</v>
      </c>
      <c r="V140" s="26" t="str">
        <f>VLOOKUP(P140,'Customer List'!B:C,2,)</f>
        <v>Chandigarh</v>
      </c>
      <c r="W140" s="61"/>
      <c r="X140" s="45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s="7" customFormat="1" x14ac:dyDescent="0.25">
      <c r="A141" s="25">
        <f t="shared" si="57"/>
        <v>138</v>
      </c>
      <c r="B141" s="26" t="s">
        <v>14</v>
      </c>
      <c r="C141" s="58">
        <v>45808</v>
      </c>
      <c r="D141" s="58">
        <v>45808</v>
      </c>
      <c r="E141" s="10">
        <v>50.4</v>
      </c>
      <c r="F141" s="8">
        <f t="shared" si="51"/>
        <v>4435.2</v>
      </c>
      <c r="G141" s="54">
        <f t="shared" si="56"/>
        <v>4435.2</v>
      </c>
      <c r="H141" s="26">
        <v>304006</v>
      </c>
      <c r="I141" s="26" t="s">
        <v>196</v>
      </c>
      <c r="J141" s="26">
        <v>1</v>
      </c>
      <c r="K141" s="26">
        <v>1</v>
      </c>
      <c r="L141" s="25">
        <f t="shared" si="52"/>
        <v>0</v>
      </c>
      <c r="M141" s="26" t="s">
        <v>107</v>
      </c>
      <c r="N141" s="58">
        <v>45822</v>
      </c>
      <c r="O141" s="59">
        <v>7254</v>
      </c>
      <c r="P141" s="26" t="s">
        <v>166</v>
      </c>
      <c r="Q141" s="26"/>
      <c r="R141" s="26"/>
      <c r="S141" s="11">
        <v>4</v>
      </c>
      <c r="T141" s="60"/>
      <c r="U141" s="26" t="s">
        <v>19</v>
      </c>
      <c r="V141" s="26" t="str">
        <f>VLOOKUP(P141,'Customer List'!B:C,2,)</f>
        <v>Lucknow</v>
      </c>
      <c r="W141" s="61"/>
      <c r="X141" s="45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57"/>
        <v>139</v>
      </c>
      <c r="B142" s="25" t="s">
        <v>59</v>
      </c>
      <c r="C142" s="45">
        <v>45807</v>
      </c>
      <c r="D142" s="45">
        <v>45818</v>
      </c>
      <c r="E142" s="8">
        <v>91.65</v>
      </c>
      <c r="F142" s="8">
        <f t="shared" si="51"/>
        <v>8065.2000000000007</v>
      </c>
      <c r="G142" s="54">
        <f t="shared" si="56"/>
        <v>8065.2000000000007</v>
      </c>
      <c r="H142" s="25">
        <v>304242</v>
      </c>
      <c r="I142" s="25" t="s">
        <v>1321</v>
      </c>
      <c r="J142" s="25">
        <v>1</v>
      </c>
      <c r="K142" s="25">
        <v>1</v>
      </c>
      <c r="L142" s="25">
        <f t="shared" si="52"/>
        <v>0</v>
      </c>
      <c r="M142" s="25" t="s">
        <v>61</v>
      </c>
      <c r="N142" s="45">
        <v>45820</v>
      </c>
      <c r="O142" s="54">
        <v>12055.5</v>
      </c>
      <c r="P142" s="25" t="s">
        <v>17</v>
      </c>
      <c r="Q142" s="25" t="s">
        <v>637</v>
      </c>
      <c r="R142" s="25" t="s">
        <v>638</v>
      </c>
      <c r="S142" s="3">
        <v>4</v>
      </c>
      <c r="T142" s="55"/>
      <c r="U142" s="25" t="s">
        <v>19</v>
      </c>
      <c r="V142" s="25" t="str">
        <f>VLOOKUP(P142,'Customer List'!B:C,2,)</f>
        <v>Delhi</v>
      </c>
      <c r="W142" s="56"/>
      <c r="X142" s="45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67" t="str">
        <f>VLOOKUP(P142,'Customer List'!B:D,3,)</f>
        <v>Local</v>
      </c>
    </row>
    <row r="143" spans="1:29" x14ac:dyDescent="0.25">
      <c r="A143" s="25">
        <f t="shared" si="57"/>
        <v>140</v>
      </c>
      <c r="B143" s="25" t="s">
        <v>59</v>
      </c>
      <c r="C143" s="45">
        <v>45807</v>
      </c>
      <c r="D143" s="45">
        <v>45818</v>
      </c>
      <c r="E143" s="8">
        <v>133</v>
      </c>
      <c r="F143" s="8">
        <f t="shared" si="51"/>
        <v>11704</v>
      </c>
      <c r="G143" s="54">
        <f t="shared" si="56"/>
        <v>11704</v>
      </c>
      <c r="H143" s="25">
        <v>305623</v>
      </c>
      <c r="I143" s="25" t="s">
        <v>1322</v>
      </c>
      <c r="J143" s="25">
        <v>1</v>
      </c>
      <c r="K143" s="25">
        <v>1</v>
      </c>
      <c r="L143" s="25">
        <f t="shared" si="52"/>
        <v>0</v>
      </c>
      <c r="M143" s="25" t="s">
        <v>61</v>
      </c>
      <c r="N143" s="45">
        <v>45820</v>
      </c>
      <c r="O143" s="54">
        <v>16245</v>
      </c>
      <c r="P143" s="25" t="s">
        <v>17</v>
      </c>
      <c r="Q143" s="25" t="s">
        <v>637</v>
      </c>
      <c r="R143" s="25" t="s">
        <v>638</v>
      </c>
      <c r="S143" s="3">
        <v>4</v>
      </c>
      <c r="T143" s="55"/>
      <c r="U143" s="25" t="s">
        <v>19</v>
      </c>
      <c r="V143" s="25" t="str">
        <f>VLOOKUP(P143,'Customer List'!B:C,2,)</f>
        <v>Delhi</v>
      </c>
      <c r="W143" s="56"/>
      <c r="X143" s="45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67" t="str">
        <f>VLOOKUP(P143,'Customer List'!B:D,3,)</f>
        <v>Local</v>
      </c>
    </row>
    <row r="144" spans="1:29" x14ac:dyDescent="0.25">
      <c r="A144" s="25">
        <f t="shared" si="57"/>
        <v>141</v>
      </c>
      <c r="B144" s="25" t="s">
        <v>59</v>
      </c>
      <c r="C144" s="45">
        <v>45807</v>
      </c>
      <c r="D144" s="45">
        <v>45818</v>
      </c>
      <c r="E144" s="8">
        <v>326.25</v>
      </c>
      <c r="F144" s="8">
        <f t="shared" si="51"/>
        <v>28710</v>
      </c>
      <c r="G144" s="54">
        <f t="shared" si="56"/>
        <v>57420</v>
      </c>
      <c r="H144" s="25">
        <v>306742</v>
      </c>
      <c r="I144" s="25" t="s">
        <v>1323</v>
      </c>
      <c r="J144" s="25">
        <v>2</v>
      </c>
      <c r="K144" s="25">
        <v>2</v>
      </c>
      <c r="L144" s="25">
        <f t="shared" si="52"/>
        <v>0</v>
      </c>
      <c r="M144" s="25" t="s">
        <v>87</v>
      </c>
      <c r="N144" s="45">
        <v>45818</v>
      </c>
      <c r="O144" s="54">
        <v>94395</v>
      </c>
      <c r="P144" s="25" t="s">
        <v>265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Banglore</v>
      </c>
      <c r="W144" s="56"/>
      <c r="X144" s="45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57"/>
        <v>142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51"/>
        <v>8808.7999999999993</v>
      </c>
      <c r="G145" s="54">
        <f t="shared" si="56"/>
        <v>8808.7999999999993</v>
      </c>
      <c r="H145" s="25">
        <v>307627</v>
      </c>
      <c r="I145" s="25" t="s">
        <v>1324</v>
      </c>
      <c r="J145" s="25">
        <v>1</v>
      </c>
      <c r="K145" s="25">
        <v>1</v>
      </c>
      <c r="L145" s="25">
        <f t="shared" si="52"/>
        <v>0</v>
      </c>
      <c r="M145" s="25" t="s">
        <v>102</v>
      </c>
      <c r="N145" s="45">
        <v>45818</v>
      </c>
      <c r="O145" s="54">
        <v>15515.5</v>
      </c>
      <c r="P145" s="25" t="s">
        <v>1913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Chandigarh</v>
      </c>
      <c r="W145" s="56"/>
      <c r="X145" s="45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57"/>
        <v>143</v>
      </c>
      <c r="B146" s="25" t="s">
        <v>59</v>
      </c>
      <c r="C146" s="45">
        <v>45807</v>
      </c>
      <c r="D146" s="45">
        <v>45818</v>
      </c>
      <c r="E146" s="8">
        <v>144.19999999999999</v>
      </c>
      <c r="F146" s="8">
        <f t="shared" si="51"/>
        <v>12689.599999999999</v>
      </c>
      <c r="G146" s="54">
        <f t="shared" si="56"/>
        <v>12689.599999999999</v>
      </c>
      <c r="H146" s="25">
        <v>308102</v>
      </c>
      <c r="I146" s="25" t="s">
        <v>110</v>
      </c>
      <c r="J146" s="25">
        <v>1</v>
      </c>
      <c r="K146" s="25">
        <v>1</v>
      </c>
      <c r="L146" s="25">
        <f t="shared" si="52"/>
        <v>0</v>
      </c>
      <c r="M146" s="25" t="s">
        <v>111</v>
      </c>
      <c r="N146" s="45">
        <v>45818</v>
      </c>
      <c r="O146" s="54">
        <v>20754.5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57"/>
        <v>144</v>
      </c>
      <c r="B147" s="25" t="s">
        <v>59</v>
      </c>
      <c r="C147" s="45">
        <v>45807</v>
      </c>
      <c r="D147" s="45">
        <v>45818</v>
      </c>
      <c r="E147" s="8">
        <v>180.6</v>
      </c>
      <c r="F147" s="8">
        <f t="shared" si="51"/>
        <v>15892.8</v>
      </c>
      <c r="G147" s="54">
        <f t="shared" si="56"/>
        <v>15892.8</v>
      </c>
      <c r="H147" s="25">
        <v>308104</v>
      </c>
      <c r="I147" s="25" t="s">
        <v>112</v>
      </c>
      <c r="J147" s="25">
        <v>1</v>
      </c>
      <c r="K147" s="25">
        <v>1</v>
      </c>
      <c r="L147" s="25">
        <f t="shared" si="52"/>
        <v>0</v>
      </c>
      <c r="M147" s="25" t="s">
        <v>111</v>
      </c>
      <c r="N147" s="45">
        <v>45818</v>
      </c>
      <c r="O147" s="54">
        <v>25993.5</v>
      </c>
      <c r="P147" s="25" t="s">
        <v>166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Lucknow</v>
      </c>
      <c r="W147" s="56"/>
      <c r="X147" s="45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x14ac:dyDescent="0.25">
      <c r="A148" s="25">
        <f t="shared" si="57"/>
        <v>145</v>
      </c>
      <c r="B148" s="25" t="s">
        <v>59</v>
      </c>
      <c r="C148" s="45">
        <v>45807</v>
      </c>
      <c r="D148" s="45">
        <v>45818</v>
      </c>
      <c r="E148" s="8">
        <v>100.1</v>
      </c>
      <c r="F148" s="8">
        <f t="shared" si="51"/>
        <v>8808.7999999999993</v>
      </c>
      <c r="G148" s="54">
        <f t="shared" si="56"/>
        <v>8808.7999999999993</v>
      </c>
      <c r="H148" s="25">
        <v>310906</v>
      </c>
      <c r="I148" s="25" t="s">
        <v>124</v>
      </c>
      <c r="J148" s="25">
        <v>1</v>
      </c>
      <c r="K148" s="25">
        <v>1</v>
      </c>
      <c r="L148" s="25">
        <f t="shared" si="52"/>
        <v>0</v>
      </c>
      <c r="M148" s="25" t="s">
        <v>111</v>
      </c>
      <c r="N148" s="45">
        <v>45818</v>
      </c>
      <c r="O148" s="54">
        <v>14407.25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57"/>
        <v>146</v>
      </c>
      <c r="B149" s="25" t="s">
        <v>59</v>
      </c>
      <c r="C149" s="45">
        <v>45807</v>
      </c>
      <c r="D149" s="45">
        <v>45818</v>
      </c>
      <c r="E149" s="8">
        <v>115.5</v>
      </c>
      <c r="F149" s="8">
        <f t="shared" si="51"/>
        <v>10164</v>
      </c>
      <c r="G149" s="54">
        <f t="shared" si="56"/>
        <v>10164</v>
      </c>
      <c r="H149" s="25">
        <v>315809</v>
      </c>
      <c r="I149" s="25" t="s">
        <v>1325</v>
      </c>
      <c r="J149" s="25">
        <v>1</v>
      </c>
      <c r="K149" s="25">
        <v>1</v>
      </c>
      <c r="L149" s="25">
        <f t="shared" si="52"/>
        <v>0</v>
      </c>
      <c r="M149" s="25" t="s">
        <v>91</v>
      </c>
      <c r="N149" s="45">
        <v>45821</v>
      </c>
      <c r="O149" s="54">
        <v>16112.25</v>
      </c>
      <c r="P149" s="25" t="s">
        <v>92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Gwalior, Mp</v>
      </c>
      <c r="W149" s="56"/>
      <c r="X149" s="45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57"/>
        <v>147</v>
      </c>
      <c r="B150" s="25" t="s">
        <v>59</v>
      </c>
      <c r="C150" s="45">
        <v>45807</v>
      </c>
      <c r="D150" s="45">
        <v>45818</v>
      </c>
      <c r="E150" s="8">
        <v>35.75</v>
      </c>
      <c r="F150" s="8">
        <f t="shared" si="51"/>
        <v>3146</v>
      </c>
      <c r="G150" s="54">
        <f t="shared" si="56"/>
        <v>3146</v>
      </c>
      <c r="H150" s="25">
        <v>317302</v>
      </c>
      <c r="I150" s="25" t="s">
        <v>1326</v>
      </c>
      <c r="J150" s="25">
        <v>1</v>
      </c>
      <c r="K150" s="25">
        <v>1</v>
      </c>
      <c r="L150" s="25">
        <f t="shared" si="52"/>
        <v>0</v>
      </c>
      <c r="M150" s="25" t="s">
        <v>61</v>
      </c>
      <c r="N150" s="45">
        <v>45820</v>
      </c>
      <c r="O150" s="54">
        <v>4702.5</v>
      </c>
      <c r="P150" s="25" t="s">
        <v>17</v>
      </c>
      <c r="Q150" s="25" t="s">
        <v>637</v>
      </c>
      <c r="R150" s="25" t="s">
        <v>638</v>
      </c>
      <c r="S150" s="3">
        <v>4</v>
      </c>
      <c r="T150" s="55"/>
      <c r="U150" s="25" t="s">
        <v>19</v>
      </c>
      <c r="V150" s="25" t="str">
        <f>VLOOKUP(P150,'Customer List'!B:C,2,)</f>
        <v>Delhi</v>
      </c>
      <c r="W150" s="56"/>
      <c r="X150" s="45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67" t="str">
        <f>VLOOKUP(P150,'Customer List'!B:D,3,)</f>
        <v>Local</v>
      </c>
    </row>
    <row r="151" spans="1:29" x14ac:dyDescent="0.25">
      <c r="A151" s="25">
        <f t="shared" si="57"/>
        <v>148</v>
      </c>
      <c r="B151" s="25" t="s">
        <v>59</v>
      </c>
      <c r="C151" s="45">
        <v>45807</v>
      </c>
      <c r="D151" s="45">
        <v>45818</v>
      </c>
      <c r="E151" s="8">
        <v>140.69999999999999</v>
      </c>
      <c r="F151" s="8">
        <f t="shared" si="51"/>
        <v>12381.599999999999</v>
      </c>
      <c r="G151" s="54">
        <f t="shared" si="56"/>
        <v>12381.599999999999</v>
      </c>
      <c r="H151" s="25">
        <v>317329</v>
      </c>
      <c r="I151" s="25" t="s">
        <v>114</v>
      </c>
      <c r="J151" s="25">
        <v>1</v>
      </c>
      <c r="K151" s="25">
        <v>1</v>
      </c>
      <c r="L151" s="25">
        <f t="shared" si="52"/>
        <v>0</v>
      </c>
      <c r="M151" s="25" t="s">
        <v>61</v>
      </c>
      <c r="N151" s="45">
        <v>45820</v>
      </c>
      <c r="O151" s="54">
        <v>17185.5</v>
      </c>
      <c r="P151" s="25" t="s">
        <v>17</v>
      </c>
      <c r="Q151" s="25" t="s">
        <v>637</v>
      </c>
      <c r="R151" s="25" t="s">
        <v>638</v>
      </c>
      <c r="S151" s="3">
        <v>4</v>
      </c>
      <c r="T151" s="55"/>
      <c r="U151" s="25" t="s">
        <v>19</v>
      </c>
      <c r="V151" s="25" t="str">
        <f>VLOOKUP(P151,'Customer List'!B:C,2,)</f>
        <v>Delhi</v>
      </c>
      <c r="W151" s="56"/>
      <c r="X151" s="45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67" t="str">
        <f>VLOOKUP(P151,'Customer List'!B:D,3,)</f>
        <v>Local</v>
      </c>
    </row>
    <row r="152" spans="1:29" x14ac:dyDescent="0.25">
      <c r="A152" s="25">
        <f t="shared" si="57"/>
        <v>149</v>
      </c>
      <c r="B152" s="25" t="s">
        <v>59</v>
      </c>
      <c r="C152" s="45">
        <v>45807</v>
      </c>
      <c r="D152" s="45">
        <v>45818</v>
      </c>
      <c r="E152" s="8">
        <v>147.69999999999999</v>
      </c>
      <c r="F152" s="8">
        <f t="shared" si="51"/>
        <v>12997.599999999999</v>
      </c>
      <c r="G152" s="54">
        <f t="shared" si="56"/>
        <v>12997.599999999999</v>
      </c>
      <c r="H152" s="25">
        <v>318304</v>
      </c>
      <c r="I152" s="25" t="s">
        <v>1327</v>
      </c>
      <c r="J152" s="25">
        <v>1</v>
      </c>
      <c r="K152" s="25">
        <v>1</v>
      </c>
      <c r="L152" s="25">
        <f t="shared" si="52"/>
        <v>0</v>
      </c>
      <c r="M152" s="25" t="s">
        <v>111</v>
      </c>
      <c r="N152" s="45">
        <v>45818</v>
      </c>
      <c r="O152" s="54">
        <v>21258.25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57"/>
        <v>150</v>
      </c>
      <c r="B153" s="25" t="s">
        <v>59</v>
      </c>
      <c r="C153" s="45">
        <v>45807</v>
      </c>
      <c r="D153" s="45">
        <v>45818</v>
      </c>
      <c r="E153" s="8">
        <v>107.1</v>
      </c>
      <c r="F153" s="8">
        <f t="shared" si="51"/>
        <v>9424.7999999999993</v>
      </c>
      <c r="G153" s="54">
        <f t="shared" si="56"/>
        <v>18849.599999999999</v>
      </c>
      <c r="H153" s="25">
        <v>318317</v>
      </c>
      <c r="I153" s="25" t="s">
        <v>1328</v>
      </c>
      <c r="J153" s="25">
        <v>2</v>
      </c>
      <c r="K153" s="25">
        <v>2</v>
      </c>
      <c r="L153" s="25">
        <f t="shared" si="52"/>
        <v>0</v>
      </c>
      <c r="M153" s="25" t="s">
        <v>104</v>
      </c>
      <c r="N153" s="45">
        <v>45821</v>
      </c>
      <c r="O153" s="54">
        <v>33201</v>
      </c>
      <c r="P153" s="25" t="s">
        <v>253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Gujrat</v>
      </c>
      <c r="W153" s="56"/>
      <c r="X153" s="45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57"/>
        <v>151</v>
      </c>
      <c r="B154" s="25" t="s">
        <v>59</v>
      </c>
      <c r="C154" s="45">
        <v>45807</v>
      </c>
      <c r="D154" s="45">
        <v>45818</v>
      </c>
      <c r="E154" s="8">
        <v>119.7</v>
      </c>
      <c r="F154" s="8">
        <f t="shared" si="51"/>
        <v>10533.6</v>
      </c>
      <c r="G154" s="54">
        <f t="shared" si="56"/>
        <v>10533.6</v>
      </c>
      <c r="H154" s="25">
        <v>323204</v>
      </c>
      <c r="I154" s="25" t="s">
        <v>1329</v>
      </c>
      <c r="J154" s="25">
        <v>1</v>
      </c>
      <c r="K154" s="25">
        <v>1</v>
      </c>
      <c r="L154" s="25">
        <f t="shared" si="52"/>
        <v>0</v>
      </c>
      <c r="M154" s="25" t="s">
        <v>111</v>
      </c>
      <c r="N154" s="45">
        <v>45818</v>
      </c>
      <c r="O154" s="54">
        <v>17228.25</v>
      </c>
      <c r="P154" s="25" t="s">
        <v>166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Lucknow</v>
      </c>
      <c r="W154" s="56"/>
      <c r="X154" s="45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57"/>
        <v>152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51"/>
        <v>16508.8</v>
      </c>
      <c r="G155" s="54">
        <f t="shared" si="56"/>
        <v>16508.8</v>
      </c>
      <c r="H155" s="25">
        <v>328610</v>
      </c>
      <c r="I155" s="25" t="s">
        <v>1330</v>
      </c>
      <c r="J155" s="25">
        <v>1</v>
      </c>
      <c r="K155" s="25">
        <v>1</v>
      </c>
      <c r="L155" s="25">
        <f t="shared" si="52"/>
        <v>0</v>
      </c>
      <c r="M155" s="25" t="s">
        <v>111</v>
      </c>
      <c r="N155" s="45">
        <v>45818</v>
      </c>
      <c r="O155" s="54">
        <v>27001</v>
      </c>
      <c r="P155" s="25" t="s">
        <v>166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Lucknow</v>
      </c>
      <c r="W155" s="56"/>
      <c r="X155" s="45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57"/>
        <v>153</v>
      </c>
      <c r="B156" s="25" t="s">
        <v>59</v>
      </c>
      <c r="C156" s="45">
        <v>45807</v>
      </c>
      <c r="D156" s="45">
        <v>45818</v>
      </c>
      <c r="E156" s="8">
        <v>160.30000000000001</v>
      </c>
      <c r="F156" s="8">
        <f t="shared" si="51"/>
        <v>14106.400000000001</v>
      </c>
      <c r="G156" s="54">
        <f t="shared" si="56"/>
        <v>14106.400000000001</v>
      </c>
      <c r="H156" s="25">
        <v>329904</v>
      </c>
      <c r="I156" s="25" t="s">
        <v>1331</v>
      </c>
      <c r="J156" s="25">
        <v>1</v>
      </c>
      <c r="K156" s="25">
        <v>1</v>
      </c>
      <c r="L156" s="25">
        <f t="shared" si="52"/>
        <v>0</v>
      </c>
      <c r="M156" s="25" t="s">
        <v>115</v>
      </c>
      <c r="N156" s="45">
        <v>45818</v>
      </c>
      <c r="O156" s="54">
        <v>24846.5</v>
      </c>
      <c r="P156" s="25" t="s">
        <v>106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Chandigarh</v>
      </c>
      <c r="W156" s="56"/>
      <c r="X156" s="45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x14ac:dyDescent="0.25">
      <c r="A157" s="25">
        <f t="shared" si="57"/>
        <v>154</v>
      </c>
      <c r="B157" s="25" t="s">
        <v>59</v>
      </c>
      <c r="C157" s="45">
        <v>45807</v>
      </c>
      <c r="D157" s="45">
        <v>45818</v>
      </c>
      <c r="E157" s="8">
        <v>142.80000000000001</v>
      </c>
      <c r="F157" s="8">
        <f t="shared" si="51"/>
        <v>12566.400000000001</v>
      </c>
      <c r="G157" s="54">
        <f t="shared" si="56"/>
        <v>12566.400000000001</v>
      </c>
      <c r="H157" s="25">
        <v>329931</v>
      </c>
      <c r="I157" s="25" t="s">
        <v>1332</v>
      </c>
      <c r="J157" s="25">
        <v>1</v>
      </c>
      <c r="K157" s="25">
        <v>1</v>
      </c>
      <c r="L157" s="25">
        <f t="shared" si="52"/>
        <v>0</v>
      </c>
      <c r="M157" s="25" t="s">
        <v>61</v>
      </c>
      <c r="N157" s="45">
        <v>45820</v>
      </c>
      <c r="O157" s="54">
        <v>17442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57"/>
        <v>155</v>
      </c>
      <c r="B158" s="25" t="s">
        <v>59</v>
      </c>
      <c r="C158" s="45">
        <v>45807</v>
      </c>
      <c r="D158" s="45">
        <v>45818</v>
      </c>
      <c r="E158" s="8">
        <v>187.6</v>
      </c>
      <c r="F158" s="8">
        <f t="shared" si="51"/>
        <v>16508.8</v>
      </c>
      <c r="G158" s="54">
        <f t="shared" si="56"/>
        <v>33017.599999999999</v>
      </c>
      <c r="H158" s="25">
        <v>331210</v>
      </c>
      <c r="I158" s="25" t="s">
        <v>116</v>
      </c>
      <c r="J158" s="25">
        <v>2</v>
      </c>
      <c r="K158" s="25">
        <v>2</v>
      </c>
      <c r="L158" s="25">
        <f t="shared" si="52"/>
        <v>0</v>
      </c>
      <c r="M158" s="25" t="s">
        <v>87</v>
      </c>
      <c r="N158" s="45">
        <v>45818</v>
      </c>
      <c r="O158" s="54">
        <v>58156</v>
      </c>
      <c r="P158" s="25" t="s">
        <v>265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Banglore</v>
      </c>
      <c r="W158" s="56"/>
      <c r="X158" s="45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57"/>
        <v>156</v>
      </c>
      <c r="B159" s="25" t="s">
        <v>59</v>
      </c>
      <c r="C159" s="45">
        <v>45807</v>
      </c>
      <c r="D159" s="45">
        <v>45818</v>
      </c>
      <c r="E159" s="8">
        <v>250.6</v>
      </c>
      <c r="F159" s="8">
        <f t="shared" si="51"/>
        <v>22052.799999999999</v>
      </c>
      <c r="G159" s="54">
        <f t="shared" si="56"/>
        <v>22052.799999999999</v>
      </c>
      <c r="H159" s="25">
        <v>343616</v>
      </c>
      <c r="I159" s="25" t="s">
        <v>1333</v>
      </c>
      <c r="J159" s="25">
        <v>1</v>
      </c>
      <c r="K159" s="25">
        <v>1</v>
      </c>
      <c r="L159" s="25">
        <f t="shared" si="52"/>
        <v>0</v>
      </c>
      <c r="M159" s="25" t="s">
        <v>118</v>
      </c>
      <c r="N159" s="45">
        <v>45820</v>
      </c>
      <c r="O159" s="54">
        <v>36068.5</v>
      </c>
      <c r="P159" s="25" t="s">
        <v>119</v>
      </c>
      <c r="Q159" s="25" t="s">
        <v>637</v>
      </c>
      <c r="R159" s="25" t="s">
        <v>638</v>
      </c>
      <c r="S159" s="3">
        <v>4</v>
      </c>
      <c r="T159" s="55" t="s">
        <v>120</v>
      </c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57"/>
        <v>157</v>
      </c>
      <c r="B160" s="25" t="s">
        <v>59</v>
      </c>
      <c r="C160" s="45">
        <v>45807</v>
      </c>
      <c r="D160" s="45">
        <v>45818</v>
      </c>
      <c r="E160" s="8">
        <v>35.75</v>
      </c>
      <c r="F160" s="8">
        <f t="shared" si="51"/>
        <v>3146</v>
      </c>
      <c r="G160" s="54">
        <f t="shared" si="56"/>
        <v>3146</v>
      </c>
      <c r="H160" s="25">
        <v>344604</v>
      </c>
      <c r="I160" s="25" t="s">
        <v>24</v>
      </c>
      <c r="J160" s="25">
        <v>1</v>
      </c>
      <c r="K160" s="25">
        <v>1</v>
      </c>
      <c r="L160" s="25">
        <f t="shared" si="52"/>
        <v>0</v>
      </c>
      <c r="M160" s="25" t="s">
        <v>61</v>
      </c>
      <c r="N160" s="45">
        <v>45820</v>
      </c>
      <c r="O160" s="54">
        <v>4702.5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57"/>
        <v>158</v>
      </c>
      <c r="B161" s="25" t="s">
        <v>59</v>
      </c>
      <c r="C161" s="45">
        <v>45807</v>
      </c>
      <c r="D161" s="45">
        <v>45818</v>
      </c>
      <c r="E161" s="8">
        <v>205.1</v>
      </c>
      <c r="F161" s="8">
        <f t="shared" si="51"/>
        <v>18048.8</v>
      </c>
      <c r="G161" s="54">
        <f t="shared" si="56"/>
        <v>18048.8</v>
      </c>
      <c r="H161" s="25">
        <v>348006</v>
      </c>
      <c r="I161" s="25" t="s">
        <v>121</v>
      </c>
      <c r="J161" s="25">
        <v>1</v>
      </c>
      <c r="K161" s="25">
        <v>1</v>
      </c>
      <c r="L161" s="25">
        <f t="shared" si="52"/>
        <v>0</v>
      </c>
      <c r="M161" s="25" t="s">
        <v>111</v>
      </c>
      <c r="N161" s="45">
        <v>45818</v>
      </c>
      <c r="O161" s="54">
        <v>29519.75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57"/>
        <v>159</v>
      </c>
      <c r="B162" s="25" t="s">
        <v>59</v>
      </c>
      <c r="C162" s="45">
        <v>45807</v>
      </c>
      <c r="D162" s="45">
        <v>45818</v>
      </c>
      <c r="E162" s="8">
        <v>74.900000000000006</v>
      </c>
      <c r="F162" s="8">
        <f t="shared" si="51"/>
        <v>6591.2000000000007</v>
      </c>
      <c r="G162" s="54">
        <f t="shared" si="56"/>
        <v>6591.2000000000007</v>
      </c>
      <c r="H162" s="25">
        <v>349509</v>
      </c>
      <c r="I162" s="25" t="s">
        <v>1334</v>
      </c>
      <c r="J162" s="25">
        <v>1</v>
      </c>
      <c r="K162" s="25">
        <v>1</v>
      </c>
      <c r="L162" s="25">
        <f t="shared" si="52"/>
        <v>0</v>
      </c>
      <c r="M162" s="25" t="s">
        <v>100</v>
      </c>
      <c r="N162" s="45">
        <v>45820</v>
      </c>
      <c r="O162" s="54">
        <v>9148.5</v>
      </c>
      <c r="P162" s="25" t="s">
        <v>1015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57"/>
        <v>160</v>
      </c>
      <c r="B163" s="25" t="s">
        <v>59</v>
      </c>
      <c r="C163" s="45">
        <v>45807</v>
      </c>
      <c r="D163" s="45">
        <v>45818</v>
      </c>
      <c r="E163" s="8">
        <v>95.55</v>
      </c>
      <c r="F163" s="8">
        <f t="shared" si="51"/>
        <v>8408.4</v>
      </c>
      <c r="G163" s="54">
        <f t="shared" si="56"/>
        <v>8408.4</v>
      </c>
      <c r="H163" s="25">
        <v>351323</v>
      </c>
      <c r="I163" s="25" t="s">
        <v>1335</v>
      </c>
      <c r="J163" s="25">
        <v>1</v>
      </c>
      <c r="K163" s="25">
        <v>1</v>
      </c>
      <c r="L163" s="25">
        <f t="shared" si="52"/>
        <v>0</v>
      </c>
      <c r="M163" s="25" t="s">
        <v>61</v>
      </c>
      <c r="N163" s="45">
        <v>45820</v>
      </c>
      <c r="O163" s="54">
        <v>12568.5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57"/>
        <v>161</v>
      </c>
      <c r="B164" s="25" t="s">
        <v>59</v>
      </c>
      <c r="C164" s="45">
        <v>45807</v>
      </c>
      <c r="D164" s="45">
        <v>45818</v>
      </c>
      <c r="E164" s="8">
        <v>242.9</v>
      </c>
      <c r="F164" s="8">
        <f t="shared" si="51"/>
        <v>21375.200000000001</v>
      </c>
      <c r="G164" s="54">
        <f t="shared" si="56"/>
        <v>21375.200000000001</v>
      </c>
      <c r="H164" s="25">
        <v>352908</v>
      </c>
      <c r="I164" s="25" t="s">
        <v>122</v>
      </c>
      <c r="J164" s="25">
        <v>1</v>
      </c>
      <c r="K164" s="25">
        <v>1</v>
      </c>
      <c r="L164" s="25">
        <f t="shared" si="52"/>
        <v>0</v>
      </c>
      <c r="M164" s="25" t="s">
        <v>111</v>
      </c>
      <c r="N164" s="45">
        <v>45818</v>
      </c>
      <c r="O164" s="54">
        <v>34960.25</v>
      </c>
      <c r="P164" s="25" t="s">
        <v>166</v>
      </c>
      <c r="Q164" s="25"/>
      <c r="R164" s="25"/>
      <c r="S164" s="3">
        <v>4</v>
      </c>
      <c r="T164" s="55"/>
      <c r="U164" s="25" t="s">
        <v>19</v>
      </c>
      <c r="V164" s="25" t="str">
        <f>VLOOKUP(P164,'Customer List'!B:C,2,)</f>
        <v>Lucknow</v>
      </c>
      <c r="W164" s="56"/>
      <c r="X164" s="45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67" t="str">
        <f>VLOOKUP(P164,'Customer List'!B:D,3,)</f>
        <v>OutStation</v>
      </c>
    </row>
    <row r="165" spans="1:29" x14ac:dyDescent="0.25">
      <c r="A165" s="25">
        <f t="shared" si="57"/>
        <v>162</v>
      </c>
      <c r="B165" s="25" t="s">
        <v>59</v>
      </c>
      <c r="C165" s="45">
        <v>45807</v>
      </c>
      <c r="D165" s="45">
        <v>45818</v>
      </c>
      <c r="E165" s="8">
        <v>334.5</v>
      </c>
      <c r="F165" s="8">
        <f t="shared" si="51"/>
        <v>29436</v>
      </c>
      <c r="G165" s="54">
        <f t="shared" si="56"/>
        <v>29436</v>
      </c>
      <c r="H165" s="25">
        <v>353224</v>
      </c>
      <c r="I165" s="25" t="s">
        <v>1336</v>
      </c>
      <c r="J165" s="25">
        <v>1</v>
      </c>
      <c r="K165" s="25">
        <v>1</v>
      </c>
      <c r="L165" s="25">
        <f t="shared" si="52"/>
        <v>0</v>
      </c>
      <c r="M165" s="25" t="s">
        <v>115</v>
      </c>
      <c r="N165" s="45">
        <v>45818</v>
      </c>
      <c r="O165" s="54">
        <v>48391</v>
      </c>
      <c r="P165" s="25" t="s">
        <v>106</v>
      </c>
      <c r="Q165" s="25"/>
      <c r="R165" s="25"/>
      <c r="S165" s="3">
        <v>4</v>
      </c>
      <c r="T165" s="55"/>
      <c r="U165" s="25" t="s">
        <v>19</v>
      </c>
      <c r="V165" s="25" t="str">
        <f>VLOOKUP(P165,'Customer List'!B:C,2,)</f>
        <v>Chandigarh</v>
      </c>
      <c r="W165" s="56"/>
      <c r="X165" s="45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67" t="str">
        <f>VLOOKUP(P165,'Customer List'!B:D,3,)</f>
        <v>OutStation</v>
      </c>
    </row>
    <row r="166" spans="1:29" x14ac:dyDescent="0.25">
      <c r="A166" s="25">
        <f t="shared" si="57"/>
        <v>163</v>
      </c>
      <c r="B166" s="25" t="s">
        <v>59</v>
      </c>
      <c r="C166" s="45">
        <v>45807</v>
      </c>
      <c r="D166" s="45">
        <v>45818</v>
      </c>
      <c r="E166" s="8">
        <v>169.4</v>
      </c>
      <c r="F166" s="8">
        <f t="shared" si="51"/>
        <v>14907.2</v>
      </c>
      <c r="G166" s="54">
        <f t="shared" si="56"/>
        <v>14907.2</v>
      </c>
      <c r="H166" s="25">
        <v>353227</v>
      </c>
      <c r="I166" s="25" t="s">
        <v>1337</v>
      </c>
      <c r="J166" s="25">
        <v>1</v>
      </c>
      <c r="K166" s="25">
        <v>1</v>
      </c>
      <c r="L166" s="25">
        <f t="shared" si="52"/>
        <v>0</v>
      </c>
      <c r="M166" s="25" t="s">
        <v>61</v>
      </c>
      <c r="N166" s="45">
        <v>45820</v>
      </c>
      <c r="O166" s="54">
        <v>20691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57"/>
        <v>164</v>
      </c>
      <c r="B167" s="25" t="s">
        <v>59</v>
      </c>
      <c r="C167" s="45">
        <v>45807</v>
      </c>
      <c r="D167" s="45">
        <v>45818</v>
      </c>
      <c r="E167" s="8">
        <v>173.6</v>
      </c>
      <c r="F167" s="8">
        <f t="shared" si="51"/>
        <v>15276.8</v>
      </c>
      <c r="G167" s="54">
        <f t="shared" si="56"/>
        <v>15276.8</v>
      </c>
      <c r="H167" s="25">
        <v>353419</v>
      </c>
      <c r="I167" s="25" t="s">
        <v>1338</v>
      </c>
      <c r="J167" s="25">
        <v>1</v>
      </c>
      <c r="K167" s="25">
        <v>1</v>
      </c>
      <c r="L167" s="25">
        <f t="shared" si="52"/>
        <v>0</v>
      </c>
      <c r="M167" s="25" t="s">
        <v>61</v>
      </c>
      <c r="N167" s="45">
        <v>45820</v>
      </c>
      <c r="O167" s="54">
        <v>21204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57"/>
        <v>165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51"/>
        <v>9094.7999999999993</v>
      </c>
      <c r="G168" s="54">
        <f t="shared" si="56"/>
        <v>9094.7999999999993</v>
      </c>
      <c r="H168" s="25">
        <v>353719</v>
      </c>
      <c r="I168" s="25" t="s">
        <v>1339</v>
      </c>
      <c r="J168" s="25">
        <v>1</v>
      </c>
      <c r="K168" s="25">
        <v>1</v>
      </c>
      <c r="L168" s="25">
        <f t="shared" si="52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x14ac:dyDescent="0.25">
      <c r="A169" s="25">
        <f t="shared" si="57"/>
        <v>166</v>
      </c>
      <c r="B169" s="25" t="s">
        <v>59</v>
      </c>
      <c r="C169" s="45">
        <v>45807</v>
      </c>
      <c r="D169" s="45">
        <v>45818</v>
      </c>
      <c r="E169" s="8">
        <v>92.3</v>
      </c>
      <c r="F169" s="8">
        <f t="shared" si="51"/>
        <v>8122.4</v>
      </c>
      <c r="G169" s="54">
        <f t="shared" si="56"/>
        <v>8122.4</v>
      </c>
      <c r="H169" s="25">
        <v>356907</v>
      </c>
      <c r="I169" s="25" t="s">
        <v>1241</v>
      </c>
      <c r="J169" s="25">
        <v>1</v>
      </c>
      <c r="K169" s="25">
        <v>1</v>
      </c>
      <c r="L169" s="25">
        <f t="shared" si="52"/>
        <v>0</v>
      </c>
      <c r="M169" s="25" t="s">
        <v>61</v>
      </c>
      <c r="N169" s="45">
        <v>45820</v>
      </c>
      <c r="O169" s="54">
        <v>12141</v>
      </c>
      <c r="P169" s="25" t="s">
        <v>17</v>
      </c>
      <c r="Q169" s="25" t="s">
        <v>637</v>
      </c>
      <c r="R169" s="25" t="s">
        <v>638</v>
      </c>
      <c r="S169" s="3">
        <v>4</v>
      </c>
      <c r="T169" s="55"/>
      <c r="U169" s="25" t="s">
        <v>19</v>
      </c>
      <c r="V169" s="25" t="str">
        <f>VLOOKUP(P169,'Customer List'!B:C,2,)</f>
        <v>Delhi</v>
      </c>
      <c r="W169" s="56"/>
      <c r="X169" s="45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67" t="str">
        <f>VLOOKUP(P169,'Customer List'!B:D,3,)</f>
        <v>Local</v>
      </c>
    </row>
    <row r="170" spans="1:29" x14ac:dyDescent="0.25">
      <c r="A170" s="25">
        <f t="shared" si="57"/>
        <v>167</v>
      </c>
      <c r="B170" s="25" t="s">
        <v>59</v>
      </c>
      <c r="C170" s="45">
        <v>45807</v>
      </c>
      <c r="D170" s="45">
        <v>45818</v>
      </c>
      <c r="E170" s="8">
        <v>103.35</v>
      </c>
      <c r="F170" s="8">
        <f t="shared" si="51"/>
        <v>9094.7999999999993</v>
      </c>
      <c r="G170" s="54">
        <f t="shared" si="56"/>
        <v>9094.7999999999993</v>
      </c>
      <c r="H170" s="25">
        <v>356927</v>
      </c>
      <c r="I170" s="25" t="s">
        <v>1340</v>
      </c>
      <c r="J170" s="25">
        <v>1</v>
      </c>
      <c r="K170" s="25">
        <v>1</v>
      </c>
      <c r="L170" s="25">
        <f t="shared" si="52"/>
        <v>0</v>
      </c>
      <c r="M170" s="25" t="s">
        <v>61</v>
      </c>
      <c r="N170" s="45">
        <v>45820</v>
      </c>
      <c r="O170" s="54">
        <v>13594.5</v>
      </c>
      <c r="P170" s="25" t="s">
        <v>17</v>
      </c>
      <c r="Q170" s="25" t="s">
        <v>637</v>
      </c>
      <c r="R170" s="25" t="s">
        <v>638</v>
      </c>
      <c r="S170" s="3">
        <v>4</v>
      </c>
      <c r="T170" s="55"/>
      <c r="U170" s="25" t="s">
        <v>19</v>
      </c>
      <c r="V170" s="25" t="str">
        <f>VLOOKUP(P170,'Customer List'!B:C,2,)</f>
        <v>Delhi</v>
      </c>
      <c r="W170" s="56"/>
      <c r="X170" s="45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67" t="str">
        <f>VLOOKUP(P170,'Customer List'!B:D,3,)</f>
        <v>Local</v>
      </c>
    </row>
    <row r="171" spans="1:29" x14ac:dyDescent="0.25">
      <c r="A171" s="25">
        <f t="shared" si="57"/>
        <v>168</v>
      </c>
      <c r="B171" s="25" t="s">
        <v>59</v>
      </c>
      <c r="C171" s="45">
        <v>45807</v>
      </c>
      <c r="D171" s="45">
        <v>45818</v>
      </c>
      <c r="E171" s="8">
        <v>269.5</v>
      </c>
      <c r="F171" s="8">
        <f t="shared" si="51"/>
        <v>23716</v>
      </c>
      <c r="G171" s="54">
        <f t="shared" si="56"/>
        <v>47432</v>
      </c>
      <c r="H171" s="25">
        <v>357506</v>
      </c>
      <c r="I171" s="25" t="s">
        <v>1341</v>
      </c>
      <c r="J171" s="25">
        <v>2</v>
      </c>
      <c r="K171" s="25">
        <v>2</v>
      </c>
      <c r="L171" s="25">
        <f t="shared" si="52"/>
        <v>0</v>
      </c>
      <c r="M171" s="25" t="s">
        <v>104</v>
      </c>
      <c r="N171" s="45">
        <v>45821</v>
      </c>
      <c r="O171" s="54">
        <v>83545</v>
      </c>
      <c r="P171" s="25" t="s">
        <v>253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Gujrat</v>
      </c>
      <c r="W171" s="56"/>
      <c r="X171" s="45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57"/>
        <v>169</v>
      </c>
      <c r="B172" s="25" t="s">
        <v>59</v>
      </c>
      <c r="C172" s="45">
        <v>45807</v>
      </c>
      <c r="D172" s="45">
        <v>45818</v>
      </c>
      <c r="E172" s="8">
        <v>78.400000000000006</v>
      </c>
      <c r="F172" s="8">
        <f t="shared" si="51"/>
        <v>6899.2000000000007</v>
      </c>
      <c r="G172" s="54">
        <f t="shared" si="56"/>
        <v>6899.2000000000007</v>
      </c>
      <c r="H172" s="25">
        <v>363402</v>
      </c>
      <c r="I172" s="25" t="s">
        <v>1342</v>
      </c>
      <c r="J172" s="25">
        <v>1</v>
      </c>
      <c r="K172" s="25">
        <v>1</v>
      </c>
      <c r="L172" s="25">
        <f t="shared" si="52"/>
        <v>0</v>
      </c>
      <c r="M172" s="25" t="s">
        <v>111</v>
      </c>
      <c r="N172" s="45">
        <v>45818</v>
      </c>
      <c r="O172" s="54">
        <v>11284</v>
      </c>
      <c r="P172" s="25" t="s">
        <v>166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Lucknow</v>
      </c>
      <c r="W172" s="56"/>
      <c r="X172" s="45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x14ac:dyDescent="0.25">
      <c r="A173" s="25">
        <f t="shared" si="57"/>
        <v>170</v>
      </c>
      <c r="B173" s="25" t="s">
        <v>59</v>
      </c>
      <c r="C173" s="45">
        <v>45807</v>
      </c>
      <c r="D173" s="45">
        <v>45818</v>
      </c>
      <c r="E173" s="8">
        <v>259</v>
      </c>
      <c r="F173" s="8">
        <f t="shared" si="51"/>
        <v>22792</v>
      </c>
      <c r="G173" s="54">
        <f t="shared" si="56"/>
        <v>22792</v>
      </c>
      <c r="H173" s="25">
        <v>372214</v>
      </c>
      <c r="I173" s="25" t="s">
        <v>123</v>
      </c>
      <c r="J173" s="25">
        <v>1</v>
      </c>
      <c r="K173" s="25">
        <v>1</v>
      </c>
      <c r="L173" s="25">
        <f t="shared" si="52"/>
        <v>0</v>
      </c>
      <c r="M173" s="25" t="s">
        <v>115</v>
      </c>
      <c r="N173" s="45">
        <v>45818</v>
      </c>
      <c r="O173" s="54">
        <v>40145</v>
      </c>
      <c r="P173" s="25" t="s">
        <v>106</v>
      </c>
      <c r="Q173" s="25"/>
      <c r="R173" s="25"/>
      <c r="S173" s="3">
        <v>4</v>
      </c>
      <c r="T173" s="55"/>
      <c r="U173" s="25" t="s">
        <v>19</v>
      </c>
      <c r="V173" s="25" t="str">
        <f>VLOOKUP(P173,'Customer List'!B:C,2,)</f>
        <v>Chandigarh</v>
      </c>
      <c r="W173" s="56"/>
      <c r="X173" s="45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67" t="str">
        <f>VLOOKUP(P173,'Customer List'!B:D,3,)</f>
        <v>OutStation</v>
      </c>
    </row>
    <row r="174" spans="1:29" x14ac:dyDescent="0.25">
      <c r="A174" s="25">
        <f t="shared" si="57"/>
        <v>171</v>
      </c>
      <c r="B174" s="25" t="s">
        <v>59</v>
      </c>
      <c r="C174" s="45">
        <v>45807</v>
      </c>
      <c r="D174" s="45">
        <v>45818</v>
      </c>
      <c r="E174" s="8">
        <v>300.3</v>
      </c>
      <c r="F174" s="8">
        <f t="shared" si="51"/>
        <v>26426.400000000001</v>
      </c>
      <c r="G174" s="54">
        <f t="shared" si="56"/>
        <v>26426.400000000001</v>
      </c>
      <c r="H174" s="25">
        <v>372714</v>
      </c>
      <c r="I174" s="25" t="s">
        <v>1343</v>
      </c>
      <c r="J174" s="25">
        <v>1</v>
      </c>
      <c r="K174" s="25">
        <v>1</v>
      </c>
      <c r="L174" s="25">
        <f t="shared" si="52"/>
        <v>0</v>
      </c>
      <c r="M174" s="25" t="s">
        <v>115</v>
      </c>
      <c r="N174" s="45">
        <v>45818</v>
      </c>
      <c r="O174" s="54">
        <v>46546.5</v>
      </c>
      <c r="P174" s="25" t="s">
        <v>106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Chandigarh</v>
      </c>
      <c r="W174" s="56"/>
      <c r="X174" s="45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57"/>
        <v>172</v>
      </c>
      <c r="B175" s="25" t="s">
        <v>59</v>
      </c>
      <c r="C175" s="45">
        <v>45807</v>
      </c>
      <c r="D175" s="45">
        <v>45818</v>
      </c>
      <c r="E175" s="8">
        <v>91</v>
      </c>
      <c r="F175" s="8">
        <f t="shared" si="51"/>
        <v>8008</v>
      </c>
      <c r="G175" s="54">
        <f t="shared" si="56"/>
        <v>8008</v>
      </c>
      <c r="H175" s="25">
        <v>388604</v>
      </c>
      <c r="I175" s="25" t="s">
        <v>124</v>
      </c>
      <c r="J175" s="25">
        <v>1</v>
      </c>
      <c r="K175" s="25">
        <v>1</v>
      </c>
      <c r="L175" s="25">
        <f t="shared" si="52"/>
        <v>0</v>
      </c>
      <c r="M175" s="25" t="s">
        <v>61</v>
      </c>
      <c r="N175" s="45">
        <v>45820</v>
      </c>
      <c r="O175" s="54">
        <v>11970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57"/>
        <v>173</v>
      </c>
      <c r="B176" s="25" t="s">
        <v>59</v>
      </c>
      <c r="C176" s="45">
        <v>45807</v>
      </c>
      <c r="D176" s="45">
        <v>45818</v>
      </c>
      <c r="E176" s="8">
        <v>398.3</v>
      </c>
      <c r="F176" s="8">
        <f t="shared" si="51"/>
        <v>35050.400000000001</v>
      </c>
      <c r="G176" s="54">
        <f t="shared" si="56"/>
        <v>35050.400000000001</v>
      </c>
      <c r="H176" s="25">
        <v>391501</v>
      </c>
      <c r="I176" s="25" t="s">
        <v>125</v>
      </c>
      <c r="J176" s="25">
        <v>1</v>
      </c>
      <c r="K176" s="25">
        <v>1</v>
      </c>
      <c r="L176" s="25">
        <f t="shared" si="52"/>
        <v>0</v>
      </c>
      <c r="M176" s="25" t="s">
        <v>126</v>
      </c>
      <c r="N176" s="45">
        <v>45818</v>
      </c>
      <c r="O176" s="54">
        <v>48820.2</v>
      </c>
      <c r="P176" s="25" t="s">
        <v>1015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57"/>
        <v>174</v>
      </c>
      <c r="B177" s="25" t="s">
        <v>59</v>
      </c>
      <c r="C177" s="45">
        <v>45807</v>
      </c>
      <c r="D177" s="45">
        <v>45818</v>
      </c>
      <c r="E177" s="8">
        <v>326.25</v>
      </c>
      <c r="F177" s="8">
        <f t="shared" si="51"/>
        <v>28710</v>
      </c>
      <c r="G177" s="54">
        <f t="shared" si="56"/>
        <v>28710</v>
      </c>
      <c r="H177" s="25">
        <v>396434</v>
      </c>
      <c r="I177" s="25" t="s">
        <v>33</v>
      </c>
      <c r="J177" s="25">
        <v>1</v>
      </c>
      <c r="K177" s="25">
        <v>1</v>
      </c>
      <c r="L177" s="25">
        <f t="shared" si="52"/>
        <v>0</v>
      </c>
      <c r="M177" s="25" t="s">
        <v>66</v>
      </c>
      <c r="N177" s="45">
        <v>45821</v>
      </c>
      <c r="O177" s="54">
        <v>39258.75</v>
      </c>
      <c r="P177" s="25" t="s">
        <v>43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Faridabad</v>
      </c>
      <c r="W177" s="56"/>
      <c r="X177" s="45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x14ac:dyDescent="0.25">
      <c r="A178" s="25">
        <f t="shared" si="57"/>
        <v>175</v>
      </c>
      <c r="B178" s="25" t="s">
        <v>59</v>
      </c>
      <c r="C178" s="45">
        <v>45807</v>
      </c>
      <c r="D178" s="45">
        <v>45818</v>
      </c>
      <c r="E178" s="8">
        <v>74.900000000000006</v>
      </c>
      <c r="F178" s="8">
        <f t="shared" si="51"/>
        <v>6591.2000000000007</v>
      </c>
      <c r="G178" s="54">
        <f t="shared" si="56"/>
        <v>13182.400000000001</v>
      </c>
      <c r="H178" s="25">
        <v>400110</v>
      </c>
      <c r="I178" s="25" t="s">
        <v>1344</v>
      </c>
      <c r="J178" s="25">
        <v>2</v>
      </c>
      <c r="K178" s="25">
        <v>2</v>
      </c>
      <c r="L178" s="25">
        <f t="shared" si="52"/>
        <v>0</v>
      </c>
      <c r="M178" s="25" t="s">
        <v>111</v>
      </c>
      <c r="N178" s="45">
        <v>45818</v>
      </c>
      <c r="O178" s="54">
        <v>21560.5</v>
      </c>
      <c r="P178" s="25" t="s">
        <v>166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Lucknow</v>
      </c>
      <c r="W178" s="56"/>
      <c r="X178" s="45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57"/>
        <v>176</v>
      </c>
      <c r="B179" s="25" t="s">
        <v>59</v>
      </c>
      <c r="C179" s="45">
        <v>45807</v>
      </c>
      <c r="D179" s="45">
        <v>45818</v>
      </c>
      <c r="E179" s="8">
        <v>133.9</v>
      </c>
      <c r="F179" s="8">
        <f t="shared" si="51"/>
        <v>11783.2</v>
      </c>
      <c r="G179" s="54">
        <f t="shared" si="56"/>
        <v>11783.2</v>
      </c>
      <c r="H179" s="25">
        <v>420302</v>
      </c>
      <c r="I179" s="25" t="s">
        <v>1254</v>
      </c>
      <c r="J179" s="25">
        <v>1</v>
      </c>
      <c r="K179" s="25">
        <v>1</v>
      </c>
      <c r="L179" s="25">
        <f t="shared" si="52"/>
        <v>0</v>
      </c>
      <c r="M179" s="25" t="s">
        <v>61</v>
      </c>
      <c r="N179" s="45">
        <v>45820</v>
      </c>
      <c r="O179" s="54">
        <v>17613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57"/>
        <v>177</v>
      </c>
      <c r="B180" s="25" t="s">
        <v>59</v>
      </c>
      <c r="C180" s="45">
        <v>45807</v>
      </c>
      <c r="D180" s="45">
        <v>45818</v>
      </c>
      <c r="E180" s="8">
        <v>21</v>
      </c>
      <c r="F180" s="8">
        <f t="shared" si="51"/>
        <v>1848</v>
      </c>
      <c r="G180" s="54">
        <f t="shared" si="56"/>
        <v>1848</v>
      </c>
      <c r="H180" s="25">
        <v>420403</v>
      </c>
      <c r="I180" s="25" t="s">
        <v>15</v>
      </c>
      <c r="J180" s="25">
        <v>1</v>
      </c>
      <c r="K180" s="25">
        <v>1</v>
      </c>
      <c r="L180" s="25">
        <f t="shared" si="52"/>
        <v>0</v>
      </c>
      <c r="M180" s="25" t="s">
        <v>127</v>
      </c>
      <c r="N180" s="45">
        <v>45818</v>
      </c>
      <c r="O180" s="54">
        <v>3487.5</v>
      </c>
      <c r="P180" s="25" t="s">
        <v>128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Dehradoon</v>
      </c>
      <c r="W180" s="56"/>
      <c r="X180" s="45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57"/>
        <v>178</v>
      </c>
      <c r="B181" s="25" t="s">
        <v>59</v>
      </c>
      <c r="C181" s="45">
        <v>45807</v>
      </c>
      <c r="D181" s="45">
        <v>45818</v>
      </c>
      <c r="E181" s="8">
        <v>45.5</v>
      </c>
      <c r="F181" s="8">
        <f t="shared" si="51"/>
        <v>4004</v>
      </c>
      <c r="G181" s="54">
        <f t="shared" si="56"/>
        <v>8008</v>
      </c>
      <c r="H181" s="25">
        <v>420601</v>
      </c>
      <c r="I181" s="25" t="s">
        <v>1255</v>
      </c>
      <c r="J181" s="25">
        <v>2</v>
      </c>
      <c r="K181" s="25">
        <v>2</v>
      </c>
      <c r="L181" s="25">
        <f t="shared" si="52"/>
        <v>0</v>
      </c>
      <c r="M181" s="25" t="s">
        <v>75</v>
      </c>
      <c r="N181" s="45">
        <v>45818</v>
      </c>
      <c r="O181" s="54">
        <v>9874.7999999999993</v>
      </c>
      <c r="P181" s="25" t="s">
        <v>277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Pune</v>
      </c>
      <c r="W181" s="56"/>
      <c r="X181" s="45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57"/>
        <v>179</v>
      </c>
      <c r="B182" s="25" t="s">
        <v>59</v>
      </c>
      <c r="C182" s="45">
        <v>45807</v>
      </c>
      <c r="D182" s="45">
        <v>45818</v>
      </c>
      <c r="E182" s="8">
        <v>38.35</v>
      </c>
      <c r="F182" s="8">
        <f t="shared" si="51"/>
        <v>3374.8</v>
      </c>
      <c r="G182" s="54">
        <f t="shared" si="56"/>
        <v>6749.6</v>
      </c>
      <c r="H182" s="25">
        <v>420801</v>
      </c>
      <c r="I182" s="25" t="s">
        <v>1247</v>
      </c>
      <c r="J182" s="25">
        <v>2</v>
      </c>
      <c r="K182" s="25">
        <v>2</v>
      </c>
      <c r="L182" s="25">
        <f t="shared" si="52"/>
        <v>0</v>
      </c>
      <c r="M182" s="25" t="s">
        <v>61</v>
      </c>
      <c r="N182" s="45">
        <v>45820</v>
      </c>
      <c r="O182" s="54">
        <v>10089</v>
      </c>
      <c r="P182" s="25" t="s">
        <v>17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57"/>
        <v>180</v>
      </c>
      <c r="B183" s="25" t="s">
        <v>59</v>
      </c>
      <c r="C183" s="45">
        <v>45807</v>
      </c>
      <c r="D183" s="45">
        <v>45818</v>
      </c>
      <c r="E183" s="8">
        <v>61.1</v>
      </c>
      <c r="F183" s="8">
        <f t="shared" si="51"/>
        <v>5376.8</v>
      </c>
      <c r="G183" s="54">
        <f t="shared" si="56"/>
        <v>10753.6</v>
      </c>
      <c r="H183" s="25">
        <v>421002</v>
      </c>
      <c r="I183" s="25" t="s">
        <v>1246</v>
      </c>
      <c r="J183" s="25">
        <v>2</v>
      </c>
      <c r="K183" s="25">
        <v>2</v>
      </c>
      <c r="L183" s="25">
        <f t="shared" si="52"/>
        <v>0</v>
      </c>
      <c r="M183" s="25" t="s">
        <v>61</v>
      </c>
      <c r="N183" s="45">
        <v>45820</v>
      </c>
      <c r="O183" s="54">
        <v>16074</v>
      </c>
      <c r="P183" s="25" t="s">
        <v>17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57"/>
        <v>181</v>
      </c>
      <c r="B184" s="25" t="s">
        <v>59</v>
      </c>
      <c r="C184" s="45">
        <v>45807</v>
      </c>
      <c r="D184" s="45">
        <v>45818</v>
      </c>
      <c r="E184" s="8">
        <v>70.7</v>
      </c>
      <c r="F184" s="8">
        <f t="shared" si="51"/>
        <v>6221.6</v>
      </c>
      <c r="G184" s="54">
        <f t="shared" si="56"/>
        <v>6221.6</v>
      </c>
      <c r="H184" s="25">
        <v>422301</v>
      </c>
      <c r="I184" s="25" t="s">
        <v>1345</v>
      </c>
      <c r="J184" s="25">
        <v>1</v>
      </c>
      <c r="K184" s="25">
        <v>1</v>
      </c>
      <c r="L184" s="25">
        <f t="shared" si="52"/>
        <v>0</v>
      </c>
      <c r="M184" s="25" t="s">
        <v>102</v>
      </c>
      <c r="N184" s="45">
        <v>45818</v>
      </c>
      <c r="O184" s="54">
        <v>10958.5</v>
      </c>
      <c r="P184" s="25" t="s">
        <v>1913</v>
      </c>
      <c r="Q184" s="25"/>
      <c r="R184" s="25"/>
      <c r="S184" s="3">
        <v>4</v>
      </c>
      <c r="T184" s="55"/>
      <c r="U184" s="25" t="s">
        <v>19</v>
      </c>
      <c r="V184" s="25" t="str">
        <f>VLOOKUP(P184,'Customer List'!B:C,2,)</f>
        <v>Chandigarh</v>
      </c>
      <c r="W184" s="56"/>
      <c r="X184" s="45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57"/>
        <v>182</v>
      </c>
      <c r="B185" s="25" t="s">
        <v>59</v>
      </c>
      <c r="C185" s="45">
        <v>45807</v>
      </c>
      <c r="D185" s="45">
        <v>45818</v>
      </c>
      <c r="E185" s="8">
        <v>98.7</v>
      </c>
      <c r="F185" s="8">
        <f t="shared" si="51"/>
        <v>8685.6</v>
      </c>
      <c r="G185" s="54">
        <f t="shared" si="56"/>
        <v>8685.6</v>
      </c>
      <c r="H185" s="25">
        <v>422401</v>
      </c>
      <c r="I185" s="25" t="s">
        <v>1346</v>
      </c>
      <c r="J185" s="25">
        <v>1</v>
      </c>
      <c r="K185" s="25">
        <v>1</v>
      </c>
      <c r="L185" s="25">
        <f t="shared" si="52"/>
        <v>0</v>
      </c>
      <c r="M185" s="25" t="s">
        <v>126</v>
      </c>
      <c r="N185" s="45">
        <v>45818</v>
      </c>
      <c r="O185" s="54">
        <v>12097.8</v>
      </c>
      <c r="P185" s="25" t="s">
        <v>1015</v>
      </c>
      <c r="Q185" s="25" t="s">
        <v>637</v>
      </c>
      <c r="R185" s="25" t="s">
        <v>638</v>
      </c>
      <c r="S185" s="3">
        <v>4</v>
      </c>
      <c r="T185" s="55"/>
      <c r="U185" s="25" t="s">
        <v>19</v>
      </c>
      <c r="V185" s="25" t="str">
        <f>VLOOKUP(P185,'Customer List'!B:C,2,)</f>
        <v>Delhi</v>
      </c>
      <c r="W185" s="56"/>
      <c r="X185" s="45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57"/>
        <v>183</v>
      </c>
      <c r="B186" s="25" t="s">
        <v>59</v>
      </c>
      <c r="C186" s="45">
        <v>45807</v>
      </c>
      <c r="D186" s="45">
        <v>45818</v>
      </c>
      <c r="E186" s="8">
        <v>234.5</v>
      </c>
      <c r="F186" s="8">
        <f t="shared" si="51"/>
        <v>20636</v>
      </c>
      <c r="G186" s="54">
        <f t="shared" si="56"/>
        <v>20636</v>
      </c>
      <c r="H186" s="25">
        <v>423102</v>
      </c>
      <c r="I186" s="25" t="s">
        <v>1270</v>
      </c>
      <c r="J186" s="25">
        <v>1</v>
      </c>
      <c r="K186" s="25">
        <v>1</v>
      </c>
      <c r="L186" s="25">
        <f t="shared" si="52"/>
        <v>0</v>
      </c>
      <c r="M186" s="25" t="s">
        <v>64</v>
      </c>
      <c r="N186" s="45">
        <v>45821</v>
      </c>
      <c r="O186" s="54">
        <v>28642.5</v>
      </c>
      <c r="P186" s="25" t="s">
        <v>43</v>
      </c>
      <c r="Q186" s="25" t="s">
        <v>637</v>
      </c>
      <c r="R186" s="25" t="s">
        <v>638</v>
      </c>
      <c r="S186" s="3">
        <v>-20</v>
      </c>
      <c r="T186" s="55"/>
      <c r="U186" s="25" t="s">
        <v>19</v>
      </c>
      <c r="V186" s="25" t="str">
        <f>VLOOKUP(P186,'Customer List'!B:C,2,)</f>
        <v>Faridabad</v>
      </c>
      <c r="W186" s="56"/>
      <c r="X186" s="45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x14ac:dyDescent="0.25">
      <c r="A187" s="25">
        <f t="shared" si="57"/>
        <v>184</v>
      </c>
      <c r="B187" s="25" t="s">
        <v>59</v>
      </c>
      <c r="C187" s="45">
        <v>45807</v>
      </c>
      <c r="D187" s="45">
        <v>45818</v>
      </c>
      <c r="E187" s="8">
        <v>234.5</v>
      </c>
      <c r="F187" s="8">
        <f t="shared" si="51"/>
        <v>20636</v>
      </c>
      <c r="G187" s="54">
        <f t="shared" si="56"/>
        <v>20636</v>
      </c>
      <c r="H187" s="25">
        <v>423106</v>
      </c>
      <c r="I187" s="25" t="s">
        <v>20</v>
      </c>
      <c r="J187" s="25">
        <v>1</v>
      </c>
      <c r="K187" s="25">
        <v>1</v>
      </c>
      <c r="L187" s="25">
        <f t="shared" si="52"/>
        <v>0</v>
      </c>
      <c r="M187" s="25" t="s">
        <v>129</v>
      </c>
      <c r="N187" s="45">
        <v>45818</v>
      </c>
      <c r="O187" s="54">
        <v>36347.5</v>
      </c>
      <c r="P187" s="25" t="s">
        <v>653</v>
      </c>
      <c r="Q187" s="25"/>
      <c r="R187" s="25"/>
      <c r="S187" s="3">
        <v>-20</v>
      </c>
      <c r="T187" s="55"/>
      <c r="U187" s="25" t="s">
        <v>19</v>
      </c>
      <c r="V187" s="25" t="str">
        <f>VLOOKUP(P187,'Customer List'!B:C,2,)</f>
        <v>Ropar</v>
      </c>
      <c r="W187" s="56"/>
      <c r="X187" s="45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57"/>
        <v>185</v>
      </c>
      <c r="B188" s="25" t="s">
        <v>59</v>
      </c>
      <c r="C188" s="45">
        <v>45807</v>
      </c>
      <c r="D188" s="45">
        <v>45818</v>
      </c>
      <c r="E188" s="8">
        <v>107.25</v>
      </c>
      <c r="F188" s="8">
        <f t="shared" si="51"/>
        <v>9438</v>
      </c>
      <c r="G188" s="54">
        <f t="shared" si="56"/>
        <v>9438</v>
      </c>
      <c r="H188" s="25">
        <v>424401</v>
      </c>
      <c r="I188" s="25" t="s">
        <v>1347</v>
      </c>
      <c r="J188" s="25">
        <v>1</v>
      </c>
      <c r="K188" s="25">
        <v>1</v>
      </c>
      <c r="L188" s="25">
        <f t="shared" si="52"/>
        <v>0</v>
      </c>
      <c r="M188" s="25" t="s">
        <v>130</v>
      </c>
      <c r="N188" s="45">
        <v>45820</v>
      </c>
      <c r="O188" s="54">
        <v>0</v>
      </c>
      <c r="P188" s="25" t="s">
        <v>131</v>
      </c>
      <c r="Q188" s="25" t="s">
        <v>637</v>
      </c>
      <c r="R188" s="25" t="s">
        <v>638</v>
      </c>
      <c r="S188" s="3">
        <v>4</v>
      </c>
      <c r="T188" s="55" t="s">
        <v>859</v>
      </c>
      <c r="U188" s="25" t="s">
        <v>19</v>
      </c>
      <c r="V188" s="25" t="str">
        <f>VLOOKUP(P188,'Customer List'!B:C,2,)</f>
        <v>Delhi</v>
      </c>
      <c r="W188" s="56"/>
      <c r="X188" s="45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57"/>
        <v>186</v>
      </c>
      <c r="B189" s="25" t="s">
        <v>59</v>
      </c>
      <c r="C189" s="45">
        <v>45807</v>
      </c>
      <c r="D189" s="45">
        <v>45818</v>
      </c>
      <c r="E189" s="8">
        <v>62.3</v>
      </c>
      <c r="F189" s="8">
        <f t="shared" si="51"/>
        <v>5482.4</v>
      </c>
      <c r="G189" s="54">
        <f t="shared" si="56"/>
        <v>5482.4</v>
      </c>
      <c r="H189" s="25">
        <v>425003</v>
      </c>
      <c r="I189" s="25" t="s">
        <v>132</v>
      </c>
      <c r="J189" s="25">
        <v>1</v>
      </c>
      <c r="K189" s="25">
        <v>1</v>
      </c>
      <c r="L189" s="25">
        <f t="shared" si="52"/>
        <v>0</v>
      </c>
      <c r="M189" s="25" t="s">
        <v>133</v>
      </c>
      <c r="N189" s="45">
        <v>45818</v>
      </c>
      <c r="O189" s="54">
        <v>10346.25</v>
      </c>
      <c r="P189" s="25" t="s">
        <v>134</v>
      </c>
      <c r="Q189" s="25"/>
      <c r="R189" s="25"/>
      <c r="S189" s="3">
        <v>4</v>
      </c>
      <c r="T189" s="55"/>
      <c r="U189" s="25" t="s">
        <v>19</v>
      </c>
      <c r="V189" s="25" t="str">
        <f>VLOOKUP(P189,'Customer List'!B:C,2,)</f>
        <v>Hyderabad</v>
      </c>
      <c r="W189" s="56"/>
      <c r="X189" s="45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67" t="str">
        <f>VLOOKUP(P189,'Customer List'!B:D,3,)</f>
        <v>OutStation</v>
      </c>
    </row>
    <row r="190" spans="1:29" x14ac:dyDescent="0.25">
      <c r="A190" s="25">
        <f t="shared" si="57"/>
        <v>187</v>
      </c>
      <c r="B190" s="25" t="s">
        <v>59</v>
      </c>
      <c r="C190" s="45">
        <v>45807</v>
      </c>
      <c r="D190" s="45">
        <v>45818</v>
      </c>
      <c r="E190" s="8">
        <v>410.2</v>
      </c>
      <c r="F190" s="8">
        <f t="shared" si="51"/>
        <v>36097.599999999999</v>
      </c>
      <c r="G190" s="54">
        <f t="shared" si="56"/>
        <v>36097.599999999999</v>
      </c>
      <c r="H190" s="25">
        <v>430515</v>
      </c>
      <c r="I190" s="25" t="s">
        <v>135</v>
      </c>
      <c r="J190" s="25">
        <v>1</v>
      </c>
      <c r="K190" s="25">
        <v>1</v>
      </c>
      <c r="L190" s="25">
        <f t="shared" si="52"/>
        <v>0</v>
      </c>
      <c r="M190" s="25" t="s">
        <v>136</v>
      </c>
      <c r="N190" s="45">
        <v>45818</v>
      </c>
      <c r="O190" s="54">
        <v>56314.6</v>
      </c>
      <c r="P190" s="25" t="s">
        <v>166</v>
      </c>
      <c r="Q190" s="25"/>
      <c r="R190" s="25"/>
      <c r="S190" s="3">
        <v>4</v>
      </c>
      <c r="T190" s="55"/>
      <c r="U190" s="25" t="s">
        <v>19</v>
      </c>
      <c r="V190" s="25" t="str">
        <f>VLOOKUP(P190,'Customer List'!B:C,2,)</f>
        <v>Lucknow</v>
      </c>
      <c r="W190" s="56"/>
      <c r="X190" s="45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67" t="str">
        <f>VLOOKUP(P190,'Customer List'!B:D,3,)</f>
        <v>OutStation</v>
      </c>
    </row>
    <row r="191" spans="1:29" x14ac:dyDescent="0.25">
      <c r="A191" s="25">
        <f t="shared" si="57"/>
        <v>188</v>
      </c>
      <c r="B191" s="25" t="s">
        <v>59</v>
      </c>
      <c r="C191" s="45">
        <v>45807</v>
      </c>
      <c r="D191" s="45">
        <v>45818</v>
      </c>
      <c r="E191" s="8">
        <v>185.5</v>
      </c>
      <c r="F191" s="8">
        <f t="shared" si="51"/>
        <v>16324</v>
      </c>
      <c r="G191" s="54">
        <f t="shared" si="56"/>
        <v>16324</v>
      </c>
      <c r="H191" s="25">
        <v>503818</v>
      </c>
      <c r="I191" s="25" t="s">
        <v>137</v>
      </c>
      <c r="J191" s="25">
        <v>1</v>
      </c>
      <c r="K191" s="25">
        <v>1</v>
      </c>
      <c r="L191" s="25">
        <f t="shared" si="52"/>
        <v>0</v>
      </c>
      <c r="M191" s="25" t="s">
        <v>64</v>
      </c>
      <c r="N191" s="45">
        <v>45821</v>
      </c>
      <c r="O191" s="54">
        <v>22657.5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57"/>
        <v>189</v>
      </c>
      <c r="B192" s="25" t="s">
        <v>59</v>
      </c>
      <c r="C192" s="45">
        <v>45807</v>
      </c>
      <c r="D192" s="45">
        <v>45818</v>
      </c>
      <c r="E192" s="8">
        <v>177.1</v>
      </c>
      <c r="F192" s="8">
        <f t="shared" si="51"/>
        <v>15584.8</v>
      </c>
      <c r="G192" s="54">
        <f t="shared" si="56"/>
        <v>15584.8</v>
      </c>
      <c r="H192" s="25">
        <v>504104</v>
      </c>
      <c r="I192" s="25" t="s">
        <v>138</v>
      </c>
      <c r="J192" s="25">
        <v>1</v>
      </c>
      <c r="K192" s="25">
        <v>1</v>
      </c>
      <c r="L192" s="25">
        <f t="shared" si="52"/>
        <v>0</v>
      </c>
      <c r="M192" s="25" t="s">
        <v>64</v>
      </c>
      <c r="N192" s="45">
        <v>45821</v>
      </c>
      <c r="O192" s="54">
        <v>21631.5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57"/>
        <v>190</v>
      </c>
      <c r="B193" s="25" t="s">
        <v>59</v>
      </c>
      <c r="C193" s="45">
        <v>45807</v>
      </c>
      <c r="D193" s="45">
        <v>45818</v>
      </c>
      <c r="E193" s="8">
        <v>177.1</v>
      </c>
      <c r="F193" s="8">
        <f t="shared" si="51"/>
        <v>15584.8</v>
      </c>
      <c r="G193" s="54">
        <f t="shared" si="56"/>
        <v>15584.8</v>
      </c>
      <c r="H193" s="25">
        <v>504104</v>
      </c>
      <c r="I193" s="25" t="s">
        <v>138</v>
      </c>
      <c r="J193" s="25">
        <v>1</v>
      </c>
      <c r="K193" s="25">
        <v>1</v>
      </c>
      <c r="L193" s="25">
        <f t="shared" si="52"/>
        <v>0</v>
      </c>
      <c r="M193" s="25" t="s">
        <v>66</v>
      </c>
      <c r="N193" s="45">
        <v>45821</v>
      </c>
      <c r="O193" s="54">
        <v>22833.25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57"/>
        <v>191</v>
      </c>
      <c r="B194" s="25" t="s">
        <v>59</v>
      </c>
      <c r="C194" s="45">
        <v>45807</v>
      </c>
      <c r="D194" s="45">
        <v>45818</v>
      </c>
      <c r="E194" s="8">
        <v>234.5</v>
      </c>
      <c r="F194" s="8">
        <f t="shared" si="51"/>
        <v>20636</v>
      </c>
      <c r="G194" s="54">
        <f t="shared" si="56"/>
        <v>20636</v>
      </c>
      <c r="H194" s="25">
        <v>504118</v>
      </c>
      <c r="I194" s="25" t="s">
        <v>139</v>
      </c>
      <c r="J194" s="25">
        <v>1</v>
      </c>
      <c r="K194" s="25">
        <v>1</v>
      </c>
      <c r="L194" s="25">
        <f t="shared" si="52"/>
        <v>0</v>
      </c>
      <c r="M194" s="25" t="s">
        <v>66</v>
      </c>
      <c r="N194" s="45">
        <v>45821</v>
      </c>
      <c r="O194" s="54">
        <v>30233.75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57"/>
        <v>192</v>
      </c>
      <c r="B195" s="25" t="s">
        <v>59</v>
      </c>
      <c r="C195" s="45">
        <v>45807</v>
      </c>
      <c r="D195" s="45">
        <v>45818</v>
      </c>
      <c r="E195" s="8">
        <v>234.5</v>
      </c>
      <c r="F195" s="8">
        <f t="shared" si="51"/>
        <v>20636</v>
      </c>
      <c r="G195" s="54">
        <f t="shared" si="56"/>
        <v>20636</v>
      </c>
      <c r="H195" s="25">
        <v>504124</v>
      </c>
      <c r="I195" s="25" t="s">
        <v>28</v>
      </c>
      <c r="J195" s="25">
        <v>1</v>
      </c>
      <c r="K195" s="25">
        <v>1</v>
      </c>
      <c r="L195" s="25">
        <f t="shared" si="52"/>
        <v>0</v>
      </c>
      <c r="M195" s="25" t="s">
        <v>66</v>
      </c>
      <c r="N195" s="45">
        <v>45821</v>
      </c>
      <c r="O195" s="54">
        <v>30233.75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57"/>
        <v>193</v>
      </c>
      <c r="B196" s="25" t="s">
        <v>59</v>
      </c>
      <c r="C196" s="45">
        <v>45807</v>
      </c>
      <c r="D196" s="45">
        <v>45818</v>
      </c>
      <c r="E196" s="8">
        <v>206.25</v>
      </c>
      <c r="F196" s="8">
        <f t="shared" si="51"/>
        <v>18150</v>
      </c>
      <c r="G196" s="54">
        <f t="shared" si="56"/>
        <v>18150</v>
      </c>
      <c r="H196" s="25">
        <v>505039</v>
      </c>
      <c r="I196" s="25" t="s">
        <v>140</v>
      </c>
      <c r="J196" s="25">
        <v>1</v>
      </c>
      <c r="K196" s="25">
        <v>1</v>
      </c>
      <c r="L196" s="25">
        <f t="shared" si="52"/>
        <v>0</v>
      </c>
      <c r="M196" s="25" t="s">
        <v>66</v>
      </c>
      <c r="N196" s="45">
        <v>45821</v>
      </c>
      <c r="O196" s="54">
        <v>24818.75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57"/>
        <v>194</v>
      </c>
      <c r="B197" s="25" t="s">
        <v>59</v>
      </c>
      <c r="C197" s="45">
        <v>45807</v>
      </c>
      <c r="D197" s="45">
        <v>45818</v>
      </c>
      <c r="E197" s="8">
        <v>77</v>
      </c>
      <c r="F197" s="8">
        <f t="shared" ref="F197:F260" si="65">IF(AB197="DOLLAR",E197*88,E197)</f>
        <v>6776</v>
      </c>
      <c r="G197" s="54">
        <f t="shared" si="56"/>
        <v>6776</v>
      </c>
      <c r="H197" s="25">
        <v>505808</v>
      </c>
      <c r="I197" s="25" t="s">
        <v>141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66</v>
      </c>
      <c r="N197" s="45">
        <v>45821</v>
      </c>
      <c r="O197" s="54">
        <v>9927.5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57"/>
        <v>195</v>
      </c>
      <c r="B198" s="25" t="s">
        <v>59</v>
      </c>
      <c r="C198" s="45">
        <v>45807</v>
      </c>
      <c r="D198" s="45">
        <v>45818</v>
      </c>
      <c r="E198" s="8">
        <v>92.4</v>
      </c>
      <c r="F198" s="8">
        <f t="shared" si="65"/>
        <v>8131.2000000000007</v>
      </c>
      <c r="G198" s="54">
        <f t="shared" si="56"/>
        <v>8131.2000000000007</v>
      </c>
      <c r="H198" s="25">
        <v>505810</v>
      </c>
      <c r="I198" s="25" t="s">
        <v>1348</v>
      </c>
      <c r="J198" s="25">
        <v>1</v>
      </c>
      <c r="K198" s="25">
        <v>1</v>
      </c>
      <c r="L198" s="25">
        <f t="shared" si="66"/>
        <v>0</v>
      </c>
      <c r="M198" s="25" t="s">
        <v>64</v>
      </c>
      <c r="N198" s="45">
        <v>45821</v>
      </c>
      <c r="O198" s="54">
        <v>11286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57"/>
        <v>196</v>
      </c>
      <c r="B199" s="25" t="s">
        <v>59</v>
      </c>
      <c r="C199" s="45">
        <v>45807</v>
      </c>
      <c r="D199" s="45">
        <v>45818</v>
      </c>
      <c r="E199" s="8">
        <v>194.25</v>
      </c>
      <c r="F199" s="8">
        <f t="shared" si="65"/>
        <v>17094</v>
      </c>
      <c r="G199" s="54">
        <f t="shared" ref="G199:G262" si="70">F199*J199</f>
        <v>17094</v>
      </c>
      <c r="H199" s="25">
        <v>505842</v>
      </c>
      <c r="I199" s="25" t="s">
        <v>1349</v>
      </c>
      <c r="J199" s="25">
        <v>1</v>
      </c>
      <c r="K199" s="25">
        <v>1</v>
      </c>
      <c r="L199" s="25">
        <f t="shared" si="66"/>
        <v>0</v>
      </c>
      <c r="M199" s="25" t="s">
        <v>66</v>
      </c>
      <c r="N199" s="45">
        <v>45821</v>
      </c>
      <c r="O199" s="54">
        <v>23374.75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ref="A200:A263" si="71">A199+1</f>
        <v>197</v>
      </c>
      <c r="B200" s="25" t="s">
        <v>59</v>
      </c>
      <c r="C200" s="45">
        <v>45807</v>
      </c>
      <c r="D200" s="45">
        <v>45818</v>
      </c>
      <c r="E200" s="8">
        <v>221.9</v>
      </c>
      <c r="F200" s="8">
        <f t="shared" si="65"/>
        <v>19527.2</v>
      </c>
      <c r="G200" s="54">
        <f t="shared" si="70"/>
        <v>19527.2</v>
      </c>
      <c r="H200" s="25">
        <v>506324</v>
      </c>
      <c r="I200" s="25" t="s">
        <v>142</v>
      </c>
      <c r="J200" s="25">
        <v>1</v>
      </c>
      <c r="K200" s="25">
        <v>1</v>
      </c>
      <c r="L200" s="25">
        <f t="shared" si="66"/>
        <v>0</v>
      </c>
      <c r="M200" s="25" t="s">
        <v>64</v>
      </c>
      <c r="N200" s="45">
        <v>45821</v>
      </c>
      <c r="O200" s="54">
        <v>27103.5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71"/>
        <v>198</v>
      </c>
      <c r="B201" s="25" t="s">
        <v>59</v>
      </c>
      <c r="C201" s="45">
        <v>45807</v>
      </c>
      <c r="D201" s="45">
        <v>45818</v>
      </c>
      <c r="E201" s="8">
        <v>196</v>
      </c>
      <c r="F201" s="8">
        <f t="shared" si="65"/>
        <v>17248</v>
      </c>
      <c r="G201" s="54">
        <f t="shared" si="70"/>
        <v>17248</v>
      </c>
      <c r="H201" s="25">
        <v>506904</v>
      </c>
      <c r="I201" s="25" t="s">
        <v>143</v>
      </c>
      <c r="J201" s="25">
        <v>1</v>
      </c>
      <c r="K201" s="25">
        <v>1</v>
      </c>
      <c r="L201" s="25">
        <f t="shared" si="66"/>
        <v>0</v>
      </c>
      <c r="M201" s="25" t="s">
        <v>66</v>
      </c>
      <c r="N201" s="45">
        <v>45821</v>
      </c>
      <c r="O201" s="54">
        <v>25270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x14ac:dyDescent="0.25">
      <c r="A202" s="25">
        <f t="shared" si="71"/>
        <v>199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65"/>
        <v>21375.200000000001</v>
      </c>
      <c r="G202" s="54">
        <f t="shared" si="70"/>
        <v>21375.200000000001</v>
      </c>
      <c r="H202" s="25">
        <v>506922</v>
      </c>
      <c r="I202" s="25" t="s">
        <v>144</v>
      </c>
      <c r="J202" s="25">
        <v>1</v>
      </c>
      <c r="K202" s="25">
        <v>1</v>
      </c>
      <c r="L202" s="25">
        <f t="shared" si="66"/>
        <v>0</v>
      </c>
      <c r="M202" s="25" t="s">
        <v>66</v>
      </c>
      <c r="N202" s="45">
        <v>45821</v>
      </c>
      <c r="O202" s="54">
        <v>31316.75</v>
      </c>
      <c r="P202" s="25" t="s">
        <v>43</v>
      </c>
      <c r="Q202" s="25" t="s">
        <v>637</v>
      </c>
      <c r="R202" s="25" t="s">
        <v>638</v>
      </c>
      <c r="S202" s="3">
        <v>4</v>
      </c>
      <c r="T202" s="55"/>
      <c r="U202" s="25" t="s">
        <v>19</v>
      </c>
      <c r="V202" s="25" t="str">
        <f>VLOOKUP(P202,'Customer List'!B:C,2,)</f>
        <v>Faridabad</v>
      </c>
      <c r="W202" s="56"/>
      <c r="X202" s="45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71"/>
        <v>200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65"/>
        <v>21375.200000000001</v>
      </c>
      <c r="G203" s="54">
        <f t="shared" si="70"/>
        <v>21375.200000000001</v>
      </c>
      <c r="H203" s="25">
        <v>514104</v>
      </c>
      <c r="I203" s="25" t="s">
        <v>235</v>
      </c>
      <c r="J203" s="25">
        <v>1</v>
      </c>
      <c r="K203" s="25">
        <v>1</v>
      </c>
      <c r="L203" s="25">
        <f t="shared" si="66"/>
        <v>0</v>
      </c>
      <c r="M203" s="25" t="s">
        <v>66</v>
      </c>
      <c r="N203" s="45">
        <v>45821</v>
      </c>
      <c r="O203" s="54">
        <v>31316.75</v>
      </c>
      <c r="P203" s="25" t="s">
        <v>43</v>
      </c>
      <c r="Q203" s="25" t="s">
        <v>637</v>
      </c>
      <c r="R203" s="25" t="s">
        <v>638</v>
      </c>
      <c r="S203" s="3">
        <v>4</v>
      </c>
      <c r="T203" s="55"/>
      <c r="U203" s="25" t="s">
        <v>19</v>
      </c>
      <c r="V203" s="25" t="str">
        <f>VLOOKUP(P203,'Customer List'!B:C,2,)</f>
        <v>Faridabad</v>
      </c>
      <c r="W203" s="56"/>
      <c r="X203" s="45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71"/>
        <v>201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65"/>
        <v>21375.200000000001</v>
      </c>
      <c r="G204" s="54">
        <f t="shared" si="70"/>
        <v>21375.200000000001</v>
      </c>
      <c r="H204" s="25">
        <v>552906</v>
      </c>
      <c r="I204" s="25" t="s">
        <v>1350</v>
      </c>
      <c r="J204" s="25">
        <v>1</v>
      </c>
      <c r="K204" s="25">
        <v>1</v>
      </c>
      <c r="L204" s="25">
        <f t="shared" si="66"/>
        <v>0</v>
      </c>
      <c r="M204" s="25" t="s">
        <v>111</v>
      </c>
      <c r="N204" s="45">
        <v>45818</v>
      </c>
      <c r="O204" s="54">
        <v>34960.25</v>
      </c>
      <c r="P204" s="25" t="s">
        <v>166</v>
      </c>
      <c r="Q204" s="25"/>
      <c r="R204" s="25"/>
      <c r="S204" s="3">
        <v>-20</v>
      </c>
      <c r="T204" s="55"/>
      <c r="U204" s="25" t="s">
        <v>19</v>
      </c>
      <c r="V204" s="25" t="str">
        <f>VLOOKUP(P204,'Customer List'!B:C,2,)</f>
        <v>Lucknow</v>
      </c>
      <c r="W204" s="56"/>
      <c r="X204" s="45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67" t="str">
        <f>VLOOKUP(P204,'Customer List'!B:D,3,)</f>
        <v>OutStation</v>
      </c>
    </row>
    <row r="205" spans="1:29" x14ac:dyDescent="0.25">
      <c r="A205" s="25">
        <f t="shared" si="71"/>
        <v>202</v>
      </c>
      <c r="B205" s="25" t="s">
        <v>59</v>
      </c>
      <c r="C205" s="45">
        <v>45807</v>
      </c>
      <c r="D205" s="45">
        <v>45818</v>
      </c>
      <c r="E205" s="8">
        <v>177.1</v>
      </c>
      <c r="F205" s="8">
        <f t="shared" si="65"/>
        <v>15584.8</v>
      </c>
      <c r="G205" s="54">
        <f t="shared" si="70"/>
        <v>218187.19999999998</v>
      </c>
      <c r="H205" s="25">
        <v>570804</v>
      </c>
      <c r="I205" s="25" t="s">
        <v>1252</v>
      </c>
      <c r="J205" s="25">
        <v>14</v>
      </c>
      <c r="K205" s="25">
        <v>14</v>
      </c>
      <c r="L205" s="25">
        <f t="shared" si="66"/>
        <v>0</v>
      </c>
      <c r="M205" s="25" t="s">
        <v>136</v>
      </c>
      <c r="N205" s="45">
        <v>45818</v>
      </c>
      <c r="O205" s="54">
        <v>339605</v>
      </c>
      <c r="P205" s="25" t="s">
        <v>166</v>
      </c>
      <c r="Q205" s="25"/>
      <c r="R205" s="25"/>
      <c r="S205" s="3">
        <v>-20</v>
      </c>
      <c r="T205" s="55"/>
      <c r="U205" s="25" t="s">
        <v>19</v>
      </c>
      <c r="V205" s="25" t="str">
        <f>VLOOKUP(P205,'Customer List'!B:C,2,)</f>
        <v>Lucknow</v>
      </c>
      <c r="W205" s="56"/>
      <c r="X205" s="45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67" t="str">
        <f>VLOOKUP(P205,'Customer List'!B:D,3,)</f>
        <v>OutStation</v>
      </c>
    </row>
    <row r="206" spans="1:29" x14ac:dyDescent="0.25">
      <c r="A206" s="25">
        <f t="shared" si="71"/>
        <v>203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65"/>
        <v>46939.199999999997</v>
      </c>
      <c r="G206" s="54">
        <f t="shared" si="70"/>
        <v>46939.199999999997</v>
      </c>
      <c r="H206" s="25">
        <v>574306</v>
      </c>
      <c r="I206" s="25" t="s">
        <v>1351</v>
      </c>
      <c r="J206" s="25">
        <v>1</v>
      </c>
      <c r="K206" s="25">
        <v>1</v>
      </c>
      <c r="L206" s="25">
        <f t="shared" si="66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71"/>
        <v>204</v>
      </c>
      <c r="B207" s="25" t="s">
        <v>59</v>
      </c>
      <c r="C207" s="45">
        <v>45807</v>
      </c>
      <c r="D207" s="45">
        <v>45818</v>
      </c>
      <c r="E207" s="8">
        <v>242.9</v>
      </c>
      <c r="F207" s="8">
        <f t="shared" si="65"/>
        <v>21375.200000000001</v>
      </c>
      <c r="G207" s="54">
        <f t="shared" si="70"/>
        <v>21375.200000000001</v>
      </c>
      <c r="H207" s="25">
        <v>575804</v>
      </c>
      <c r="I207" s="25" t="s">
        <v>1352</v>
      </c>
      <c r="J207" s="25">
        <v>1</v>
      </c>
      <c r="K207" s="25">
        <v>1</v>
      </c>
      <c r="L207" s="25">
        <f t="shared" si="66"/>
        <v>0</v>
      </c>
      <c r="M207" s="25" t="s">
        <v>145</v>
      </c>
      <c r="N207" s="45">
        <v>45820</v>
      </c>
      <c r="O207" s="54">
        <v>29668.5</v>
      </c>
      <c r="P207" s="25" t="s">
        <v>907</v>
      </c>
      <c r="Q207" s="25" t="s">
        <v>637</v>
      </c>
      <c r="R207" s="25" t="s">
        <v>638</v>
      </c>
      <c r="S207" s="3">
        <v>-20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x14ac:dyDescent="0.25">
      <c r="A208" s="25">
        <f t="shared" si="71"/>
        <v>205</v>
      </c>
      <c r="B208" s="25" t="s">
        <v>59</v>
      </c>
      <c r="C208" s="45">
        <v>45807</v>
      </c>
      <c r="D208" s="45">
        <v>45818</v>
      </c>
      <c r="E208" s="8">
        <v>533.4</v>
      </c>
      <c r="F208" s="8">
        <f t="shared" si="65"/>
        <v>46939.199999999997</v>
      </c>
      <c r="G208" s="54">
        <f t="shared" si="70"/>
        <v>46939.199999999997</v>
      </c>
      <c r="H208" s="25">
        <v>576306</v>
      </c>
      <c r="I208" s="25" t="s">
        <v>1353</v>
      </c>
      <c r="J208" s="25">
        <v>1</v>
      </c>
      <c r="K208" s="25">
        <v>1</v>
      </c>
      <c r="L208" s="25">
        <f t="shared" si="66"/>
        <v>0</v>
      </c>
      <c r="M208" s="25" t="s">
        <v>145</v>
      </c>
      <c r="N208" s="45">
        <v>45820</v>
      </c>
      <c r="O208" s="54">
        <v>65151</v>
      </c>
      <c r="P208" s="25" t="s">
        <v>907</v>
      </c>
      <c r="Q208" s="25" t="s">
        <v>637</v>
      </c>
      <c r="R208" s="25" t="s">
        <v>638</v>
      </c>
      <c r="S208" s="3">
        <v>-20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71"/>
        <v>206</v>
      </c>
      <c r="B209" s="25" t="s">
        <v>59</v>
      </c>
      <c r="C209" s="45">
        <v>45807</v>
      </c>
      <c r="D209" s="45">
        <v>45818</v>
      </c>
      <c r="E209" s="8">
        <v>108.5</v>
      </c>
      <c r="F209" s="8">
        <f t="shared" si="65"/>
        <v>9548</v>
      </c>
      <c r="G209" s="54">
        <f t="shared" si="70"/>
        <v>9548</v>
      </c>
      <c r="H209" s="25">
        <v>609551</v>
      </c>
      <c r="I209" s="25" t="s">
        <v>46</v>
      </c>
      <c r="J209" s="25">
        <v>1</v>
      </c>
      <c r="K209" s="25">
        <v>1</v>
      </c>
      <c r="L209" s="25">
        <f t="shared" si="66"/>
        <v>0</v>
      </c>
      <c r="M209" s="25" t="s">
        <v>146</v>
      </c>
      <c r="N209" s="45">
        <v>45824</v>
      </c>
      <c r="O209" s="54">
        <v>18018.75</v>
      </c>
      <c r="P209" s="25" t="s">
        <v>147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71"/>
        <v>207</v>
      </c>
      <c r="B210" s="25" t="s">
        <v>59</v>
      </c>
      <c r="C210" s="45">
        <v>45807</v>
      </c>
      <c r="D210" s="45">
        <v>45818</v>
      </c>
      <c r="E210" s="8">
        <v>177.1</v>
      </c>
      <c r="F210" s="8">
        <f t="shared" si="65"/>
        <v>15584.8</v>
      </c>
      <c r="G210" s="54">
        <f t="shared" si="70"/>
        <v>31169.599999999999</v>
      </c>
      <c r="H210" s="25">
        <v>640914</v>
      </c>
      <c r="I210" s="25" t="s">
        <v>1354</v>
      </c>
      <c r="J210" s="25">
        <v>2</v>
      </c>
      <c r="K210" s="25">
        <v>2</v>
      </c>
      <c r="L210" s="25">
        <f t="shared" si="66"/>
        <v>0</v>
      </c>
      <c r="M210" s="25" t="s">
        <v>136</v>
      </c>
      <c r="N210" s="45">
        <v>45818</v>
      </c>
      <c r="O210" s="54">
        <v>48626.6</v>
      </c>
      <c r="P210" s="25" t="s">
        <v>166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Lucknow</v>
      </c>
      <c r="W210" s="56"/>
      <c r="X210" s="45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71"/>
        <v>208</v>
      </c>
      <c r="B211" s="25" t="s">
        <v>59</v>
      </c>
      <c r="C211" s="45">
        <v>45807</v>
      </c>
      <c r="D211" s="45">
        <v>45818</v>
      </c>
      <c r="E211" s="8">
        <v>493.5</v>
      </c>
      <c r="F211" s="8">
        <f t="shared" si="65"/>
        <v>43428</v>
      </c>
      <c r="G211" s="54">
        <f t="shared" si="70"/>
        <v>130284</v>
      </c>
      <c r="H211" s="25">
        <v>740715</v>
      </c>
      <c r="I211" s="25" t="s">
        <v>1355</v>
      </c>
      <c r="J211" s="25">
        <v>3</v>
      </c>
      <c r="K211" s="25">
        <v>3</v>
      </c>
      <c r="L211" s="25">
        <f t="shared" si="66"/>
        <v>0</v>
      </c>
      <c r="M211" s="25" t="s">
        <v>149</v>
      </c>
      <c r="N211" s="45">
        <v>45818</v>
      </c>
      <c r="O211" s="54">
        <v>200925</v>
      </c>
      <c r="P211" s="25" t="s">
        <v>150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Banglore</v>
      </c>
      <c r="W211" s="56"/>
      <c r="X211" s="45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71"/>
        <v>209</v>
      </c>
      <c r="B212" s="25" t="s">
        <v>59</v>
      </c>
      <c r="C212" s="45">
        <v>45807</v>
      </c>
      <c r="D212" s="45">
        <v>45818</v>
      </c>
      <c r="E212" s="8">
        <v>763.1</v>
      </c>
      <c r="F212" s="8">
        <f t="shared" si="65"/>
        <v>67152.800000000003</v>
      </c>
      <c r="G212" s="54">
        <f t="shared" si="70"/>
        <v>67152.800000000003</v>
      </c>
      <c r="H212" s="25">
        <v>741029</v>
      </c>
      <c r="I212" s="25" t="s">
        <v>1356</v>
      </c>
      <c r="J212" s="25">
        <v>1</v>
      </c>
      <c r="K212" s="25">
        <v>1</v>
      </c>
      <c r="L212" s="25">
        <f t="shared" si="66"/>
        <v>0</v>
      </c>
      <c r="M212" s="25" t="s">
        <v>151</v>
      </c>
      <c r="N212" s="45">
        <v>45820</v>
      </c>
      <c r="O212" s="54">
        <v>100377</v>
      </c>
      <c r="P212" s="25" t="s">
        <v>17</v>
      </c>
      <c r="Q212" s="25" t="s">
        <v>637</v>
      </c>
      <c r="R212" s="25" t="s">
        <v>638</v>
      </c>
      <c r="S212" s="3">
        <v>4</v>
      </c>
      <c r="T212" s="55"/>
      <c r="U212" s="25" t="s">
        <v>19</v>
      </c>
      <c r="V212" s="25" t="str">
        <f>VLOOKUP(P212,'Customer List'!B:C,2,)</f>
        <v>Delhi</v>
      </c>
      <c r="W212" s="56"/>
      <c r="X212" s="45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71"/>
        <v>210</v>
      </c>
      <c r="B213" s="25" t="s">
        <v>59</v>
      </c>
      <c r="C213" s="45">
        <v>45807</v>
      </c>
      <c r="D213" s="45">
        <v>45818</v>
      </c>
      <c r="E213" s="8">
        <v>78.400000000000006</v>
      </c>
      <c r="F213" s="8">
        <f t="shared" si="65"/>
        <v>6899.2000000000007</v>
      </c>
      <c r="G213" s="54">
        <f t="shared" si="70"/>
        <v>6899.2000000000007</v>
      </c>
      <c r="H213" s="25">
        <v>803004</v>
      </c>
      <c r="I213" s="25" t="s">
        <v>1357</v>
      </c>
      <c r="J213" s="25">
        <v>1</v>
      </c>
      <c r="K213" s="25">
        <v>1</v>
      </c>
      <c r="L213" s="25">
        <f t="shared" si="66"/>
        <v>0</v>
      </c>
      <c r="M213" s="25" t="s">
        <v>91</v>
      </c>
      <c r="N213" s="45">
        <v>45821</v>
      </c>
      <c r="O213" s="54">
        <v>10936.8</v>
      </c>
      <c r="P213" s="25" t="s">
        <v>92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Gwalior, Mp</v>
      </c>
      <c r="W213" s="56"/>
      <c r="X213" s="45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71"/>
        <v>211</v>
      </c>
      <c r="B214" s="25" t="s">
        <v>152</v>
      </c>
      <c r="C214" s="45">
        <v>45814</v>
      </c>
      <c r="D214" s="45">
        <v>45821</v>
      </c>
      <c r="E214" s="8">
        <v>92.95</v>
      </c>
      <c r="F214" s="8">
        <f t="shared" si="65"/>
        <v>8179.6</v>
      </c>
      <c r="G214" s="54">
        <f t="shared" si="70"/>
        <v>8179.6</v>
      </c>
      <c r="H214" s="25">
        <v>100204</v>
      </c>
      <c r="I214" s="25" t="s">
        <v>62</v>
      </c>
      <c r="J214" s="25">
        <v>1</v>
      </c>
      <c r="K214" s="25">
        <v>1</v>
      </c>
      <c r="L214" s="25">
        <f t="shared" si="66"/>
        <v>0</v>
      </c>
      <c r="M214" s="25" t="s">
        <v>153</v>
      </c>
      <c r="N214" s="45">
        <v>45831</v>
      </c>
      <c r="O214" s="54">
        <v>14300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x14ac:dyDescent="0.25">
      <c r="A215" s="25">
        <f t="shared" si="71"/>
        <v>212</v>
      </c>
      <c r="B215" s="25" t="s">
        <v>152</v>
      </c>
      <c r="C215" s="45">
        <v>45814</v>
      </c>
      <c r="D215" s="45">
        <v>45821</v>
      </c>
      <c r="E215" s="8">
        <v>173.6</v>
      </c>
      <c r="F215" s="8">
        <f t="shared" si="65"/>
        <v>15276.8</v>
      </c>
      <c r="G215" s="54">
        <f t="shared" si="70"/>
        <v>15276.8</v>
      </c>
      <c r="H215" s="25">
        <v>100220</v>
      </c>
      <c r="I215" s="25" t="s">
        <v>155</v>
      </c>
      <c r="J215" s="25">
        <v>1</v>
      </c>
      <c r="K215" s="25">
        <v>1</v>
      </c>
      <c r="L215" s="25">
        <f t="shared" si="66"/>
        <v>0</v>
      </c>
      <c r="M215" s="25" t="s">
        <v>156</v>
      </c>
      <c r="N215" s="45">
        <v>45824</v>
      </c>
      <c r="O215" s="54">
        <v>26908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71"/>
        <v>213</v>
      </c>
      <c r="B216" s="25" t="s">
        <v>152</v>
      </c>
      <c r="C216" s="45">
        <v>45814</v>
      </c>
      <c r="D216" s="45">
        <v>45821</v>
      </c>
      <c r="E216" s="8">
        <v>53.9</v>
      </c>
      <c r="F216" s="8">
        <f t="shared" si="65"/>
        <v>4743.2</v>
      </c>
      <c r="G216" s="54">
        <f t="shared" si="70"/>
        <v>4743.2</v>
      </c>
      <c r="H216" s="25">
        <v>100236</v>
      </c>
      <c r="I216" s="25" t="s">
        <v>44</v>
      </c>
      <c r="J216" s="25">
        <v>1</v>
      </c>
      <c r="K216" s="25">
        <v>1</v>
      </c>
      <c r="L216" s="25">
        <f t="shared" si="66"/>
        <v>0</v>
      </c>
      <c r="M216" s="25" t="s">
        <v>153</v>
      </c>
      <c r="N216" s="45">
        <v>45831</v>
      </c>
      <c r="O216" s="54">
        <v>7700</v>
      </c>
      <c r="P216" s="25" t="s">
        <v>154</v>
      </c>
      <c r="Q216" s="25" t="s">
        <v>1131</v>
      </c>
      <c r="R216" s="25" t="s">
        <v>1131</v>
      </c>
      <c r="S216" s="3">
        <v>4</v>
      </c>
      <c r="T216" s="55"/>
      <c r="U216" s="25" t="s">
        <v>19</v>
      </c>
      <c r="V216" s="25" t="str">
        <f>VLOOKUP(P216,'Customer List'!B:C,2,)</f>
        <v>Noida</v>
      </c>
      <c r="W216" s="56"/>
      <c r="X216" s="45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71"/>
        <v>214</v>
      </c>
      <c r="B217" s="25" t="s">
        <v>152</v>
      </c>
      <c r="C217" s="45">
        <v>45814</v>
      </c>
      <c r="D217" s="45">
        <v>45821</v>
      </c>
      <c r="E217" s="8">
        <v>226.1</v>
      </c>
      <c r="F217" s="8">
        <f t="shared" si="65"/>
        <v>19896.8</v>
      </c>
      <c r="G217" s="54">
        <f t="shared" si="70"/>
        <v>19896.8</v>
      </c>
      <c r="H217" s="25">
        <v>100434</v>
      </c>
      <c r="I217" s="25" t="s">
        <v>157</v>
      </c>
      <c r="J217" s="25">
        <v>1</v>
      </c>
      <c r="K217" s="25">
        <v>1</v>
      </c>
      <c r="L217" s="25">
        <f t="shared" si="66"/>
        <v>0</v>
      </c>
      <c r="M217" s="25" t="s">
        <v>156</v>
      </c>
      <c r="N217" s="45">
        <v>45824</v>
      </c>
      <c r="O217" s="54">
        <v>35045</v>
      </c>
      <c r="P217" s="25" t="s">
        <v>27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Chandigarh</v>
      </c>
      <c r="W217" s="56"/>
      <c r="X217" s="45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71"/>
        <v>215</v>
      </c>
      <c r="B218" s="25" t="s">
        <v>152</v>
      </c>
      <c r="C218" s="45">
        <v>45814</v>
      </c>
      <c r="D218" s="45">
        <v>45821</v>
      </c>
      <c r="E218" s="8">
        <v>204.75</v>
      </c>
      <c r="F218" s="8">
        <f t="shared" si="65"/>
        <v>18018</v>
      </c>
      <c r="G218" s="54">
        <f t="shared" si="70"/>
        <v>18018</v>
      </c>
      <c r="H218" s="25">
        <v>101259</v>
      </c>
      <c r="I218" s="25" t="s">
        <v>158</v>
      </c>
      <c r="J218" s="25">
        <v>1</v>
      </c>
      <c r="K218" s="25">
        <v>1</v>
      </c>
      <c r="L218" s="25">
        <f t="shared" si="66"/>
        <v>0</v>
      </c>
      <c r="M218" s="25" t="s">
        <v>159</v>
      </c>
      <c r="N218" s="45">
        <v>45822</v>
      </c>
      <c r="O218" s="54">
        <v>29620.5</v>
      </c>
      <c r="P218" s="25" t="s">
        <v>1913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Chandigarh</v>
      </c>
      <c r="W218" s="56"/>
      <c r="X218" s="45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71"/>
        <v>216</v>
      </c>
      <c r="B219" s="25" t="s">
        <v>152</v>
      </c>
      <c r="C219" s="45">
        <v>45814</v>
      </c>
      <c r="D219" s="45">
        <v>45821</v>
      </c>
      <c r="E219" s="8">
        <v>224.02500000000001</v>
      </c>
      <c r="F219" s="8">
        <f t="shared" si="65"/>
        <v>19714.2</v>
      </c>
      <c r="G219" s="54">
        <f t="shared" si="70"/>
        <v>19714.2</v>
      </c>
      <c r="H219" s="25">
        <v>104445</v>
      </c>
      <c r="I219" s="25" t="s">
        <v>160</v>
      </c>
      <c r="J219" s="25">
        <v>1</v>
      </c>
      <c r="K219" s="25">
        <v>1</v>
      </c>
      <c r="L219" s="25">
        <f t="shared" si="66"/>
        <v>0</v>
      </c>
      <c r="M219" s="25" t="s">
        <v>161</v>
      </c>
      <c r="N219" s="45">
        <v>45824</v>
      </c>
      <c r="O219" s="54">
        <v>26419.5</v>
      </c>
      <c r="P219" s="25" t="s">
        <v>43</v>
      </c>
      <c r="Q219" s="25" t="s">
        <v>637</v>
      </c>
      <c r="R219" s="25" t="s">
        <v>638</v>
      </c>
      <c r="S219" s="3">
        <v>4</v>
      </c>
      <c r="T219" s="55"/>
      <c r="U219" s="25" t="s">
        <v>19</v>
      </c>
      <c r="V219" s="25" t="str">
        <f>VLOOKUP(P219,'Customer List'!B:C,2,)</f>
        <v>Faridabad</v>
      </c>
      <c r="W219" s="56"/>
      <c r="X219" s="45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71"/>
        <v>217</v>
      </c>
      <c r="B220" s="25" t="s">
        <v>152</v>
      </c>
      <c r="C220" s="45">
        <v>45814</v>
      </c>
      <c r="D220" s="45">
        <v>45821</v>
      </c>
      <c r="E220" s="8">
        <v>224.02500000000001</v>
      </c>
      <c r="F220" s="8">
        <f t="shared" si="65"/>
        <v>19714.2</v>
      </c>
      <c r="G220" s="54">
        <f t="shared" si="70"/>
        <v>19714.2</v>
      </c>
      <c r="H220" s="25">
        <v>104445</v>
      </c>
      <c r="I220" s="25" t="s">
        <v>160</v>
      </c>
      <c r="J220" s="25">
        <v>1</v>
      </c>
      <c r="K220" s="25">
        <v>1</v>
      </c>
      <c r="L220" s="25">
        <f t="shared" si="66"/>
        <v>0</v>
      </c>
      <c r="M220" s="25" t="s">
        <v>162</v>
      </c>
      <c r="N220" s="45">
        <v>45825</v>
      </c>
      <c r="O220" s="54">
        <v>26419.5</v>
      </c>
      <c r="P220" s="25" t="s">
        <v>17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71"/>
        <v>218</v>
      </c>
      <c r="B221" s="25" t="s">
        <v>152</v>
      </c>
      <c r="C221" s="45">
        <v>45814</v>
      </c>
      <c r="D221" s="45">
        <v>45821</v>
      </c>
      <c r="E221" s="8">
        <v>224</v>
      </c>
      <c r="F221" s="8">
        <f t="shared" si="65"/>
        <v>19712</v>
      </c>
      <c r="G221" s="54">
        <f t="shared" si="70"/>
        <v>19712</v>
      </c>
      <c r="H221" s="25">
        <v>118904</v>
      </c>
      <c r="I221" s="25" t="s">
        <v>164</v>
      </c>
      <c r="J221" s="25">
        <v>1</v>
      </c>
      <c r="K221" s="25">
        <v>1</v>
      </c>
      <c r="L221" s="25">
        <f t="shared" si="66"/>
        <v>0</v>
      </c>
      <c r="M221" s="25" t="s">
        <v>165</v>
      </c>
      <c r="N221" s="45">
        <v>45822</v>
      </c>
      <c r="O221" s="54">
        <v>30752</v>
      </c>
      <c r="P221" s="25" t="s">
        <v>166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Lucknow</v>
      </c>
      <c r="W221" s="56"/>
      <c r="X221" s="45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71"/>
        <v>219</v>
      </c>
      <c r="B222" s="25" t="s">
        <v>152</v>
      </c>
      <c r="C222" s="45">
        <v>45814</v>
      </c>
      <c r="D222" s="45">
        <v>45821</v>
      </c>
      <c r="E222" s="8">
        <v>119.7</v>
      </c>
      <c r="F222" s="8">
        <f t="shared" si="65"/>
        <v>10533.6</v>
      </c>
      <c r="G222" s="54">
        <f t="shared" si="70"/>
        <v>10533.6</v>
      </c>
      <c r="H222" s="25">
        <v>127525</v>
      </c>
      <c r="I222" s="25" t="s">
        <v>167</v>
      </c>
      <c r="J222" s="25">
        <v>1</v>
      </c>
      <c r="K222" s="25">
        <v>1</v>
      </c>
      <c r="L222" s="25">
        <f t="shared" si="66"/>
        <v>0</v>
      </c>
      <c r="M222" s="25" t="s">
        <v>168</v>
      </c>
      <c r="N222" s="45">
        <v>45829</v>
      </c>
      <c r="O222" s="54">
        <v>18553.5</v>
      </c>
      <c r="P222" s="25" t="s">
        <v>169</v>
      </c>
      <c r="Q222" s="25">
        <v>58152285520</v>
      </c>
      <c r="R222" s="25" t="s">
        <v>41</v>
      </c>
      <c r="S222" s="3">
        <v>4</v>
      </c>
      <c r="T222" s="55"/>
      <c r="U222" s="25" t="s">
        <v>19</v>
      </c>
      <c r="V222" s="25" t="str">
        <f>VLOOKUP(P222,'Customer List'!B:C,2,)</f>
        <v>Bhopal</v>
      </c>
      <c r="W222" s="56"/>
      <c r="X222" s="45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71"/>
        <v>220</v>
      </c>
      <c r="B223" s="25" t="s">
        <v>152</v>
      </c>
      <c r="C223" s="45">
        <v>45814</v>
      </c>
      <c r="D223" s="45">
        <v>45821</v>
      </c>
      <c r="E223" s="8">
        <v>283.5</v>
      </c>
      <c r="F223" s="8">
        <f t="shared" si="65"/>
        <v>24948</v>
      </c>
      <c r="G223" s="54">
        <f t="shared" si="70"/>
        <v>24948</v>
      </c>
      <c r="H223" s="25">
        <v>129822</v>
      </c>
      <c r="I223" s="25" t="s">
        <v>1358</v>
      </c>
      <c r="J223" s="25">
        <v>1</v>
      </c>
      <c r="K223" s="25">
        <v>1</v>
      </c>
      <c r="L223" s="25">
        <f t="shared" si="66"/>
        <v>0</v>
      </c>
      <c r="M223" s="25" t="s">
        <v>170</v>
      </c>
      <c r="N223" s="45">
        <v>45825</v>
      </c>
      <c r="O223" s="54">
        <v>56497.5</v>
      </c>
      <c r="P223" s="25" t="s">
        <v>1015</v>
      </c>
      <c r="Q223" s="25" t="s">
        <v>637</v>
      </c>
      <c r="R223" s="25" t="s">
        <v>638</v>
      </c>
      <c r="S223" s="3">
        <v>4</v>
      </c>
      <c r="T223" s="55" t="s">
        <v>163</v>
      </c>
      <c r="U223" s="25" t="s">
        <v>19</v>
      </c>
      <c r="V223" s="25" t="str">
        <f>VLOOKUP(P223,'Customer List'!B:C,2,)</f>
        <v>Delhi</v>
      </c>
      <c r="W223" s="56"/>
      <c r="X223" s="45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67" t="str">
        <f>VLOOKUP(P223,'Customer List'!B:D,3,)</f>
        <v>Local</v>
      </c>
    </row>
    <row r="224" spans="1:29" x14ac:dyDescent="0.25">
      <c r="A224" s="25">
        <f t="shared" si="71"/>
        <v>221</v>
      </c>
      <c r="B224" s="25" t="s">
        <v>152</v>
      </c>
      <c r="C224" s="45">
        <v>45814</v>
      </c>
      <c r="D224" s="45">
        <v>45821</v>
      </c>
      <c r="E224" s="8">
        <v>74.2</v>
      </c>
      <c r="F224" s="8">
        <f t="shared" si="65"/>
        <v>6529.6</v>
      </c>
      <c r="G224" s="54">
        <f t="shared" si="70"/>
        <v>6529.6</v>
      </c>
      <c r="H224" s="25">
        <v>163002</v>
      </c>
      <c r="I224" s="25" t="s">
        <v>171</v>
      </c>
      <c r="J224" s="25">
        <v>1</v>
      </c>
      <c r="K224" s="25">
        <v>1</v>
      </c>
      <c r="L224" s="25">
        <f t="shared" si="66"/>
        <v>0</v>
      </c>
      <c r="M224" s="25" t="s">
        <v>172</v>
      </c>
      <c r="N224" s="45">
        <v>45822</v>
      </c>
      <c r="O224" s="54">
        <v>11865</v>
      </c>
      <c r="P224" s="25" t="s">
        <v>173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Kolkata</v>
      </c>
      <c r="W224" s="56"/>
      <c r="X224" s="45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71"/>
        <v>222</v>
      </c>
      <c r="B225" s="25" t="s">
        <v>152</v>
      </c>
      <c r="C225" s="45">
        <v>45814</v>
      </c>
      <c r="D225" s="45">
        <v>45821</v>
      </c>
      <c r="E225" s="8">
        <v>184.8</v>
      </c>
      <c r="F225" s="8">
        <f t="shared" si="65"/>
        <v>16262.400000000001</v>
      </c>
      <c r="G225" s="54">
        <f t="shared" si="70"/>
        <v>16262.400000000001</v>
      </c>
      <c r="H225" s="25">
        <v>300431</v>
      </c>
      <c r="I225" s="25" t="s">
        <v>174</v>
      </c>
      <c r="J225" s="25">
        <v>1</v>
      </c>
      <c r="K225" s="25">
        <v>1</v>
      </c>
      <c r="L225" s="25">
        <f t="shared" si="66"/>
        <v>0</v>
      </c>
      <c r="M225" s="25" t="s">
        <v>175</v>
      </c>
      <c r="N225" s="45">
        <v>45824</v>
      </c>
      <c r="O225" s="54">
        <v>29462.400000000001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71"/>
        <v>223</v>
      </c>
      <c r="B226" s="25" t="s">
        <v>152</v>
      </c>
      <c r="C226" s="45">
        <v>45814</v>
      </c>
      <c r="D226" s="45">
        <v>45821</v>
      </c>
      <c r="E226" s="8">
        <v>318</v>
      </c>
      <c r="F226" s="8">
        <f t="shared" si="65"/>
        <v>27984</v>
      </c>
      <c r="G226" s="54">
        <f t="shared" si="70"/>
        <v>27984</v>
      </c>
      <c r="H226" s="25">
        <v>300546</v>
      </c>
      <c r="I226" s="25" t="s">
        <v>177</v>
      </c>
      <c r="J226" s="25">
        <v>1</v>
      </c>
      <c r="K226" s="25">
        <v>1</v>
      </c>
      <c r="L226" s="25">
        <f t="shared" si="66"/>
        <v>0</v>
      </c>
      <c r="M226" s="25" t="s">
        <v>175</v>
      </c>
      <c r="N226" s="45">
        <v>45824</v>
      </c>
      <c r="O226" s="54">
        <v>47318.400000000001</v>
      </c>
      <c r="P226" s="25" t="s">
        <v>176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Banglore</v>
      </c>
      <c r="W226" s="56"/>
      <c r="X226" s="45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71"/>
        <v>224</v>
      </c>
      <c r="B227" s="25" t="s">
        <v>152</v>
      </c>
      <c r="C227" s="45">
        <v>45814</v>
      </c>
      <c r="D227" s="45">
        <v>45821</v>
      </c>
      <c r="E227" s="8">
        <v>297</v>
      </c>
      <c r="F227" s="8">
        <f t="shared" si="65"/>
        <v>26136</v>
      </c>
      <c r="G227" s="54">
        <f t="shared" si="70"/>
        <v>26136</v>
      </c>
      <c r="H227" s="25">
        <v>301046</v>
      </c>
      <c r="I227" s="25" t="s">
        <v>178</v>
      </c>
      <c r="J227" s="25">
        <v>1</v>
      </c>
      <c r="K227" s="25">
        <v>1</v>
      </c>
      <c r="L227" s="25">
        <f t="shared" si="66"/>
        <v>0</v>
      </c>
      <c r="M227" s="25" t="s">
        <v>175</v>
      </c>
      <c r="N227" s="45">
        <v>45824</v>
      </c>
      <c r="O227" s="54">
        <v>44193.599999999999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71"/>
        <v>225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65"/>
        <v>28710</v>
      </c>
      <c r="G228" s="54">
        <f t="shared" si="70"/>
        <v>28710</v>
      </c>
      <c r="H228" s="25">
        <v>301334</v>
      </c>
      <c r="I228" s="25" t="s">
        <v>179</v>
      </c>
      <c r="J228" s="25">
        <v>1</v>
      </c>
      <c r="K228" s="25">
        <v>1</v>
      </c>
      <c r="L228" s="25">
        <f t="shared" si="66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71"/>
        <v>226</v>
      </c>
      <c r="B229" s="25" t="s">
        <v>152</v>
      </c>
      <c r="C229" s="45">
        <v>45814</v>
      </c>
      <c r="D229" s="45">
        <v>45821</v>
      </c>
      <c r="E229" s="8">
        <v>321.75</v>
      </c>
      <c r="F229" s="8">
        <f t="shared" si="65"/>
        <v>28314</v>
      </c>
      <c r="G229" s="54">
        <f t="shared" si="70"/>
        <v>56628</v>
      </c>
      <c r="H229" s="25">
        <v>301344</v>
      </c>
      <c r="I229" s="25" t="s">
        <v>182</v>
      </c>
      <c r="J229" s="25">
        <v>2</v>
      </c>
      <c r="K229" s="25">
        <v>2</v>
      </c>
      <c r="L229" s="25">
        <f t="shared" si="66"/>
        <v>0</v>
      </c>
      <c r="M229" s="25" t="s">
        <v>183</v>
      </c>
      <c r="N229" s="45">
        <v>45824</v>
      </c>
      <c r="O229" s="54">
        <v>86444</v>
      </c>
      <c r="P229" s="25" t="s">
        <v>184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Mumbai</v>
      </c>
      <c r="W229" s="56"/>
      <c r="X229" s="45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71"/>
        <v>227</v>
      </c>
      <c r="B230" s="25" t="s">
        <v>152</v>
      </c>
      <c r="C230" s="45">
        <v>45814</v>
      </c>
      <c r="D230" s="45">
        <v>45821</v>
      </c>
      <c r="E230" s="8">
        <v>94.5</v>
      </c>
      <c r="F230" s="8">
        <f t="shared" si="65"/>
        <v>8316</v>
      </c>
      <c r="G230" s="54">
        <f t="shared" si="70"/>
        <v>8316</v>
      </c>
      <c r="H230" s="25">
        <v>301808</v>
      </c>
      <c r="I230" s="25" t="s">
        <v>185</v>
      </c>
      <c r="J230" s="25">
        <v>1</v>
      </c>
      <c r="K230" s="25">
        <v>1</v>
      </c>
      <c r="L230" s="25">
        <f t="shared" si="66"/>
        <v>0</v>
      </c>
      <c r="M230" s="25" t="s">
        <v>180</v>
      </c>
      <c r="N230" s="45">
        <v>45833</v>
      </c>
      <c r="O230" s="54">
        <v>14647.5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71"/>
        <v>228</v>
      </c>
      <c r="B231" s="25" t="s">
        <v>152</v>
      </c>
      <c r="C231" s="45">
        <v>45814</v>
      </c>
      <c r="D231" s="45">
        <v>45821</v>
      </c>
      <c r="E231" s="8">
        <v>204.4</v>
      </c>
      <c r="F231" s="8">
        <f t="shared" si="65"/>
        <v>17987.2</v>
      </c>
      <c r="G231" s="54">
        <f t="shared" si="70"/>
        <v>17987.2</v>
      </c>
      <c r="H231" s="25">
        <v>301814</v>
      </c>
      <c r="I231" s="25" t="s">
        <v>89</v>
      </c>
      <c r="J231" s="25">
        <v>1</v>
      </c>
      <c r="K231" s="25">
        <v>1</v>
      </c>
      <c r="L231" s="25">
        <f t="shared" si="66"/>
        <v>0</v>
      </c>
      <c r="M231" s="25" t="s">
        <v>175</v>
      </c>
      <c r="N231" s="45">
        <v>45824</v>
      </c>
      <c r="O231" s="54">
        <v>32587.200000000001</v>
      </c>
      <c r="P231" s="25" t="s">
        <v>176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Banglore</v>
      </c>
      <c r="W231" s="56"/>
      <c r="X231" s="45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71"/>
        <v>229</v>
      </c>
      <c r="B232" s="25" t="s">
        <v>152</v>
      </c>
      <c r="C232" s="45">
        <v>45814</v>
      </c>
      <c r="D232" s="45">
        <v>45821</v>
      </c>
      <c r="E232" s="8">
        <v>326.25</v>
      </c>
      <c r="F232" s="8">
        <f t="shared" si="65"/>
        <v>28710</v>
      </c>
      <c r="G232" s="54">
        <f t="shared" si="70"/>
        <v>28710</v>
      </c>
      <c r="H232" s="25">
        <v>302044</v>
      </c>
      <c r="I232" s="25" t="s">
        <v>93</v>
      </c>
      <c r="J232" s="25">
        <v>1</v>
      </c>
      <c r="K232" s="25">
        <v>1</v>
      </c>
      <c r="L232" s="25">
        <f t="shared" si="66"/>
        <v>0</v>
      </c>
      <c r="M232" s="25" t="s">
        <v>180</v>
      </c>
      <c r="N232" s="45">
        <v>45833</v>
      </c>
      <c r="O232" s="54">
        <v>47197.5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x14ac:dyDescent="0.25">
      <c r="A233" s="25">
        <f t="shared" si="71"/>
        <v>230</v>
      </c>
      <c r="B233" s="25" t="s">
        <v>152</v>
      </c>
      <c r="C233" s="45">
        <v>45814</v>
      </c>
      <c r="D233" s="45">
        <v>45821</v>
      </c>
      <c r="E233" s="8">
        <v>160.30000000000001</v>
      </c>
      <c r="F233" s="8">
        <f t="shared" si="65"/>
        <v>14106.400000000001</v>
      </c>
      <c r="G233" s="54">
        <f t="shared" si="70"/>
        <v>14106.400000000001</v>
      </c>
      <c r="H233" s="25">
        <v>302106</v>
      </c>
      <c r="I233" s="25" t="s">
        <v>186</v>
      </c>
      <c r="J233" s="25">
        <v>1</v>
      </c>
      <c r="K233" s="25">
        <v>1</v>
      </c>
      <c r="L233" s="25">
        <f t="shared" si="66"/>
        <v>0</v>
      </c>
      <c r="M233" s="25" t="s">
        <v>187</v>
      </c>
      <c r="N233" s="45">
        <v>45824</v>
      </c>
      <c r="O233" s="54">
        <v>25556.400000000001</v>
      </c>
      <c r="P233" s="25" t="s">
        <v>188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Kolkata</v>
      </c>
      <c r="W233" s="56"/>
      <c r="X233" s="45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71"/>
        <v>231</v>
      </c>
      <c r="B234" s="25" t="s">
        <v>152</v>
      </c>
      <c r="C234" s="45">
        <v>45814</v>
      </c>
      <c r="D234" s="45">
        <v>45821</v>
      </c>
      <c r="E234" s="8">
        <v>72.099999999999994</v>
      </c>
      <c r="F234" s="8">
        <f t="shared" si="65"/>
        <v>6344.7999999999993</v>
      </c>
      <c r="G234" s="54">
        <f t="shared" si="70"/>
        <v>6344.7999999999993</v>
      </c>
      <c r="H234" s="25">
        <v>302206</v>
      </c>
      <c r="I234" s="25" t="s">
        <v>189</v>
      </c>
      <c r="J234" s="25">
        <v>1</v>
      </c>
      <c r="K234" s="25">
        <v>1</v>
      </c>
      <c r="L234" s="25">
        <f t="shared" si="66"/>
        <v>0</v>
      </c>
      <c r="M234" s="25" t="s">
        <v>180</v>
      </c>
      <c r="N234" s="45">
        <v>45833</v>
      </c>
      <c r="O234" s="54">
        <v>11175.5</v>
      </c>
      <c r="P234" s="25" t="s">
        <v>181</v>
      </c>
      <c r="Q234" s="25" t="s">
        <v>637</v>
      </c>
      <c r="R234" s="25" t="s">
        <v>638</v>
      </c>
      <c r="S234" s="3">
        <v>4</v>
      </c>
      <c r="T234" s="55"/>
      <c r="U234" s="25" t="s">
        <v>19</v>
      </c>
      <c r="V234" s="25" t="str">
        <f>VLOOKUP(P234,'Customer List'!B:C,2,)</f>
        <v>Faridabad</v>
      </c>
      <c r="W234" s="56"/>
      <c r="X234" s="45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67" t="str">
        <f>VLOOKUP(P234,'Customer List'!B:D,3,)</f>
        <v>Local</v>
      </c>
    </row>
    <row r="235" spans="1:29" x14ac:dyDescent="0.25">
      <c r="A235" s="25">
        <f t="shared" si="71"/>
        <v>232</v>
      </c>
      <c r="B235" s="25" t="s">
        <v>152</v>
      </c>
      <c r="C235" s="45">
        <v>45814</v>
      </c>
      <c r="D235" s="45">
        <v>45821</v>
      </c>
      <c r="E235" s="8">
        <v>46.2</v>
      </c>
      <c r="F235" s="8">
        <f t="shared" si="65"/>
        <v>4065.6000000000004</v>
      </c>
      <c r="G235" s="54">
        <f t="shared" si="70"/>
        <v>8131.2000000000007</v>
      </c>
      <c r="H235" s="25">
        <v>302208</v>
      </c>
      <c r="I235" s="25" t="s">
        <v>190</v>
      </c>
      <c r="J235" s="25">
        <v>2</v>
      </c>
      <c r="K235" s="25">
        <v>2</v>
      </c>
      <c r="L235" s="25">
        <f t="shared" si="66"/>
        <v>0</v>
      </c>
      <c r="M235" s="25" t="s">
        <v>191</v>
      </c>
      <c r="N235" s="45">
        <v>45822</v>
      </c>
      <c r="O235" s="54">
        <v>14322</v>
      </c>
      <c r="P235" s="25" t="s">
        <v>192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Chandigarh</v>
      </c>
      <c r="W235" s="56"/>
      <c r="X235" s="45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71"/>
        <v>233</v>
      </c>
      <c r="B236" s="25" t="s">
        <v>152</v>
      </c>
      <c r="C236" s="45">
        <v>45814</v>
      </c>
      <c r="D236" s="45">
        <v>45821</v>
      </c>
      <c r="E236" s="8">
        <v>185.5</v>
      </c>
      <c r="F236" s="8">
        <f t="shared" si="65"/>
        <v>16324</v>
      </c>
      <c r="G236" s="54">
        <f t="shared" si="70"/>
        <v>16324</v>
      </c>
      <c r="H236" s="25">
        <v>302220</v>
      </c>
      <c r="I236" s="25" t="s">
        <v>95</v>
      </c>
      <c r="J236" s="25">
        <v>1</v>
      </c>
      <c r="K236" s="25">
        <v>1</v>
      </c>
      <c r="L236" s="25">
        <f t="shared" si="66"/>
        <v>0</v>
      </c>
      <c r="M236" s="25" t="s">
        <v>175</v>
      </c>
      <c r="N236" s="45">
        <v>45824</v>
      </c>
      <c r="O236" s="54">
        <v>29574</v>
      </c>
      <c r="P236" s="25" t="s">
        <v>176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Banglore</v>
      </c>
      <c r="W236" s="56"/>
      <c r="X236" s="45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71"/>
        <v>234</v>
      </c>
      <c r="B237" s="25" t="s">
        <v>152</v>
      </c>
      <c r="C237" s="45">
        <v>45814</v>
      </c>
      <c r="D237" s="45">
        <v>45821</v>
      </c>
      <c r="E237" s="8">
        <v>92.4</v>
      </c>
      <c r="F237" s="8">
        <f t="shared" si="65"/>
        <v>8131.2000000000007</v>
      </c>
      <c r="G237" s="54">
        <f t="shared" si="70"/>
        <v>8131.2000000000007</v>
      </c>
      <c r="H237" s="25">
        <v>302304</v>
      </c>
      <c r="I237" s="25" t="s">
        <v>193</v>
      </c>
      <c r="J237" s="25">
        <v>1</v>
      </c>
      <c r="K237" s="25">
        <v>1</v>
      </c>
      <c r="L237" s="25">
        <f t="shared" si="66"/>
        <v>0</v>
      </c>
      <c r="M237" s="25" t="s">
        <v>194</v>
      </c>
      <c r="N237" s="45">
        <v>45824</v>
      </c>
      <c r="O237" s="54">
        <v>15345</v>
      </c>
      <c r="P237" s="25" t="s">
        <v>195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Kanpur</v>
      </c>
      <c r="W237" s="56"/>
      <c r="X237" s="45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71"/>
        <v>235</v>
      </c>
      <c r="B238" s="25" t="s">
        <v>152</v>
      </c>
      <c r="C238" s="45">
        <v>45814</v>
      </c>
      <c r="D238" s="45">
        <v>45821</v>
      </c>
      <c r="E238" s="8">
        <v>176.4</v>
      </c>
      <c r="F238" s="8">
        <f t="shared" si="65"/>
        <v>15523.2</v>
      </c>
      <c r="G238" s="54">
        <f t="shared" si="70"/>
        <v>15523.2</v>
      </c>
      <c r="H238" s="25">
        <v>302506</v>
      </c>
      <c r="I238" s="25" t="s">
        <v>96</v>
      </c>
      <c r="J238" s="25">
        <v>1</v>
      </c>
      <c r="K238" s="25">
        <v>1</v>
      </c>
      <c r="L238" s="25">
        <f t="shared" si="66"/>
        <v>0</v>
      </c>
      <c r="M238" s="25" t="s">
        <v>194</v>
      </c>
      <c r="N238" s="45">
        <v>45824</v>
      </c>
      <c r="O238" s="54">
        <v>29295</v>
      </c>
      <c r="P238" s="25" t="s">
        <v>195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Kanpur</v>
      </c>
      <c r="W238" s="56"/>
      <c r="X238" s="45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71"/>
        <v>236</v>
      </c>
      <c r="B239" s="25" t="s">
        <v>152</v>
      </c>
      <c r="C239" s="45">
        <v>45814</v>
      </c>
      <c r="D239" s="45">
        <v>45821</v>
      </c>
      <c r="E239" s="8">
        <v>326.25</v>
      </c>
      <c r="F239" s="8">
        <f t="shared" si="65"/>
        <v>28710</v>
      </c>
      <c r="G239" s="54">
        <f t="shared" si="70"/>
        <v>28710</v>
      </c>
      <c r="H239" s="25">
        <v>303430</v>
      </c>
      <c r="I239" s="25" t="s">
        <v>103</v>
      </c>
      <c r="J239" s="25">
        <v>1</v>
      </c>
      <c r="K239" s="25">
        <v>1</v>
      </c>
      <c r="L239" s="25">
        <f t="shared" si="66"/>
        <v>0</v>
      </c>
      <c r="M239" s="25" t="s">
        <v>180</v>
      </c>
      <c r="N239" s="45">
        <v>45833</v>
      </c>
      <c r="O239" s="54">
        <v>47197.5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x14ac:dyDescent="0.25">
      <c r="A240" s="25">
        <f t="shared" si="71"/>
        <v>237</v>
      </c>
      <c r="B240" s="25" t="s">
        <v>152</v>
      </c>
      <c r="C240" s="45">
        <v>45814</v>
      </c>
      <c r="D240" s="45">
        <v>45821</v>
      </c>
      <c r="E240" s="8">
        <v>50.4</v>
      </c>
      <c r="F240" s="8">
        <f t="shared" si="65"/>
        <v>4435.2</v>
      </c>
      <c r="G240" s="54">
        <f t="shared" si="70"/>
        <v>4435.2</v>
      </c>
      <c r="H240" s="25">
        <v>304006</v>
      </c>
      <c r="I240" s="25" t="s">
        <v>196</v>
      </c>
      <c r="J240" s="25">
        <v>1</v>
      </c>
      <c r="K240" s="25">
        <v>1</v>
      </c>
      <c r="L240" s="25">
        <f t="shared" si="66"/>
        <v>0</v>
      </c>
      <c r="M240" s="25" t="s">
        <v>197</v>
      </c>
      <c r="N240" s="45">
        <v>45822</v>
      </c>
      <c r="O240" s="54">
        <v>7812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71"/>
        <v>238</v>
      </c>
      <c r="B241" s="25" t="s">
        <v>152</v>
      </c>
      <c r="C241" s="45">
        <v>45814</v>
      </c>
      <c r="D241" s="45">
        <v>45821</v>
      </c>
      <c r="E241" s="8">
        <v>285.75</v>
      </c>
      <c r="F241" s="8">
        <f t="shared" si="65"/>
        <v>25146</v>
      </c>
      <c r="G241" s="54">
        <f t="shared" si="70"/>
        <v>25146</v>
      </c>
      <c r="H241" s="25">
        <v>304032</v>
      </c>
      <c r="I241" s="25" t="s">
        <v>198</v>
      </c>
      <c r="J241" s="25">
        <v>1</v>
      </c>
      <c r="K241" s="25">
        <v>1</v>
      </c>
      <c r="L241" s="25">
        <f t="shared" si="66"/>
        <v>0</v>
      </c>
      <c r="M241" s="25" t="s">
        <v>180</v>
      </c>
      <c r="N241" s="45">
        <v>45833</v>
      </c>
      <c r="O241" s="54">
        <v>41338.5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71"/>
        <v>239</v>
      </c>
      <c r="B242" s="25" t="s">
        <v>152</v>
      </c>
      <c r="C242" s="45">
        <v>45814</v>
      </c>
      <c r="D242" s="45">
        <v>45821</v>
      </c>
      <c r="E242" s="8">
        <v>187.6</v>
      </c>
      <c r="F242" s="8">
        <f t="shared" si="65"/>
        <v>16508.8</v>
      </c>
      <c r="G242" s="54">
        <f t="shared" si="70"/>
        <v>33017.599999999999</v>
      </c>
      <c r="H242" s="25">
        <v>304122</v>
      </c>
      <c r="I242" s="25" t="s">
        <v>199</v>
      </c>
      <c r="J242" s="25">
        <v>2</v>
      </c>
      <c r="K242" s="25">
        <v>2</v>
      </c>
      <c r="L242" s="25">
        <f t="shared" si="66"/>
        <v>0</v>
      </c>
      <c r="M242" s="25" t="s">
        <v>200</v>
      </c>
      <c r="N242" s="45">
        <v>45824</v>
      </c>
      <c r="O242" s="54">
        <v>62310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x14ac:dyDescent="0.25">
      <c r="A243" s="25">
        <f t="shared" si="71"/>
        <v>240</v>
      </c>
      <c r="B243" s="25" t="s">
        <v>152</v>
      </c>
      <c r="C243" s="45">
        <v>45814</v>
      </c>
      <c r="D243" s="45">
        <v>45821</v>
      </c>
      <c r="E243" s="8">
        <v>184.8</v>
      </c>
      <c r="F243" s="8">
        <f t="shared" si="65"/>
        <v>16262.400000000001</v>
      </c>
      <c r="G243" s="54">
        <f t="shared" si="70"/>
        <v>16262.400000000001</v>
      </c>
      <c r="H243" s="25">
        <v>304123</v>
      </c>
      <c r="I243" s="25" t="s">
        <v>201</v>
      </c>
      <c r="J243" s="25">
        <v>1</v>
      </c>
      <c r="K243" s="25">
        <v>1</v>
      </c>
      <c r="L243" s="25">
        <f t="shared" si="66"/>
        <v>0</v>
      </c>
      <c r="M243" s="25" t="s">
        <v>202</v>
      </c>
      <c r="N243" s="45">
        <v>45822</v>
      </c>
      <c r="O243" s="54">
        <v>28644</v>
      </c>
      <c r="P243" s="25" t="s">
        <v>192</v>
      </c>
      <c r="Q243" s="25"/>
      <c r="R243" s="25"/>
      <c r="S243" s="3">
        <v>4</v>
      </c>
      <c r="T243" s="55"/>
      <c r="U243" s="25" t="s">
        <v>19</v>
      </c>
      <c r="V243" s="25" t="str">
        <f>VLOOKUP(P243,'Customer List'!B:C,2,)</f>
        <v>Chandigarh</v>
      </c>
      <c r="W243" s="56"/>
      <c r="X243" s="45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67" t="str">
        <f>VLOOKUP(P243,'Customer List'!B:D,3,)</f>
        <v>OutStation</v>
      </c>
    </row>
    <row r="244" spans="1:29" x14ac:dyDescent="0.25">
      <c r="A244" s="25">
        <f t="shared" si="71"/>
        <v>241</v>
      </c>
      <c r="B244" s="25" t="s">
        <v>152</v>
      </c>
      <c r="C244" s="45">
        <v>45814</v>
      </c>
      <c r="D244" s="45">
        <v>45821</v>
      </c>
      <c r="E244" s="8">
        <v>185.5</v>
      </c>
      <c r="F244" s="8">
        <f t="shared" si="65"/>
        <v>16324</v>
      </c>
      <c r="G244" s="54">
        <f t="shared" si="70"/>
        <v>16324</v>
      </c>
      <c r="H244" s="25">
        <v>304218</v>
      </c>
      <c r="I244" s="25" t="s">
        <v>108</v>
      </c>
      <c r="J244" s="25">
        <v>1</v>
      </c>
      <c r="K244" s="25">
        <v>1</v>
      </c>
      <c r="L244" s="25">
        <f t="shared" si="66"/>
        <v>0</v>
      </c>
      <c r="M244" s="25" t="s">
        <v>200</v>
      </c>
      <c r="N244" s="45">
        <v>45824</v>
      </c>
      <c r="O244" s="54">
        <v>29574</v>
      </c>
      <c r="P244" s="25" t="s">
        <v>188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Kolkata</v>
      </c>
      <c r="W244" s="56"/>
      <c r="X244" s="45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71"/>
        <v>242</v>
      </c>
      <c r="B245" s="25" t="s">
        <v>152</v>
      </c>
      <c r="C245" s="45">
        <v>45814</v>
      </c>
      <c r="D245" s="45">
        <v>45821</v>
      </c>
      <c r="E245" s="8">
        <v>326.25</v>
      </c>
      <c r="F245" s="8">
        <f t="shared" si="65"/>
        <v>28710</v>
      </c>
      <c r="G245" s="54">
        <f t="shared" si="70"/>
        <v>28710</v>
      </c>
      <c r="H245" s="25">
        <v>305044</v>
      </c>
      <c r="I245" s="25" t="s">
        <v>203</v>
      </c>
      <c r="J245" s="25">
        <v>1</v>
      </c>
      <c r="K245" s="25">
        <v>1</v>
      </c>
      <c r="L245" s="25">
        <f t="shared" si="66"/>
        <v>0</v>
      </c>
      <c r="M245" s="25" t="s">
        <v>180</v>
      </c>
      <c r="N245" s="45">
        <v>45833</v>
      </c>
      <c r="O245" s="54">
        <v>47197.5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x14ac:dyDescent="0.25">
      <c r="A246" s="25">
        <f t="shared" si="71"/>
        <v>243</v>
      </c>
      <c r="B246" s="25" t="s">
        <v>152</v>
      </c>
      <c r="C246" s="45">
        <v>45814</v>
      </c>
      <c r="D246" s="45">
        <v>45821</v>
      </c>
      <c r="E246" s="8">
        <v>259</v>
      </c>
      <c r="F246" s="8">
        <f t="shared" si="65"/>
        <v>22792</v>
      </c>
      <c r="G246" s="54">
        <f t="shared" si="70"/>
        <v>22792</v>
      </c>
      <c r="H246" s="25">
        <v>305116</v>
      </c>
      <c r="I246" s="25" t="s">
        <v>109</v>
      </c>
      <c r="J246" s="25">
        <v>1</v>
      </c>
      <c r="K246" s="25">
        <v>1</v>
      </c>
      <c r="L246" s="25">
        <f t="shared" si="66"/>
        <v>0</v>
      </c>
      <c r="M246" s="25" t="s">
        <v>180</v>
      </c>
      <c r="N246" s="45">
        <v>45833</v>
      </c>
      <c r="O246" s="54">
        <v>40145.5</v>
      </c>
      <c r="P246" s="25" t="s">
        <v>181</v>
      </c>
      <c r="Q246" s="25" t="s">
        <v>637</v>
      </c>
      <c r="R246" s="25" t="s">
        <v>638</v>
      </c>
      <c r="S246" s="3">
        <v>4</v>
      </c>
      <c r="T246" s="55"/>
      <c r="U246" s="25" t="s">
        <v>19</v>
      </c>
      <c r="V246" s="25" t="str">
        <f>VLOOKUP(P246,'Customer List'!B:C,2,)</f>
        <v>Faridabad</v>
      </c>
      <c r="W246" s="56"/>
      <c r="X246" s="45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67" t="str">
        <f>VLOOKUP(P246,'Customer List'!B:D,3,)</f>
        <v>Local</v>
      </c>
    </row>
    <row r="247" spans="1:29" x14ac:dyDescent="0.25">
      <c r="A247" s="25">
        <f t="shared" si="71"/>
        <v>244</v>
      </c>
      <c r="B247" s="25" t="s">
        <v>152</v>
      </c>
      <c r="C247" s="45">
        <v>45814</v>
      </c>
      <c r="D247" s="45">
        <v>45821</v>
      </c>
      <c r="E247" s="8">
        <v>242.9</v>
      </c>
      <c r="F247" s="8">
        <f t="shared" si="65"/>
        <v>21375.200000000001</v>
      </c>
      <c r="G247" s="54">
        <f t="shared" si="70"/>
        <v>21375.200000000001</v>
      </c>
      <c r="H247" s="25">
        <v>307654</v>
      </c>
      <c r="I247" s="25" t="s">
        <v>204</v>
      </c>
      <c r="J247" s="25">
        <v>1</v>
      </c>
      <c r="K247" s="25">
        <v>1</v>
      </c>
      <c r="L247" s="25">
        <f t="shared" si="66"/>
        <v>0</v>
      </c>
      <c r="M247" s="25" t="s">
        <v>180</v>
      </c>
      <c r="N247" s="45">
        <v>45833</v>
      </c>
      <c r="O247" s="54">
        <v>37649.5</v>
      </c>
      <c r="P247" s="25" t="s">
        <v>181</v>
      </c>
      <c r="Q247" s="25" t="s">
        <v>637</v>
      </c>
      <c r="R247" s="25" t="s">
        <v>638</v>
      </c>
      <c r="S247" s="3">
        <v>4</v>
      </c>
      <c r="T247" s="55"/>
      <c r="U247" s="25" t="s">
        <v>19</v>
      </c>
      <c r="V247" s="25" t="str">
        <f>VLOOKUP(P247,'Customer List'!B:C,2,)</f>
        <v>Faridabad</v>
      </c>
      <c r="W247" s="56"/>
      <c r="X247" s="45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71"/>
        <v>245</v>
      </c>
      <c r="B248" s="25" t="s">
        <v>152</v>
      </c>
      <c r="C248" s="45">
        <v>45814</v>
      </c>
      <c r="D248" s="45">
        <v>45821</v>
      </c>
      <c r="E248" s="8">
        <v>196</v>
      </c>
      <c r="F248" s="8">
        <f t="shared" si="65"/>
        <v>17248</v>
      </c>
      <c r="G248" s="54">
        <f t="shared" si="70"/>
        <v>34496</v>
      </c>
      <c r="H248" s="25">
        <v>311504</v>
      </c>
      <c r="I248" s="25" t="s">
        <v>1359</v>
      </c>
      <c r="J248" s="25">
        <v>2</v>
      </c>
      <c r="K248" s="25">
        <v>2</v>
      </c>
      <c r="L248" s="25">
        <f t="shared" si="66"/>
        <v>0</v>
      </c>
      <c r="M248" s="25" t="s">
        <v>205</v>
      </c>
      <c r="N248" s="45">
        <v>45824</v>
      </c>
      <c r="O248" s="54">
        <v>60760</v>
      </c>
      <c r="P248" s="25" t="s">
        <v>1900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71"/>
        <v>246</v>
      </c>
      <c r="B249" s="25" t="s">
        <v>152</v>
      </c>
      <c r="C249" s="45">
        <v>45814</v>
      </c>
      <c r="D249" s="45">
        <v>45821</v>
      </c>
      <c r="E249" s="8">
        <v>186.9</v>
      </c>
      <c r="F249" s="8">
        <f t="shared" si="65"/>
        <v>16447.2</v>
      </c>
      <c r="G249" s="54">
        <f t="shared" si="70"/>
        <v>16447.2</v>
      </c>
      <c r="H249" s="25">
        <v>312108</v>
      </c>
      <c r="I249" s="25" t="s">
        <v>21</v>
      </c>
      <c r="J249" s="25">
        <v>1</v>
      </c>
      <c r="K249" s="25">
        <v>1</v>
      </c>
      <c r="L249" s="25">
        <f t="shared" si="66"/>
        <v>0</v>
      </c>
      <c r="M249" s="25" t="s">
        <v>206</v>
      </c>
      <c r="N249" s="45">
        <v>45824</v>
      </c>
      <c r="O249" s="54">
        <v>30211.05</v>
      </c>
      <c r="P249" s="25" t="s">
        <v>207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Hyderabad</v>
      </c>
      <c r="W249" s="56"/>
      <c r="X249" s="45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71"/>
        <v>247</v>
      </c>
      <c r="B250" s="25" t="s">
        <v>152</v>
      </c>
      <c r="C250" s="45">
        <v>45814</v>
      </c>
      <c r="D250" s="45">
        <v>45821</v>
      </c>
      <c r="E250" s="8">
        <v>203.7</v>
      </c>
      <c r="F250" s="8">
        <f t="shared" si="65"/>
        <v>17925.599999999999</v>
      </c>
      <c r="G250" s="54">
        <f t="shared" si="70"/>
        <v>17925.599999999999</v>
      </c>
      <c r="H250" s="25">
        <v>314510</v>
      </c>
      <c r="I250" s="25" t="s">
        <v>37</v>
      </c>
      <c r="J250" s="25">
        <v>1</v>
      </c>
      <c r="K250" s="25">
        <v>1</v>
      </c>
      <c r="L250" s="25">
        <f t="shared" si="66"/>
        <v>0</v>
      </c>
      <c r="M250" s="25" t="s">
        <v>187</v>
      </c>
      <c r="N250" s="45">
        <v>45824</v>
      </c>
      <c r="O250" s="54">
        <v>32475.599999999999</v>
      </c>
      <c r="P250" s="25" t="s">
        <v>188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Kolkata</v>
      </c>
      <c r="W250" s="56"/>
      <c r="X250" s="45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71"/>
        <v>248</v>
      </c>
      <c r="B251" s="25" t="s">
        <v>152</v>
      </c>
      <c r="C251" s="45">
        <v>45814</v>
      </c>
      <c r="D251" s="45">
        <v>45821</v>
      </c>
      <c r="E251" s="8">
        <v>123.2</v>
      </c>
      <c r="F251" s="8">
        <f t="shared" si="65"/>
        <v>10841.6</v>
      </c>
      <c r="G251" s="54">
        <f t="shared" si="70"/>
        <v>21683.200000000001</v>
      </c>
      <c r="H251" s="25">
        <v>316317</v>
      </c>
      <c r="I251" s="25" t="s">
        <v>113</v>
      </c>
      <c r="J251" s="25">
        <v>2</v>
      </c>
      <c r="K251" s="25">
        <v>2</v>
      </c>
      <c r="L251" s="25">
        <f t="shared" si="66"/>
        <v>0</v>
      </c>
      <c r="M251" s="25" t="s">
        <v>208</v>
      </c>
      <c r="N251" s="45">
        <v>45821</v>
      </c>
      <c r="O251" s="54">
        <v>33792</v>
      </c>
      <c r="P251" s="25" t="s">
        <v>209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71"/>
        <v>249</v>
      </c>
      <c r="B252" s="25" t="s">
        <v>152</v>
      </c>
      <c r="C252" s="45">
        <v>45814</v>
      </c>
      <c r="D252" s="45">
        <v>45821</v>
      </c>
      <c r="E252" s="8">
        <v>242.9</v>
      </c>
      <c r="F252" s="8">
        <f t="shared" si="65"/>
        <v>21375.200000000001</v>
      </c>
      <c r="G252" s="54">
        <f t="shared" si="70"/>
        <v>21375.200000000001</v>
      </c>
      <c r="H252" s="25">
        <v>317352</v>
      </c>
      <c r="I252" s="25" t="s">
        <v>210</v>
      </c>
      <c r="J252" s="25">
        <v>1</v>
      </c>
      <c r="K252" s="25">
        <v>1</v>
      </c>
      <c r="L252" s="25">
        <f t="shared" si="66"/>
        <v>0</v>
      </c>
      <c r="M252" s="25" t="s">
        <v>211</v>
      </c>
      <c r="N252" s="45">
        <v>45822</v>
      </c>
      <c r="O252" s="54">
        <v>34960.25</v>
      </c>
      <c r="P252" s="25" t="s">
        <v>212</v>
      </c>
      <c r="Q252" s="25"/>
      <c r="R252" s="25"/>
      <c r="S252" s="3">
        <v>4</v>
      </c>
      <c r="T252" s="55"/>
      <c r="U252" s="25" t="s">
        <v>19</v>
      </c>
      <c r="V252" s="25" t="str">
        <f>VLOOKUP(P252,'Customer List'!B:C,2,)</f>
        <v>Banglore</v>
      </c>
      <c r="W252" s="56"/>
      <c r="X252" s="45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67" t="str">
        <f>VLOOKUP(P252,'Customer List'!B:D,3,)</f>
        <v>OutStation</v>
      </c>
    </row>
    <row r="253" spans="1:29" x14ac:dyDescent="0.25">
      <c r="A253" s="25">
        <f t="shared" si="71"/>
        <v>250</v>
      </c>
      <c r="B253" s="25" t="s">
        <v>152</v>
      </c>
      <c r="C253" s="45">
        <v>45814</v>
      </c>
      <c r="D253" s="45">
        <v>45821</v>
      </c>
      <c r="E253" s="8">
        <v>313.5</v>
      </c>
      <c r="F253" s="8">
        <f t="shared" si="65"/>
        <v>27588</v>
      </c>
      <c r="G253" s="54">
        <f t="shared" si="70"/>
        <v>27588</v>
      </c>
      <c r="H253" s="25">
        <v>321140</v>
      </c>
      <c r="I253" s="25" t="s">
        <v>1360</v>
      </c>
      <c r="J253" s="25">
        <v>1</v>
      </c>
      <c r="K253" s="25">
        <v>1</v>
      </c>
      <c r="L253" s="25">
        <f t="shared" si="66"/>
        <v>0</v>
      </c>
      <c r="M253" s="25" t="s">
        <v>175</v>
      </c>
      <c r="N253" s="45">
        <v>45824</v>
      </c>
      <c r="O253" s="54">
        <v>46648.800000000003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71"/>
        <v>251</v>
      </c>
      <c r="B254" s="25" t="s">
        <v>152</v>
      </c>
      <c r="C254" s="45">
        <v>45814</v>
      </c>
      <c r="D254" s="45">
        <v>45821</v>
      </c>
      <c r="E254" s="8">
        <v>212.8</v>
      </c>
      <c r="F254" s="8">
        <f t="shared" si="65"/>
        <v>18726.400000000001</v>
      </c>
      <c r="G254" s="54">
        <f t="shared" si="70"/>
        <v>18726.400000000001</v>
      </c>
      <c r="H254" s="25">
        <v>322008</v>
      </c>
      <c r="I254" s="25" t="s">
        <v>1361</v>
      </c>
      <c r="J254" s="25">
        <v>1</v>
      </c>
      <c r="K254" s="25">
        <v>1</v>
      </c>
      <c r="L254" s="25">
        <f t="shared" si="66"/>
        <v>0</v>
      </c>
      <c r="M254" s="25" t="s">
        <v>180</v>
      </c>
      <c r="N254" s="45">
        <v>45833</v>
      </c>
      <c r="O254" s="54">
        <v>32984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71"/>
        <v>252</v>
      </c>
      <c r="B255" s="25" t="s">
        <v>152</v>
      </c>
      <c r="C255" s="45">
        <v>45814</v>
      </c>
      <c r="D255" s="45">
        <v>45821</v>
      </c>
      <c r="E255" s="8">
        <v>132</v>
      </c>
      <c r="F255" s="8">
        <f t="shared" si="65"/>
        <v>11616</v>
      </c>
      <c r="G255" s="54">
        <f t="shared" si="70"/>
        <v>11616</v>
      </c>
      <c r="H255" s="25">
        <v>325227</v>
      </c>
      <c r="I255" s="25" t="s">
        <v>1362</v>
      </c>
      <c r="J255" s="25">
        <v>1</v>
      </c>
      <c r="K255" s="25">
        <v>1</v>
      </c>
      <c r="L255" s="25">
        <f t="shared" si="66"/>
        <v>0</v>
      </c>
      <c r="M255" s="25" t="s">
        <v>213</v>
      </c>
      <c r="N255" s="45">
        <v>45821</v>
      </c>
      <c r="O255" s="54">
        <v>16720</v>
      </c>
      <c r="P255" s="25" t="s">
        <v>214</v>
      </c>
      <c r="Q255" s="25" t="s">
        <v>1131</v>
      </c>
      <c r="R255" s="25" t="s">
        <v>1131</v>
      </c>
      <c r="S255" s="3">
        <v>4</v>
      </c>
      <c r="T255" s="55"/>
      <c r="U255" s="25" t="s">
        <v>19</v>
      </c>
      <c r="V255" s="25" t="str">
        <f>VLOOKUP(P255,'Customer List'!B:C,2,)</f>
        <v>Delhi</v>
      </c>
      <c r="W255" s="56"/>
      <c r="X255" s="45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71"/>
        <v>253</v>
      </c>
      <c r="B256" s="25" t="s">
        <v>152</v>
      </c>
      <c r="C256" s="45">
        <v>45814</v>
      </c>
      <c r="D256" s="45">
        <v>45821</v>
      </c>
      <c r="E256" s="8">
        <v>99.4</v>
      </c>
      <c r="F256" s="8">
        <f t="shared" si="65"/>
        <v>8747.2000000000007</v>
      </c>
      <c r="G256" s="54">
        <f t="shared" si="70"/>
        <v>8747.2000000000007</v>
      </c>
      <c r="H256" s="25">
        <v>331917</v>
      </c>
      <c r="I256" s="25" t="s">
        <v>1363</v>
      </c>
      <c r="J256" s="25">
        <v>1</v>
      </c>
      <c r="K256" s="25">
        <v>1</v>
      </c>
      <c r="L256" s="25">
        <f t="shared" si="66"/>
        <v>0</v>
      </c>
      <c r="M256" s="25" t="s">
        <v>213</v>
      </c>
      <c r="N256" s="45">
        <v>45821</v>
      </c>
      <c r="O256" s="54">
        <v>13490</v>
      </c>
      <c r="P256" s="25" t="s">
        <v>214</v>
      </c>
      <c r="Q256" s="25" t="s">
        <v>1131</v>
      </c>
      <c r="R256" s="25" t="s">
        <v>1131</v>
      </c>
      <c r="S256" s="3">
        <v>4</v>
      </c>
      <c r="T256" s="55"/>
      <c r="U256" s="25" t="s">
        <v>19</v>
      </c>
      <c r="V256" s="25" t="str">
        <f>VLOOKUP(P256,'Customer List'!B:C,2,)</f>
        <v>Delhi</v>
      </c>
      <c r="W256" s="56"/>
      <c r="X256" s="45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71"/>
        <v>254</v>
      </c>
      <c r="B257" s="25" t="s">
        <v>152</v>
      </c>
      <c r="C257" s="45">
        <v>45814</v>
      </c>
      <c r="D257" s="45">
        <v>45821</v>
      </c>
      <c r="E257" s="8">
        <v>242.9</v>
      </c>
      <c r="F257" s="8">
        <f t="shared" si="65"/>
        <v>21375.200000000001</v>
      </c>
      <c r="G257" s="54">
        <f t="shared" si="70"/>
        <v>21375.200000000001</v>
      </c>
      <c r="H257" s="25">
        <v>333634</v>
      </c>
      <c r="I257" s="25" t="s">
        <v>215</v>
      </c>
      <c r="J257" s="25">
        <v>1</v>
      </c>
      <c r="K257" s="25">
        <v>1</v>
      </c>
      <c r="L257" s="25">
        <f t="shared" si="66"/>
        <v>0</v>
      </c>
      <c r="M257" s="25" t="s">
        <v>175</v>
      </c>
      <c r="N257" s="45">
        <v>45824</v>
      </c>
      <c r="O257" s="54">
        <v>38725.199999999997</v>
      </c>
      <c r="P257" s="25" t="s">
        <v>176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Banglore</v>
      </c>
      <c r="W257" s="56"/>
      <c r="X257" s="45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x14ac:dyDescent="0.25">
      <c r="A258" s="25">
        <f t="shared" si="71"/>
        <v>255</v>
      </c>
      <c r="B258" s="25" t="s">
        <v>152</v>
      </c>
      <c r="C258" s="45">
        <v>45814</v>
      </c>
      <c r="D258" s="45">
        <v>45821</v>
      </c>
      <c r="E258" s="8">
        <v>267.39999999999998</v>
      </c>
      <c r="F258" s="8">
        <f t="shared" si="65"/>
        <v>23531.199999999997</v>
      </c>
      <c r="G258" s="54">
        <f t="shared" si="70"/>
        <v>23531.199999999997</v>
      </c>
      <c r="H258" s="25">
        <v>337248</v>
      </c>
      <c r="I258" s="25" t="s">
        <v>117</v>
      </c>
      <c r="J258" s="25">
        <v>1</v>
      </c>
      <c r="K258" s="25">
        <v>1</v>
      </c>
      <c r="L258" s="25">
        <f t="shared" si="66"/>
        <v>0</v>
      </c>
      <c r="M258" s="25" t="s">
        <v>180</v>
      </c>
      <c r="N258" s="45">
        <v>45833</v>
      </c>
      <c r="O258" s="54">
        <v>41447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71"/>
        <v>256</v>
      </c>
      <c r="B259" s="25" t="s">
        <v>152</v>
      </c>
      <c r="C259" s="45">
        <v>45814</v>
      </c>
      <c r="D259" s="45">
        <v>45821</v>
      </c>
      <c r="E259" s="8">
        <v>227.5</v>
      </c>
      <c r="F259" s="8">
        <f t="shared" si="65"/>
        <v>20020</v>
      </c>
      <c r="G259" s="54">
        <f t="shared" si="70"/>
        <v>20020</v>
      </c>
      <c r="H259" s="25">
        <v>344722</v>
      </c>
      <c r="I259" s="25" t="s">
        <v>216</v>
      </c>
      <c r="J259" s="25">
        <v>1</v>
      </c>
      <c r="K259" s="25">
        <v>1</v>
      </c>
      <c r="L259" s="25">
        <f t="shared" si="66"/>
        <v>0</v>
      </c>
      <c r="M259" s="25" t="s">
        <v>187</v>
      </c>
      <c r="N259" s="45">
        <v>45824</v>
      </c>
      <c r="O259" s="54">
        <v>36270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71"/>
        <v>257</v>
      </c>
      <c r="B260" s="25" t="s">
        <v>152</v>
      </c>
      <c r="C260" s="45">
        <v>45814</v>
      </c>
      <c r="D260" s="45">
        <v>45821</v>
      </c>
      <c r="E260" s="8">
        <v>112</v>
      </c>
      <c r="F260" s="8">
        <f t="shared" si="65"/>
        <v>9856</v>
      </c>
      <c r="G260" s="54">
        <f t="shared" si="70"/>
        <v>9856</v>
      </c>
      <c r="H260" s="25">
        <v>344804</v>
      </c>
      <c r="I260" s="25" t="s">
        <v>217</v>
      </c>
      <c r="J260" s="25">
        <v>1</v>
      </c>
      <c r="K260" s="25">
        <v>1</v>
      </c>
      <c r="L260" s="25">
        <f t="shared" si="66"/>
        <v>0</v>
      </c>
      <c r="M260" s="25" t="s">
        <v>180</v>
      </c>
      <c r="N260" s="45">
        <v>45833</v>
      </c>
      <c r="O260" s="54">
        <v>17360</v>
      </c>
      <c r="P260" s="25" t="s">
        <v>181</v>
      </c>
      <c r="Q260" s="25" t="s">
        <v>637</v>
      </c>
      <c r="R260" s="25" t="s">
        <v>638</v>
      </c>
      <c r="S260" s="3">
        <v>4</v>
      </c>
      <c r="T260" s="55"/>
      <c r="U260" s="25" t="s">
        <v>19</v>
      </c>
      <c r="V260" s="25" t="str">
        <f>VLOOKUP(P260,'Customer List'!B:C,2,)</f>
        <v>Faridabad</v>
      </c>
      <c r="W260" s="56"/>
      <c r="X260" s="45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71"/>
        <v>258</v>
      </c>
      <c r="B261" s="25" t="s">
        <v>152</v>
      </c>
      <c r="C261" s="45">
        <v>45814</v>
      </c>
      <c r="D261" s="45">
        <v>45821</v>
      </c>
      <c r="E261" s="8">
        <v>173.6</v>
      </c>
      <c r="F261" s="8">
        <f t="shared" ref="F261:F324" si="80">IF(AB261="DOLLAR",E261*88,E261)</f>
        <v>15276.8</v>
      </c>
      <c r="G261" s="54">
        <f t="shared" si="70"/>
        <v>15276.8</v>
      </c>
      <c r="H261" s="25">
        <v>344812</v>
      </c>
      <c r="I261" s="25" t="s">
        <v>218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219</v>
      </c>
      <c r="N261" s="45">
        <v>45821</v>
      </c>
      <c r="O261" s="54">
        <v>24986</v>
      </c>
      <c r="P261" s="25" t="s">
        <v>119</v>
      </c>
      <c r="Q261" s="25" t="s">
        <v>637</v>
      </c>
      <c r="R261" s="25" t="s">
        <v>638</v>
      </c>
      <c r="S261" s="3">
        <v>4</v>
      </c>
      <c r="T261" s="55" t="s">
        <v>220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71"/>
        <v>259</v>
      </c>
      <c r="B262" s="25" t="s">
        <v>152</v>
      </c>
      <c r="C262" s="45">
        <v>45814</v>
      </c>
      <c r="D262" s="45">
        <v>45821</v>
      </c>
      <c r="E262" s="8">
        <v>95.2</v>
      </c>
      <c r="F262" s="8">
        <f t="shared" si="80"/>
        <v>8377.6</v>
      </c>
      <c r="G262" s="54">
        <f t="shared" si="70"/>
        <v>8377.6</v>
      </c>
      <c r="H262" s="25">
        <v>345041</v>
      </c>
      <c r="I262" s="25" t="s">
        <v>1364</v>
      </c>
      <c r="J262" s="25">
        <v>1</v>
      </c>
      <c r="K262" s="25">
        <v>1</v>
      </c>
      <c r="L262" s="25">
        <f t="shared" si="81"/>
        <v>0</v>
      </c>
      <c r="M262" s="25" t="s">
        <v>211</v>
      </c>
      <c r="N262" s="45">
        <v>45822</v>
      </c>
      <c r="O262" s="54">
        <v>13702</v>
      </c>
      <c r="P262" s="25" t="s">
        <v>212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Banglore</v>
      </c>
      <c r="W262" s="56"/>
      <c r="X262" s="45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71"/>
        <v>260</v>
      </c>
      <c r="B263" s="25" t="s">
        <v>152</v>
      </c>
      <c r="C263" s="45">
        <v>45814</v>
      </c>
      <c r="D263" s="45">
        <v>45821</v>
      </c>
      <c r="E263" s="8">
        <v>176.4</v>
      </c>
      <c r="F263" s="8">
        <f t="shared" si="80"/>
        <v>15523.2</v>
      </c>
      <c r="G263" s="54">
        <f t="shared" ref="G263:G326" si="86">F263*J263</f>
        <v>15523.2</v>
      </c>
      <c r="H263" s="25">
        <v>348206</v>
      </c>
      <c r="I263" s="25" t="s">
        <v>221</v>
      </c>
      <c r="J263" s="25">
        <v>1</v>
      </c>
      <c r="K263" s="25">
        <v>1</v>
      </c>
      <c r="L263" s="25">
        <f t="shared" si="81"/>
        <v>0</v>
      </c>
      <c r="M263" s="25" t="s">
        <v>187</v>
      </c>
      <c r="N263" s="45">
        <v>45824</v>
      </c>
      <c r="O263" s="54">
        <v>28123.599999999999</v>
      </c>
      <c r="P263" s="25" t="s">
        <v>188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Kolkata</v>
      </c>
      <c r="W263" s="56"/>
      <c r="X263" s="45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ref="A264:A327" si="87">A263+1</f>
        <v>261</v>
      </c>
      <c r="B264" s="25" t="s">
        <v>152</v>
      </c>
      <c r="C264" s="45">
        <v>45814</v>
      </c>
      <c r="D264" s="45">
        <v>45821</v>
      </c>
      <c r="E264" s="8">
        <v>447.3</v>
      </c>
      <c r="F264" s="8">
        <f t="shared" si="80"/>
        <v>39362.400000000001</v>
      </c>
      <c r="G264" s="54">
        <f t="shared" si="86"/>
        <v>39362.400000000001</v>
      </c>
      <c r="H264" s="25">
        <v>348801</v>
      </c>
      <c r="I264" s="25" t="s">
        <v>1365</v>
      </c>
      <c r="J264" s="25">
        <v>1</v>
      </c>
      <c r="K264" s="25">
        <v>1</v>
      </c>
      <c r="L264" s="25">
        <f t="shared" si="81"/>
        <v>0</v>
      </c>
      <c r="M264" s="25" t="s">
        <v>222</v>
      </c>
      <c r="N264" s="45">
        <v>45821</v>
      </c>
      <c r="O264" s="54">
        <v>0</v>
      </c>
      <c r="P264" s="25" t="s">
        <v>1015</v>
      </c>
      <c r="Q264" s="25" t="s">
        <v>637</v>
      </c>
      <c r="R264" s="25" t="s">
        <v>638</v>
      </c>
      <c r="S264" s="3">
        <v>4</v>
      </c>
      <c r="T264" s="55" t="s">
        <v>859</v>
      </c>
      <c r="U264" s="25" t="s">
        <v>19</v>
      </c>
      <c r="V264" s="25" t="str">
        <f>VLOOKUP(P264,'Customer List'!B:C,2,)</f>
        <v>Delhi</v>
      </c>
      <c r="W264" s="56"/>
      <c r="X264" s="45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67" t="str">
        <f>VLOOKUP(P264,'Customer List'!B:D,3,)</f>
        <v>Local</v>
      </c>
    </row>
    <row r="265" spans="1:29" x14ac:dyDescent="0.25">
      <c r="A265" s="25">
        <f t="shared" si="87"/>
        <v>262</v>
      </c>
      <c r="B265" s="25" t="s">
        <v>152</v>
      </c>
      <c r="C265" s="45">
        <v>45814</v>
      </c>
      <c r="D265" s="45">
        <v>45821</v>
      </c>
      <c r="E265" s="8">
        <v>267.39999999999998</v>
      </c>
      <c r="F265" s="8">
        <f t="shared" si="80"/>
        <v>23531.199999999997</v>
      </c>
      <c r="G265" s="54">
        <f t="shared" si="86"/>
        <v>23531.199999999997</v>
      </c>
      <c r="H265" s="25">
        <v>358512</v>
      </c>
      <c r="I265" s="25" t="s">
        <v>1366</v>
      </c>
      <c r="J265" s="25">
        <v>1</v>
      </c>
      <c r="K265" s="25">
        <v>1</v>
      </c>
      <c r="L265" s="25">
        <f t="shared" si="81"/>
        <v>0</v>
      </c>
      <c r="M265" s="25" t="s">
        <v>223</v>
      </c>
      <c r="N265" s="45">
        <v>45822</v>
      </c>
      <c r="O265" s="54">
        <v>41447</v>
      </c>
      <c r="P265" s="25" t="s">
        <v>23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Chandigarh</v>
      </c>
      <c r="W265" s="56"/>
      <c r="X265" s="45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87"/>
        <v>263</v>
      </c>
      <c r="B266" s="25" t="s">
        <v>152</v>
      </c>
      <c r="C266" s="45">
        <v>45814</v>
      </c>
      <c r="D266" s="45">
        <v>45821</v>
      </c>
      <c r="E266" s="8">
        <v>219.8</v>
      </c>
      <c r="F266" s="8">
        <f t="shared" si="80"/>
        <v>19342.400000000001</v>
      </c>
      <c r="G266" s="54">
        <f t="shared" si="86"/>
        <v>19342.400000000001</v>
      </c>
      <c r="H266" s="25">
        <v>359122</v>
      </c>
      <c r="I266" s="25" t="s">
        <v>1367</v>
      </c>
      <c r="J266" s="25">
        <v>1</v>
      </c>
      <c r="K266" s="25">
        <v>1</v>
      </c>
      <c r="L266" s="25">
        <f t="shared" si="81"/>
        <v>0</v>
      </c>
      <c r="M266" s="25" t="s">
        <v>224</v>
      </c>
      <c r="N266" s="45">
        <v>45824</v>
      </c>
      <c r="O266" s="54">
        <v>34069</v>
      </c>
      <c r="P266" s="25" t="s">
        <v>225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Punjab</v>
      </c>
      <c r="W266" s="56"/>
      <c r="X266" s="45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87"/>
        <v>264</v>
      </c>
      <c r="B267" s="25" t="s">
        <v>152</v>
      </c>
      <c r="C267" s="45">
        <v>45814</v>
      </c>
      <c r="D267" s="45">
        <v>45821</v>
      </c>
      <c r="E267" s="8">
        <v>95.2</v>
      </c>
      <c r="F267" s="8">
        <f t="shared" si="80"/>
        <v>8377.6</v>
      </c>
      <c r="G267" s="54">
        <f t="shared" si="86"/>
        <v>8377.6</v>
      </c>
      <c r="H267" s="25">
        <v>369607</v>
      </c>
      <c r="I267" s="25" t="s">
        <v>1368</v>
      </c>
      <c r="J267" s="25">
        <v>1</v>
      </c>
      <c r="K267" s="25">
        <v>1</v>
      </c>
      <c r="L267" s="25">
        <f t="shared" si="81"/>
        <v>0</v>
      </c>
      <c r="M267" s="25" t="s">
        <v>211</v>
      </c>
      <c r="N267" s="45">
        <v>45822</v>
      </c>
      <c r="O267" s="54">
        <v>13702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87"/>
        <v>265</v>
      </c>
      <c r="B268" s="25" t="s">
        <v>152</v>
      </c>
      <c r="C268" s="45">
        <v>45814</v>
      </c>
      <c r="D268" s="45">
        <v>45821</v>
      </c>
      <c r="E268" s="8">
        <v>95.2</v>
      </c>
      <c r="F268" s="8">
        <f t="shared" si="80"/>
        <v>8377.6</v>
      </c>
      <c r="G268" s="54">
        <f t="shared" si="86"/>
        <v>8377.6</v>
      </c>
      <c r="H268" s="25">
        <v>374209</v>
      </c>
      <c r="I268" s="25" t="s">
        <v>226</v>
      </c>
      <c r="J268" s="25">
        <v>1</v>
      </c>
      <c r="K268" s="25">
        <v>1</v>
      </c>
      <c r="L268" s="25">
        <f t="shared" si="81"/>
        <v>0</v>
      </c>
      <c r="M268" s="25" t="s">
        <v>211</v>
      </c>
      <c r="N268" s="45">
        <v>45822</v>
      </c>
      <c r="O268" s="54">
        <v>13702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87"/>
        <v>266</v>
      </c>
      <c r="B269" s="25" t="s">
        <v>152</v>
      </c>
      <c r="C269" s="45">
        <v>45814</v>
      </c>
      <c r="D269" s="45">
        <v>45821</v>
      </c>
      <c r="E269" s="8">
        <v>74.900000000000006</v>
      </c>
      <c r="F269" s="8">
        <f t="shared" si="80"/>
        <v>6591.2000000000007</v>
      </c>
      <c r="G269" s="54">
        <f t="shared" si="86"/>
        <v>6591.2000000000007</v>
      </c>
      <c r="H269" s="25">
        <v>375403</v>
      </c>
      <c r="I269" s="25" t="s">
        <v>25</v>
      </c>
      <c r="J269" s="25">
        <v>1</v>
      </c>
      <c r="K269" s="25">
        <v>1</v>
      </c>
      <c r="L269" s="25">
        <f t="shared" si="81"/>
        <v>0</v>
      </c>
      <c r="M269" s="25" t="s">
        <v>211</v>
      </c>
      <c r="N269" s="45">
        <v>45822</v>
      </c>
      <c r="O269" s="54">
        <v>10780.25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87"/>
        <v>267</v>
      </c>
      <c r="B270" s="25" t="s">
        <v>152</v>
      </c>
      <c r="C270" s="45">
        <v>45814</v>
      </c>
      <c r="D270" s="45">
        <v>45821</v>
      </c>
      <c r="E270" s="8">
        <v>234.5</v>
      </c>
      <c r="F270" s="8">
        <f t="shared" si="80"/>
        <v>20636</v>
      </c>
      <c r="G270" s="54">
        <f t="shared" si="86"/>
        <v>20636</v>
      </c>
      <c r="H270" s="25">
        <v>392114</v>
      </c>
      <c r="I270" s="25" t="s">
        <v>227</v>
      </c>
      <c r="J270" s="25">
        <v>1</v>
      </c>
      <c r="K270" s="25">
        <v>1</v>
      </c>
      <c r="L270" s="25">
        <f t="shared" si="81"/>
        <v>0</v>
      </c>
      <c r="M270" s="25" t="s">
        <v>211</v>
      </c>
      <c r="N270" s="45">
        <v>45822</v>
      </c>
      <c r="O270" s="54">
        <v>33751.25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87"/>
        <v>268</v>
      </c>
      <c r="B271" s="25" t="s">
        <v>152</v>
      </c>
      <c r="C271" s="45">
        <v>45814</v>
      </c>
      <c r="D271" s="45">
        <v>45821</v>
      </c>
      <c r="E271" s="8">
        <v>107.1</v>
      </c>
      <c r="F271" s="8">
        <f t="shared" si="80"/>
        <v>9424.7999999999993</v>
      </c>
      <c r="G271" s="54">
        <f t="shared" si="86"/>
        <v>9424.7999999999993</v>
      </c>
      <c r="H271" s="25">
        <v>393607</v>
      </c>
      <c r="I271" s="25" t="s">
        <v>1369</v>
      </c>
      <c r="J271" s="25">
        <v>1</v>
      </c>
      <c r="K271" s="25">
        <v>1</v>
      </c>
      <c r="L271" s="25">
        <f t="shared" si="81"/>
        <v>0</v>
      </c>
      <c r="M271" s="25" t="s">
        <v>228</v>
      </c>
      <c r="N271" s="45">
        <v>45822</v>
      </c>
      <c r="O271" s="54">
        <v>16127.56</v>
      </c>
      <c r="P271" s="25" t="s">
        <v>229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x14ac:dyDescent="0.25">
      <c r="A272" s="25">
        <f t="shared" si="87"/>
        <v>269</v>
      </c>
      <c r="B272" s="25" t="s">
        <v>152</v>
      </c>
      <c r="C272" s="45">
        <v>45814</v>
      </c>
      <c r="D272" s="45">
        <v>45821</v>
      </c>
      <c r="E272" s="8">
        <v>144.19999999999999</v>
      </c>
      <c r="F272" s="8">
        <f t="shared" si="80"/>
        <v>12689.599999999999</v>
      </c>
      <c r="G272" s="54">
        <f t="shared" si="86"/>
        <v>12689.599999999999</v>
      </c>
      <c r="H272" s="25">
        <v>400329</v>
      </c>
      <c r="I272" s="25" t="s">
        <v>1370</v>
      </c>
      <c r="J272" s="25">
        <v>1</v>
      </c>
      <c r="K272" s="25">
        <v>1</v>
      </c>
      <c r="L272" s="25">
        <f t="shared" si="81"/>
        <v>0</v>
      </c>
      <c r="M272" s="25" t="s">
        <v>211</v>
      </c>
      <c r="N272" s="45">
        <v>45822</v>
      </c>
      <c r="O272" s="54">
        <v>20754.5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87"/>
        <v>270</v>
      </c>
      <c r="B273" s="25" t="s">
        <v>152</v>
      </c>
      <c r="C273" s="45">
        <v>45814</v>
      </c>
      <c r="D273" s="45">
        <v>45821</v>
      </c>
      <c r="E273" s="8">
        <v>29.4</v>
      </c>
      <c r="F273" s="8">
        <f t="shared" si="80"/>
        <v>2587.1999999999998</v>
      </c>
      <c r="G273" s="54">
        <f t="shared" si="86"/>
        <v>2587.1999999999998</v>
      </c>
      <c r="H273" s="25">
        <v>405201</v>
      </c>
      <c r="I273" s="25" t="s">
        <v>230</v>
      </c>
      <c r="J273" s="25">
        <v>1</v>
      </c>
      <c r="K273" s="25">
        <v>1</v>
      </c>
      <c r="L273" s="25">
        <f t="shared" si="81"/>
        <v>0</v>
      </c>
      <c r="M273" s="25" t="s">
        <v>172</v>
      </c>
      <c r="N273" s="45">
        <v>45822</v>
      </c>
      <c r="O273" s="54">
        <v>4410</v>
      </c>
      <c r="P273" s="25" t="s">
        <v>173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Kolkata</v>
      </c>
      <c r="W273" s="56"/>
      <c r="X273" s="45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87"/>
        <v>271</v>
      </c>
      <c r="B274" s="25" t="s">
        <v>152</v>
      </c>
      <c r="C274" s="45">
        <v>45814</v>
      </c>
      <c r="D274" s="45">
        <v>45821</v>
      </c>
      <c r="E274" s="8">
        <v>160.30000000000001</v>
      </c>
      <c r="F274" s="8">
        <f t="shared" si="80"/>
        <v>14106.400000000001</v>
      </c>
      <c r="G274" s="54">
        <f t="shared" si="86"/>
        <v>14106.400000000001</v>
      </c>
      <c r="H274" s="25">
        <v>422302</v>
      </c>
      <c r="I274" s="25" t="s">
        <v>1345</v>
      </c>
      <c r="J274" s="25">
        <v>1</v>
      </c>
      <c r="K274" s="25">
        <v>1</v>
      </c>
      <c r="L274" s="25">
        <f t="shared" si="81"/>
        <v>0</v>
      </c>
      <c r="M274" s="25" t="s">
        <v>180</v>
      </c>
      <c r="N274" s="45">
        <v>45833</v>
      </c>
      <c r="O274" s="54">
        <v>24846.5</v>
      </c>
      <c r="P274" s="25" t="s">
        <v>181</v>
      </c>
      <c r="Q274" s="25" t="s">
        <v>637</v>
      </c>
      <c r="R274" s="25" t="s">
        <v>638</v>
      </c>
      <c r="S274" s="3">
        <v>4</v>
      </c>
      <c r="T274" s="55"/>
      <c r="U274" s="25" t="s">
        <v>19</v>
      </c>
      <c r="V274" s="25" t="str">
        <f>VLOOKUP(P274,'Customer List'!B:C,2,)</f>
        <v>Faridabad</v>
      </c>
      <c r="W274" s="56"/>
      <c r="X274" s="45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87"/>
        <v>272</v>
      </c>
      <c r="B275" s="25" t="s">
        <v>152</v>
      </c>
      <c r="C275" s="45">
        <v>45814</v>
      </c>
      <c r="D275" s="45">
        <v>45821</v>
      </c>
      <c r="E275" s="8">
        <v>62.3</v>
      </c>
      <c r="F275" s="8">
        <f t="shared" si="80"/>
        <v>5482.4</v>
      </c>
      <c r="G275" s="54">
        <f t="shared" si="86"/>
        <v>5482.4</v>
      </c>
      <c r="H275" s="25">
        <v>423105</v>
      </c>
      <c r="I275" s="25" t="s">
        <v>20</v>
      </c>
      <c r="J275" s="25">
        <v>1</v>
      </c>
      <c r="K275" s="25">
        <v>1</v>
      </c>
      <c r="L275" s="25">
        <f t="shared" si="81"/>
        <v>0</v>
      </c>
      <c r="M275" s="25" t="s">
        <v>180</v>
      </c>
      <c r="N275" s="45">
        <v>45833</v>
      </c>
      <c r="O275" s="54">
        <v>9656.5</v>
      </c>
      <c r="P275" s="25" t="s">
        <v>181</v>
      </c>
      <c r="Q275" s="25" t="s">
        <v>637</v>
      </c>
      <c r="R275" s="25" t="s">
        <v>638</v>
      </c>
      <c r="S275" s="3">
        <v>-20</v>
      </c>
      <c r="T275" s="55"/>
      <c r="U275" s="25" t="s">
        <v>19</v>
      </c>
      <c r="V275" s="25" t="str">
        <f>VLOOKUP(P275,'Customer List'!B:C,2,)</f>
        <v>Faridabad</v>
      </c>
      <c r="W275" s="56"/>
      <c r="X275" s="45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87"/>
        <v>273</v>
      </c>
      <c r="B276" s="25" t="s">
        <v>152</v>
      </c>
      <c r="C276" s="45">
        <v>45814</v>
      </c>
      <c r="D276" s="45">
        <v>45821</v>
      </c>
      <c r="E276" s="8">
        <v>410.2</v>
      </c>
      <c r="F276" s="8">
        <f t="shared" si="80"/>
        <v>36097.599999999999</v>
      </c>
      <c r="G276" s="54">
        <f t="shared" si="86"/>
        <v>36097.599999999999</v>
      </c>
      <c r="H276" s="25">
        <v>430115</v>
      </c>
      <c r="I276" s="25" t="s">
        <v>231</v>
      </c>
      <c r="J276" s="25">
        <v>1</v>
      </c>
      <c r="K276" s="25">
        <v>1</v>
      </c>
      <c r="L276" s="25">
        <f t="shared" si="81"/>
        <v>0</v>
      </c>
      <c r="M276" s="25" t="s">
        <v>211</v>
      </c>
      <c r="N276" s="45">
        <v>45822</v>
      </c>
      <c r="O276" s="54">
        <v>59039.5</v>
      </c>
      <c r="P276" s="25" t="s">
        <v>212</v>
      </c>
      <c r="Q276" s="25"/>
      <c r="R276" s="25"/>
      <c r="S276" s="3">
        <v>4</v>
      </c>
      <c r="T276" s="55"/>
      <c r="U276" s="25" t="s">
        <v>19</v>
      </c>
      <c r="V276" s="25" t="str">
        <f>VLOOKUP(P276,'Customer List'!B:C,2,)</f>
        <v>Banglore</v>
      </c>
      <c r="W276" s="56"/>
      <c r="X276" s="45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67" t="str">
        <f>VLOOKUP(P276,'Customer List'!B:D,3,)</f>
        <v>OutStation</v>
      </c>
    </row>
    <row r="277" spans="1:29" x14ac:dyDescent="0.25">
      <c r="A277" s="25">
        <f t="shared" si="87"/>
        <v>274</v>
      </c>
      <c r="B277" s="25" t="s">
        <v>152</v>
      </c>
      <c r="C277" s="45">
        <v>45814</v>
      </c>
      <c r="D277" s="45">
        <v>45821</v>
      </c>
      <c r="E277" s="8">
        <v>495</v>
      </c>
      <c r="F277" s="8">
        <f t="shared" si="80"/>
        <v>43560</v>
      </c>
      <c r="G277" s="54">
        <f t="shared" si="86"/>
        <v>43560</v>
      </c>
      <c r="H277" s="25">
        <v>480090</v>
      </c>
      <c r="I277" s="25" t="s">
        <v>232</v>
      </c>
      <c r="J277" s="25">
        <v>1</v>
      </c>
      <c r="K277" s="25">
        <v>1</v>
      </c>
      <c r="L277" s="25">
        <f t="shared" si="81"/>
        <v>0</v>
      </c>
      <c r="M277" s="25" t="s">
        <v>224</v>
      </c>
      <c r="N277" s="45">
        <v>45824</v>
      </c>
      <c r="O277" s="54">
        <v>71610</v>
      </c>
      <c r="P277" s="25" t="s">
        <v>225</v>
      </c>
      <c r="Q277" s="25"/>
      <c r="R277" s="25"/>
      <c r="S277" s="3">
        <v>4</v>
      </c>
      <c r="T277" s="55"/>
      <c r="U277" s="25" t="s">
        <v>19</v>
      </c>
      <c r="V277" s="25" t="str">
        <f>VLOOKUP(P277,'Customer List'!B:C,2,)</f>
        <v>Punjab</v>
      </c>
      <c r="W277" s="56"/>
      <c r="X277" s="45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87"/>
        <v>275</v>
      </c>
      <c r="B278" s="25" t="s">
        <v>152</v>
      </c>
      <c r="C278" s="45">
        <v>45814</v>
      </c>
      <c r="D278" s="45">
        <v>45821</v>
      </c>
      <c r="E278" s="8">
        <v>204.75</v>
      </c>
      <c r="F278" s="8">
        <f t="shared" si="80"/>
        <v>18018</v>
      </c>
      <c r="G278" s="54">
        <f t="shared" si="86"/>
        <v>18018</v>
      </c>
      <c r="H278" s="25">
        <v>504133</v>
      </c>
      <c r="I278" s="25" t="s">
        <v>233</v>
      </c>
      <c r="J278" s="25">
        <v>1</v>
      </c>
      <c r="K278" s="25">
        <v>1</v>
      </c>
      <c r="L278" s="25">
        <f t="shared" si="81"/>
        <v>0</v>
      </c>
      <c r="M278" s="25" t="s">
        <v>170</v>
      </c>
      <c r="N278" s="45">
        <v>45825</v>
      </c>
      <c r="O278" s="54">
        <v>38083.5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x14ac:dyDescent="0.25">
      <c r="A279" s="25">
        <f t="shared" si="87"/>
        <v>276</v>
      </c>
      <c r="B279" s="25" t="s">
        <v>152</v>
      </c>
      <c r="C279" s="45">
        <v>45814</v>
      </c>
      <c r="D279" s="45">
        <v>45821</v>
      </c>
      <c r="E279" s="8">
        <v>196.5</v>
      </c>
      <c r="F279" s="8">
        <f t="shared" si="80"/>
        <v>17292</v>
      </c>
      <c r="G279" s="54">
        <f t="shared" si="86"/>
        <v>34584</v>
      </c>
      <c r="H279" s="25">
        <v>505022</v>
      </c>
      <c r="I279" s="25" t="s">
        <v>234</v>
      </c>
      <c r="J279" s="25">
        <v>2</v>
      </c>
      <c r="K279" s="25">
        <v>2</v>
      </c>
      <c r="L279" s="25">
        <f t="shared" si="81"/>
        <v>0</v>
      </c>
      <c r="M279" s="25" t="s">
        <v>170</v>
      </c>
      <c r="N279" s="45">
        <v>45825</v>
      </c>
      <c r="O279" s="54">
        <v>73098</v>
      </c>
      <c r="P279" s="25" t="s">
        <v>1015</v>
      </c>
      <c r="Q279" s="25" t="s">
        <v>637</v>
      </c>
      <c r="R279" s="25" t="s">
        <v>638</v>
      </c>
      <c r="S279" s="3">
        <v>4</v>
      </c>
      <c r="T279" s="55" t="s">
        <v>163</v>
      </c>
      <c r="U279" s="25" t="s">
        <v>19</v>
      </c>
      <c r="V279" s="25" t="str">
        <f>VLOOKUP(P279,'Customer List'!B:C,2,)</f>
        <v>Delhi</v>
      </c>
      <c r="W279" s="56"/>
      <c r="X279" s="45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67" t="str">
        <f>VLOOKUP(P279,'Customer List'!B:D,3,)</f>
        <v>Local</v>
      </c>
    </row>
    <row r="280" spans="1:29" x14ac:dyDescent="0.25">
      <c r="A280" s="25">
        <f t="shared" si="87"/>
        <v>277</v>
      </c>
      <c r="B280" s="25" t="s">
        <v>152</v>
      </c>
      <c r="C280" s="45">
        <v>45814</v>
      </c>
      <c r="D280" s="45">
        <v>45821</v>
      </c>
      <c r="E280" s="8">
        <v>242.9</v>
      </c>
      <c r="F280" s="8">
        <f t="shared" si="80"/>
        <v>21375.200000000001</v>
      </c>
      <c r="G280" s="54">
        <f t="shared" si="86"/>
        <v>21375.200000000001</v>
      </c>
      <c r="H280" s="25">
        <v>514104</v>
      </c>
      <c r="I280" s="25" t="s">
        <v>235</v>
      </c>
      <c r="J280" s="25">
        <v>1</v>
      </c>
      <c r="K280" s="25">
        <v>1</v>
      </c>
      <c r="L280" s="25">
        <f t="shared" si="81"/>
        <v>0</v>
      </c>
      <c r="M280" s="25" t="s">
        <v>170</v>
      </c>
      <c r="N280" s="45">
        <v>45825</v>
      </c>
      <c r="O280" s="54">
        <v>48406.5</v>
      </c>
      <c r="P280" s="25" t="s">
        <v>1015</v>
      </c>
      <c r="Q280" s="25" t="s">
        <v>637</v>
      </c>
      <c r="R280" s="25" t="s">
        <v>638</v>
      </c>
      <c r="S280" s="3">
        <v>4</v>
      </c>
      <c r="T280" s="55" t="s">
        <v>163</v>
      </c>
      <c r="U280" s="25" t="s">
        <v>19</v>
      </c>
      <c r="V280" s="25" t="str">
        <f>VLOOKUP(P280,'Customer List'!B:C,2,)</f>
        <v>Delhi</v>
      </c>
      <c r="W280" s="56"/>
      <c r="X280" s="45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67" t="str">
        <f>VLOOKUP(P280,'Customer List'!B:D,3,)</f>
        <v>Local</v>
      </c>
    </row>
    <row r="281" spans="1:29" x14ac:dyDescent="0.25">
      <c r="A281" s="25">
        <f t="shared" si="87"/>
        <v>278</v>
      </c>
      <c r="B281" s="25" t="s">
        <v>152</v>
      </c>
      <c r="C281" s="45">
        <v>45814</v>
      </c>
      <c r="D281" s="45">
        <v>45821</v>
      </c>
      <c r="E281" s="8">
        <v>349.3</v>
      </c>
      <c r="F281" s="8">
        <f t="shared" si="80"/>
        <v>30738.400000000001</v>
      </c>
      <c r="G281" s="54">
        <f t="shared" si="86"/>
        <v>30738.400000000001</v>
      </c>
      <c r="H281" s="25">
        <v>576406</v>
      </c>
      <c r="I281" s="25" t="s">
        <v>1371</v>
      </c>
      <c r="J281" s="25">
        <v>1</v>
      </c>
      <c r="K281" s="25">
        <v>1</v>
      </c>
      <c r="L281" s="25">
        <f t="shared" si="81"/>
        <v>0</v>
      </c>
      <c r="M281" s="25" t="s">
        <v>236</v>
      </c>
      <c r="N281" s="45">
        <v>45822</v>
      </c>
      <c r="O281" s="54">
        <v>54141.5</v>
      </c>
      <c r="P281" s="25" t="s">
        <v>237</v>
      </c>
      <c r="Q281" s="25"/>
      <c r="R281" s="25"/>
      <c r="S281" s="3">
        <v>-20</v>
      </c>
      <c r="T281" s="55"/>
      <c r="U281" s="25" t="s">
        <v>19</v>
      </c>
      <c r="V281" s="25" t="str">
        <f>VLOOKUP(P281,'Customer List'!B:C,2,)</f>
        <v>Jammu</v>
      </c>
      <c r="W281" s="56"/>
      <c r="X281" s="45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x14ac:dyDescent="0.25">
      <c r="A282" s="25">
        <f t="shared" si="87"/>
        <v>279</v>
      </c>
      <c r="B282" s="25" t="s">
        <v>152</v>
      </c>
      <c r="C282" s="45">
        <v>45814</v>
      </c>
      <c r="D282" s="45">
        <v>45821</v>
      </c>
      <c r="E282" s="8">
        <v>70.7</v>
      </c>
      <c r="F282" s="8">
        <f t="shared" si="80"/>
        <v>6221.6</v>
      </c>
      <c r="G282" s="54">
        <f t="shared" si="86"/>
        <v>6221.6</v>
      </c>
      <c r="H282" s="25">
        <v>607901</v>
      </c>
      <c r="I282" s="25" t="s">
        <v>238</v>
      </c>
      <c r="J282" s="25">
        <v>1</v>
      </c>
      <c r="K282" s="25">
        <v>1</v>
      </c>
      <c r="L282" s="25">
        <f t="shared" si="81"/>
        <v>0</v>
      </c>
      <c r="M282" s="25" t="s">
        <v>211</v>
      </c>
      <c r="N282" s="45">
        <v>45822</v>
      </c>
      <c r="O282" s="54">
        <v>10175.75</v>
      </c>
      <c r="P282" s="25" t="s">
        <v>212</v>
      </c>
      <c r="Q282" s="25"/>
      <c r="R282" s="25"/>
      <c r="S282" s="3">
        <v>4</v>
      </c>
      <c r="T282" s="55"/>
      <c r="U282" s="25" t="s">
        <v>19</v>
      </c>
      <c r="V282" s="25" t="str">
        <f>VLOOKUP(P282,'Customer List'!B:C,2,)</f>
        <v>Banglore</v>
      </c>
      <c r="W282" s="56"/>
      <c r="X282" s="45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67" t="str">
        <f>VLOOKUP(P282,'Customer List'!B:D,3,)</f>
        <v>OutStation</v>
      </c>
    </row>
    <row r="283" spans="1:29" x14ac:dyDescent="0.25">
      <c r="A283" s="25">
        <f t="shared" si="87"/>
        <v>280</v>
      </c>
      <c r="B283" s="25" t="s">
        <v>152</v>
      </c>
      <c r="C283" s="45">
        <v>45814</v>
      </c>
      <c r="D283" s="45">
        <v>45821</v>
      </c>
      <c r="E283" s="8">
        <v>160.30000000000001</v>
      </c>
      <c r="F283" s="8">
        <f t="shared" si="80"/>
        <v>14106.400000000001</v>
      </c>
      <c r="G283" s="54">
        <f t="shared" si="86"/>
        <v>14106.400000000001</v>
      </c>
      <c r="H283" s="25">
        <v>627702</v>
      </c>
      <c r="I283" s="25" t="s">
        <v>239</v>
      </c>
      <c r="J283" s="25">
        <v>1</v>
      </c>
      <c r="K283" s="25">
        <v>1</v>
      </c>
      <c r="L283" s="25">
        <f t="shared" si="81"/>
        <v>0</v>
      </c>
      <c r="M283" s="25" t="s">
        <v>211</v>
      </c>
      <c r="N283" s="45">
        <v>45822</v>
      </c>
      <c r="O283" s="54">
        <v>23071.75</v>
      </c>
      <c r="P283" s="25" t="s">
        <v>212</v>
      </c>
      <c r="Q283" s="25"/>
      <c r="R283" s="25"/>
      <c r="S283" s="3">
        <v>4</v>
      </c>
      <c r="T283" s="55"/>
      <c r="U283" s="25" t="s">
        <v>19</v>
      </c>
      <c r="V283" s="25" t="str">
        <f>VLOOKUP(P283,'Customer List'!B:C,2,)</f>
        <v>Banglore</v>
      </c>
      <c r="W283" s="56"/>
      <c r="X283" s="45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87"/>
        <v>281</v>
      </c>
      <c r="B284" s="25" t="s">
        <v>152</v>
      </c>
      <c r="C284" s="45">
        <v>45814</v>
      </c>
      <c r="D284" s="45">
        <v>45821</v>
      </c>
      <c r="E284" s="8">
        <v>5</v>
      </c>
      <c r="F284" s="8">
        <f t="shared" si="80"/>
        <v>440</v>
      </c>
      <c r="G284" s="54">
        <f t="shared" si="86"/>
        <v>440</v>
      </c>
      <c r="H284" s="25">
        <v>631151</v>
      </c>
      <c r="I284" s="25" t="s">
        <v>148</v>
      </c>
      <c r="J284" s="25">
        <v>1</v>
      </c>
      <c r="K284" s="25"/>
      <c r="L284" s="25">
        <f t="shared" si="81"/>
        <v>1</v>
      </c>
      <c r="M284" s="25"/>
      <c r="N284" s="45"/>
      <c r="O284" s="54"/>
      <c r="P284" s="25" t="s">
        <v>2031</v>
      </c>
      <c r="Q284" s="25"/>
      <c r="R284" s="25"/>
      <c r="S284" s="3">
        <v>4</v>
      </c>
      <c r="T284" s="55" t="s">
        <v>1195</v>
      </c>
      <c r="U284" s="25" t="s">
        <v>19</v>
      </c>
      <c r="V284" s="25" t="str">
        <f>VLOOKUP(P284,'Customer List'!B:C,2,)</f>
        <v>STOCK</v>
      </c>
      <c r="W284" s="56" t="s">
        <v>1149</v>
      </c>
      <c r="X284" s="45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67" t="str">
        <f>VLOOKUP(P284,'Customer List'!B:D,3,)</f>
        <v>STOCK</v>
      </c>
    </row>
    <row r="285" spans="1:29" x14ac:dyDescent="0.25">
      <c r="A285" s="25">
        <f t="shared" si="87"/>
        <v>282</v>
      </c>
      <c r="B285" s="25" t="s">
        <v>152</v>
      </c>
      <c r="C285" s="45">
        <v>45814</v>
      </c>
      <c r="D285" s="45">
        <v>45821</v>
      </c>
      <c r="E285" s="8">
        <v>5</v>
      </c>
      <c r="F285" s="8">
        <f t="shared" si="80"/>
        <v>440</v>
      </c>
      <c r="G285" s="54">
        <f t="shared" si="86"/>
        <v>440</v>
      </c>
      <c r="H285" s="25">
        <v>656801</v>
      </c>
      <c r="I285" s="25" t="s">
        <v>240</v>
      </c>
      <c r="J285" s="25">
        <v>1</v>
      </c>
      <c r="K285" s="25"/>
      <c r="L285" s="25">
        <f t="shared" si="81"/>
        <v>1</v>
      </c>
      <c r="M285" s="25"/>
      <c r="N285" s="45"/>
      <c r="O285" s="54"/>
      <c r="P285" s="25" t="s">
        <v>2031</v>
      </c>
      <c r="Q285" s="25"/>
      <c r="R285" s="25"/>
      <c r="S285" s="3">
        <v>4</v>
      </c>
      <c r="T285" s="55" t="s">
        <v>1195</v>
      </c>
      <c r="U285" s="25" t="s">
        <v>19</v>
      </c>
      <c r="V285" s="25" t="str">
        <f>VLOOKUP(P285,'Customer List'!B:C,2,)</f>
        <v>STOCK</v>
      </c>
      <c r="W285" s="56" t="s">
        <v>1149</v>
      </c>
      <c r="X285" s="45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67" t="str">
        <f>VLOOKUP(P285,'Customer List'!B:D,3,)</f>
        <v>STOCK</v>
      </c>
    </row>
    <row r="286" spans="1:29" x14ac:dyDescent="0.25">
      <c r="A286" s="25">
        <f t="shared" si="87"/>
        <v>283</v>
      </c>
      <c r="B286" s="25" t="s">
        <v>152</v>
      </c>
      <c r="C286" s="45">
        <v>45814</v>
      </c>
      <c r="D286" s="45">
        <v>45821</v>
      </c>
      <c r="E286" s="8">
        <v>185.5</v>
      </c>
      <c r="F286" s="8">
        <f t="shared" si="80"/>
        <v>16324</v>
      </c>
      <c r="G286" s="54">
        <f t="shared" si="86"/>
        <v>16324</v>
      </c>
      <c r="H286" s="25">
        <v>658402</v>
      </c>
      <c r="I286" s="25" t="s">
        <v>241</v>
      </c>
      <c r="J286" s="25">
        <v>1</v>
      </c>
      <c r="K286" s="25">
        <v>1</v>
      </c>
      <c r="L286" s="25">
        <f t="shared" si="81"/>
        <v>0</v>
      </c>
      <c r="M286" s="25" t="s">
        <v>153</v>
      </c>
      <c r="N286" s="45">
        <v>45831</v>
      </c>
      <c r="O286" s="54">
        <v>26500</v>
      </c>
      <c r="P286" s="25" t="s">
        <v>154</v>
      </c>
      <c r="Q286" s="25" t="s">
        <v>1131</v>
      </c>
      <c r="R286" s="25" t="s">
        <v>1131</v>
      </c>
      <c r="S286" s="3">
        <v>4</v>
      </c>
      <c r="T286" s="55"/>
      <c r="U286" s="25" t="s">
        <v>19</v>
      </c>
      <c r="V286" s="25" t="str">
        <f>VLOOKUP(P286,'Customer List'!B:C,2,)</f>
        <v>Noida</v>
      </c>
      <c r="W286" s="56"/>
      <c r="X286" s="45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67" t="str">
        <f>VLOOKUP(P286,'Customer List'!B:D,3,)</f>
        <v>Local</v>
      </c>
    </row>
    <row r="287" spans="1:29" x14ac:dyDescent="0.25">
      <c r="A287" s="25">
        <f t="shared" si="87"/>
        <v>284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80"/>
        <v>7268.7999999999993</v>
      </c>
      <c r="G287" s="54">
        <f t="shared" si="86"/>
        <v>7268.7999999999993</v>
      </c>
      <c r="H287" s="25">
        <v>740121</v>
      </c>
      <c r="I287" s="25" t="s">
        <v>2796</v>
      </c>
      <c r="J287" s="25">
        <v>1</v>
      </c>
      <c r="K287" s="25">
        <v>1</v>
      </c>
      <c r="L287" s="25">
        <f t="shared" si="81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87"/>
        <v>285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80"/>
        <v>7268.7999999999993</v>
      </c>
      <c r="G288" s="54">
        <f t="shared" si="86"/>
        <v>7268.7999999999993</v>
      </c>
      <c r="H288" s="25">
        <v>740122</v>
      </c>
      <c r="I288" s="25" t="s">
        <v>2797</v>
      </c>
      <c r="J288" s="25">
        <v>1</v>
      </c>
      <c r="K288" s="25">
        <v>1</v>
      </c>
      <c r="L288" s="25">
        <f t="shared" si="81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87"/>
        <v>286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80"/>
        <v>7268.7999999999993</v>
      </c>
      <c r="G289" s="54">
        <f t="shared" si="86"/>
        <v>7268.7999999999993</v>
      </c>
      <c r="H289" s="25">
        <v>740124</v>
      </c>
      <c r="I289" s="25" t="s">
        <v>2798</v>
      </c>
      <c r="J289" s="25">
        <v>1</v>
      </c>
      <c r="K289" s="25">
        <v>1</v>
      </c>
      <c r="L289" s="25">
        <f t="shared" si="81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87"/>
        <v>287</v>
      </c>
      <c r="B290" s="25" t="s">
        <v>152</v>
      </c>
      <c r="C290" s="45">
        <v>45814</v>
      </c>
      <c r="D290" s="45">
        <v>45821</v>
      </c>
      <c r="E290" s="8">
        <v>82.6</v>
      </c>
      <c r="F290" s="8">
        <f t="shared" si="80"/>
        <v>7268.7999999999993</v>
      </c>
      <c r="G290" s="54">
        <f t="shared" si="86"/>
        <v>7268.7999999999993</v>
      </c>
      <c r="H290" s="25">
        <v>740126</v>
      </c>
      <c r="I290" s="25" t="s">
        <v>2799</v>
      </c>
      <c r="J290" s="25">
        <v>1</v>
      </c>
      <c r="K290" s="25">
        <v>1</v>
      </c>
      <c r="L290" s="25">
        <f t="shared" si="81"/>
        <v>0</v>
      </c>
      <c r="M290" s="25" t="s">
        <v>242</v>
      </c>
      <c r="N290" s="45">
        <v>45825</v>
      </c>
      <c r="O290" s="54">
        <v>10089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87"/>
        <v>288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80"/>
        <v>7268.7999999999993</v>
      </c>
      <c r="G291" s="54">
        <f t="shared" si="86"/>
        <v>7268.7999999999993</v>
      </c>
      <c r="H291" s="25">
        <v>740129</v>
      </c>
      <c r="I291" s="25" t="s">
        <v>2800</v>
      </c>
      <c r="J291" s="25">
        <v>1</v>
      </c>
      <c r="K291" s="25">
        <v>1</v>
      </c>
      <c r="L291" s="25">
        <f t="shared" si="81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87"/>
        <v>289</v>
      </c>
      <c r="B292" s="25" t="s">
        <v>152</v>
      </c>
      <c r="C292" s="45">
        <v>45814</v>
      </c>
      <c r="D292" s="45">
        <v>45821</v>
      </c>
      <c r="E292" s="8">
        <v>4.9000000000000004</v>
      </c>
      <c r="F292" s="8">
        <f t="shared" si="80"/>
        <v>431.20000000000005</v>
      </c>
      <c r="G292" s="54">
        <f t="shared" si="86"/>
        <v>862.40000000000009</v>
      </c>
      <c r="H292" s="25">
        <v>740379</v>
      </c>
      <c r="I292" s="25" t="s">
        <v>244</v>
      </c>
      <c r="J292" s="25">
        <v>2</v>
      </c>
      <c r="K292" s="25">
        <v>2</v>
      </c>
      <c r="L292" s="25">
        <f t="shared" si="81"/>
        <v>0</v>
      </c>
      <c r="M292" s="25" t="s">
        <v>242</v>
      </c>
      <c r="N292" s="45">
        <v>45825</v>
      </c>
      <c r="O292" s="54">
        <v>1197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87"/>
        <v>290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80"/>
        <v>18110.400000000001</v>
      </c>
      <c r="G293" s="54">
        <f t="shared" si="86"/>
        <v>18110.400000000001</v>
      </c>
      <c r="H293" s="25">
        <v>740810</v>
      </c>
      <c r="I293" s="25" t="s">
        <v>2801</v>
      </c>
      <c r="J293" s="25">
        <v>1</v>
      </c>
      <c r="K293" s="25">
        <v>1</v>
      </c>
      <c r="L293" s="25">
        <f t="shared" si="81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87"/>
        <v>291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80"/>
        <v>3634.3999999999996</v>
      </c>
      <c r="G294" s="54">
        <f t="shared" si="86"/>
        <v>3634.3999999999996</v>
      </c>
      <c r="H294" s="25">
        <v>740811</v>
      </c>
      <c r="I294" s="25" t="s">
        <v>245</v>
      </c>
      <c r="J294" s="25">
        <v>1</v>
      </c>
      <c r="K294" s="25">
        <v>1</v>
      </c>
      <c r="L294" s="25">
        <f t="shared" si="81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87"/>
        <v>292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80"/>
        <v>7268.7999999999993</v>
      </c>
      <c r="G295" s="54">
        <f t="shared" si="86"/>
        <v>7268.7999999999993</v>
      </c>
      <c r="H295" s="25">
        <v>740812</v>
      </c>
      <c r="I295" s="25" t="s">
        <v>2802</v>
      </c>
      <c r="J295" s="25">
        <v>1</v>
      </c>
      <c r="K295" s="25">
        <v>1</v>
      </c>
      <c r="L295" s="25">
        <f t="shared" si="81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87"/>
        <v>293</v>
      </c>
      <c r="B296" s="25" t="s">
        <v>152</v>
      </c>
      <c r="C296" s="45">
        <v>45814</v>
      </c>
      <c r="D296" s="45">
        <v>45821</v>
      </c>
      <c r="E296" s="8">
        <v>205.8</v>
      </c>
      <c r="F296" s="8">
        <f t="shared" si="80"/>
        <v>18110.400000000001</v>
      </c>
      <c r="G296" s="54">
        <f t="shared" si="86"/>
        <v>18110.400000000001</v>
      </c>
      <c r="H296" s="25">
        <v>740986</v>
      </c>
      <c r="I296" s="25" t="s">
        <v>2803</v>
      </c>
      <c r="J296" s="25">
        <v>1</v>
      </c>
      <c r="K296" s="25">
        <v>1</v>
      </c>
      <c r="L296" s="25">
        <f t="shared" si="81"/>
        <v>0</v>
      </c>
      <c r="M296" s="25" t="s">
        <v>242</v>
      </c>
      <c r="N296" s="45">
        <v>45825</v>
      </c>
      <c r="O296" s="54">
        <v>25137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87"/>
        <v>294</v>
      </c>
      <c r="B297" s="25" t="s">
        <v>152</v>
      </c>
      <c r="C297" s="45">
        <v>45814</v>
      </c>
      <c r="D297" s="45">
        <v>45821</v>
      </c>
      <c r="E297" s="8">
        <v>41.3</v>
      </c>
      <c r="F297" s="8">
        <f t="shared" si="80"/>
        <v>3634.3999999999996</v>
      </c>
      <c r="G297" s="54">
        <f t="shared" si="86"/>
        <v>3634.3999999999996</v>
      </c>
      <c r="H297" s="25">
        <v>740987</v>
      </c>
      <c r="I297" s="25" t="s">
        <v>246</v>
      </c>
      <c r="J297" s="25">
        <v>1</v>
      </c>
      <c r="K297" s="25">
        <v>1</v>
      </c>
      <c r="L297" s="25">
        <f t="shared" si="81"/>
        <v>0</v>
      </c>
      <c r="M297" s="25" t="s">
        <v>242</v>
      </c>
      <c r="N297" s="45">
        <v>45825</v>
      </c>
      <c r="O297" s="54">
        <v>5044.5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87"/>
        <v>295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80"/>
        <v>7268.7999999999993</v>
      </c>
      <c r="G298" s="54">
        <f t="shared" si="86"/>
        <v>7268.7999999999993</v>
      </c>
      <c r="H298" s="25">
        <v>740989</v>
      </c>
      <c r="I298" s="25" t="s">
        <v>2804</v>
      </c>
      <c r="J298" s="25">
        <v>1</v>
      </c>
      <c r="K298" s="25">
        <v>1</v>
      </c>
      <c r="L298" s="25">
        <f t="shared" si="81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87"/>
        <v>296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80"/>
        <v>7268.7999999999993</v>
      </c>
      <c r="G299" s="54">
        <f t="shared" si="86"/>
        <v>7268.7999999999993</v>
      </c>
      <c r="H299" s="25">
        <v>740994</v>
      </c>
      <c r="I299" s="25" t="s">
        <v>3282</v>
      </c>
      <c r="J299" s="25">
        <v>1</v>
      </c>
      <c r="K299" s="25">
        <v>1</v>
      </c>
      <c r="L299" s="25">
        <f t="shared" si="81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87"/>
        <v>297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80"/>
        <v>7268.7999999999993</v>
      </c>
      <c r="G300" s="54">
        <f t="shared" si="86"/>
        <v>7268.7999999999993</v>
      </c>
      <c r="H300" s="25">
        <v>740995</v>
      </c>
      <c r="I300" s="25" t="s">
        <v>2805</v>
      </c>
      <c r="J300" s="25">
        <v>1</v>
      </c>
      <c r="K300" s="25">
        <v>1</v>
      </c>
      <c r="L300" s="25">
        <f t="shared" si="81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87"/>
        <v>298</v>
      </c>
      <c r="B301" s="25" t="s">
        <v>152</v>
      </c>
      <c r="C301" s="45">
        <v>45814</v>
      </c>
      <c r="D301" s="45">
        <v>45821</v>
      </c>
      <c r="E301" s="8">
        <v>763.1</v>
      </c>
      <c r="F301" s="8">
        <f t="shared" si="80"/>
        <v>67152.800000000003</v>
      </c>
      <c r="G301" s="54">
        <f t="shared" si="86"/>
        <v>67152.800000000003</v>
      </c>
      <c r="H301" s="25">
        <v>741053</v>
      </c>
      <c r="I301" s="25" t="s">
        <v>1372</v>
      </c>
      <c r="J301" s="25">
        <v>1</v>
      </c>
      <c r="K301" s="25">
        <v>1</v>
      </c>
      <c r="L301" s="25">
        <f t="shared" si="81"/>
        <v>0</v>
      </c>
      <c r="M301" s="25" t="s">
        <v>247</v>
      </c>
      <c r="N301" s="45">
        <v>45825</v>
      </c>
      <c r="O301" s="54">
        <v>100377</v>
      </c>
      <c r="P301" s="25" t="s">
        <v>17</v>
      </c>
      <c r="Q301" s="25" t="s">
        <v>637</v>
      </c>
      <c r="R301" s="25" t="s">
        <v>638</v>
      </c>
      <c r="S301" s="3">
        <v>4</v>
      </c>
      <c r="T301" s="55" t="s">
        <v>163</v>
      </c>
      <c r="U301" s="25" t="s">
        <v>19</v>
      </c>
      <c r="V301" s="25" t="str">
        <f>VLOOKUP(P301,'Customer List'!B:C,2,)</f>
        <v>Delhi</v>
      </c>
      <c r="W301" s="56"/>
      <c r="X301" s="45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67" t="str">
        <f>VLOOKUP(P301,'Customer List'!B:D,3,)</f>
        <v>Local</v>
      </c>
    </row>
    <row r="302" spans="1:29" x14ac:dyDescent="0.25">
      <c r="A302" s="25">
        <f t="shared" si="87"/>
        <v>299</v>
      </c>
      <c r="B302" s="25" t="s">
        <v>152</v>
      </c>
      <c r="C302" s="45">
        <v>45814</v>
      </c>
      <c r="D302" s="45">
        <v>45821</v>
      </c>
      <c r="E302" s="8">
        <v>82.6</v>
      </c>
      <c r="F302" s="8">
        <f t="shared" si="80"/>
        <v>7268.7999999999993</v>
      </c>
      <c r="G302" s="54">
        <f t="shared" si="86"/>
        <v>7268.7999999999993</v>
      </c>
      <c r="H302" s="25">
        <v>741146</v>
      </c>
      <c r="I302" s="25" t="s">
        <v>1373</v>
      </c>
      <c r="J302" s="25">
        <v>1</v>
      </c>
      <c r="K302" s="25">
        <v>1</v>
      </c>
      <c r="L302" s="25">
        <f t="shared" si="81"/>
        <v>0</v>
      </c>
      <c r="M302" s="25" t="s">
        <v>242</v>
      </c>
      <c r="N302" s="45">
        <v>45825</v>
      </c>
      <c r="O302" s="54">
        <v>10089</v>
      </c>
      <c r="P302" s="25" t="s">
        <v>243</v>
      </c>
      <c r="Q302" s="25">
        <v>58152138962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Mumbai</v>
      </c>
      <c r="W302" s="56"/>
      <c r="X302" s="45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87"/>
        <v>300</v>
      </c>
      <c r="B303" s="25" t="s">
        <v>152</v>
      </c>
      <c r="C303" s="45">
        <v>45814</v>
      </c>
      <c r="D303" s="45">
        <v>45821</v>
      </c>
      <c r="E303" s="8">
        <v>5</v>
      </c>
      <c r="F303" s="8">
        <f t="shared" si="80"/>
        <v>440</v>
      </c>
      <c r="G303" s="54">
        <f t="shared" si="86"/>
        <v>440</v>
      </c>
      <c r="H303" s="25">
        <v>805002</v>
      </c>
      <c r="I303" s="25" t="s">
        <v>1374</v>
      </c>
      <c r="J303" s="25">
        <v>1</v>
      </c>
      <c r="K303" s="25"/>
      <c r="L303" s="25">
        <f t="shared" si="81"/>
        <v>1</v>
      </c>
      <c r="M303" s="25"/>
      <c r="N303" s="45"/>
      <c r="O303" s="54"/>
      <c r="P303" s="25" t="s">
        <v>2031</v>
      </c>
      <c r="Q303" s="25"/>
      <c r="R303" s="25"/>
      <c r="S303" s="3">
        <v>4</v>
      </c>
      <c r="T303" s="55" t="s">
        <v>1195</v>
      </c>
      <c r="U303" s="25" t="s">
        <v>19</v>
      </c>
      <c r="V303" s="25" t="str">
        <f>VLOOKUP(P303,'Customer List'!B:C,2,)</f>
        <v>STOCK</v>
      </c>
      <c r="W303" s="56" t="s">
        <v>1149</v>
      </c>
      <c r="X303" s="45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67" t="str">
        <f>VLOOKUP(P303,'Customer List'!B:D,3,)</f>
        <v>STOCK</v>
      </c>
    </row>
    <row r="304" spans="1:29" x14ac:dyDescent="0.25">
      <c r="A304" s="25">
        <f t="shared" si="87"/>
        <v>301</v>
      </c>
      <c r="B304" s="25" t="s">
        <v>152</v>
      </c>
      <c r="C304" s="45">
        <v>45814</v>
      </c>
      <c r="D304" s="45">
        <v>45821</v>
      </c>
      <c r="E304" s="8">
        <v>297.5</v>
      </c>
      <c r="F304" s="8">
        <f t="shared" si="80"/>
        <v>26180</v>
      </c>
      <c r="G304" s="54">
        <f t="shared" si="86"/>
        <v>26180</v>
      </c>
      <c r="H304" s="25">
        <v>853318</v>
      </c>
      <c r="I304" s="25" t="s">
        <v>1375</v>
      </c>
      <c r="J304" s="25">
        <v>1</v>
      </c>
      <c r="K304" s="25">
        <v>1</v>
      </c>
      <c r="L304" s="25">
        <f t="shared" si="81"/>
        <v>0</v>
      </c>
      <c r="M304" s="25" t="s">
        <v>211</v>
      </c>
      <c r="N304" s="45">
        <v>45822</v>
      </c>
      <c r="O304" s="54">
        <v>42818.75</v>
      </c>
      <c r="P304" s="25" t="s">
        <v>212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Banglore</v>
      </c>
      <c r="W304" s="56"/>
      <c r="X304" s="45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87"/>
        <v>302</v>
      </c>
      <c r="B305" s="25" t="s">
        <v>248</v>
      </c>
      <c r="C305" s="45">
        <v>45818</v>
      </c>
      <c r="D305" s="45">
        <v>45824</v>
      </c>
      <c r="E305" s="8">
        <v>21.6</v>
      </c>
      <c r="F305" s="8">
        <f t="shared" si="80"/>
        <v>1900.8000000000002</v>
      </c>
      <c r="G305" s="54">
        <f t="shared" si="86"/>
        <v>1900.8000000000002</v>
      </c>
      <c r="H305" s="25">
        <v>100203</v>
      </c>
      <c r="I305" s="25" t="s">
        <v>62</v>
      </c>
      <c r="J305" s="25">
        <v>1</v>
      </c>
      <c r="K305" s="25">
        <v>1</v>
      </c>
      <c r="L305" s="25">
        <f t="shared" si="81"/>
        <v>0</v>
      </c>
      <c r="M305" s="25" t="s">
        <v>249</v>
      </c>
      <c r="N305" s="45">
        <v>45829</v>
      </c>
      <c r="O305" s="54">
        <v>3906.25</v>
      </c>
      <c r="P305" s="25" t="s">
        <v>250</v>
      </c>
      <c r="Q305" s="25" t="s">
        <v>251</v>
      </c>
      <c r="R305" s="25" t="s">
        <v>41</v>
      </c>
      <c r="S305" s="3">
        <v>4</v>
      </c>
      <c r="T305" s="55"/>
      <c r="U305" s="25" t="s">
        <v>19</v>
      </c>
      <c r="V305" s="25" t="str">
        <f>VLOOKUP(P305,'Customer List'!B:C,2,)</f>
        <v>Chandigarh</v>
      </c>
      <c r="W305" s="56"/>
      <c r="X305" s="45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87"/>
        <v>303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80"/>
        <v>11352</v>
      </c>
      <c r="G306" s="54">
        <f t="shared" si="86"/>
        <v>22704</v>
      </c>
      <c r="H306" s="25">
        <v>100216</v>
      </c>
      <c r="I306" s="25" t="s">
        <v>1376</v>
      </c>
      <c r="J306" s="25">
        <v>2</v>
      </c>
      <c r="K306" s="25">
        <v>2</v>
      </c>
      <c r="L306" s="25">
        <f t="shared" si="81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87"/>
        <v>304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80"/>
        <v>74342.399999999994</v>
      </c>
      <c r="G307" s="54">
        <f t="shared" si="86"/>
        <v>74342.399999999994</v>
      </c>
      <c r="H307" s="25">
        <v>100458</v>
      </c>
      <c r="I307" s="25" t="s">
        <v>1377</v>
      </c>
      <c r="J307" s="25">
        <v>1</v>
      </c>
      <c r="K307" s="25">
        <v>1</v>
      </c>
      <c r="L307" s="25">
        <f t="shared" si="81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87"/>
        <v>305</v>
      </c>
      <c r="B308" s="25" t="s">
        <v>248</v>
      </c>
      <c r="C308" s="45">
        <v>45818</v>
      </c>
      <c r="D308" s="45">
        <v>45824</v>
      </c>
      <c r="E308" s="8">
        <v>129</v>
      </c>
      <c r="F308" s="8">
        <f t="shared" si="80"/>
        <v>11352</v>
      </c>
      <c r="G308" s="54">
        <f t="shared" si="86"/>
        <v>22704</v>
      </c>
      <c r="H308" s="25">
        <v>100536</v>
      </c>
      <c r="I308" s="25" t="s">
        <v>1378</v>
      </c>
      <c r="J308" s="25">
        <v>2</v>
      </c>
      <c r="K308" s="25">
        <v>2</v>
      </c>
      <c r="L308" s="25">
        <f t="shared" si="81"/>
        <v>0</v>
      </c>
      <c r="M308" s="25" t="s">
        <v>252</v>
      </c>
      <c r="N308" s="45">
        <v>45825</v>
      </c>
      <c r="O308" s="54">
        <v>46655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87"/>
        <v>306</v>
      </c>
      <c r="B309" s="25" t="s">
        <v>248</v>
      </c>
      <c r="C309" s="45">
        <v>45818</v>
      </c>
      <c r="D309" s="45">
        <v>45824</v>
      </c>
      <c r="E309" s="8">
        <v>169.8</v>
      </c>
      <c r="F309" s="8">
        <f t="shared" si="80"/>
        <v>14942.400000000001</v>
      </c>
      <c r="G309" s="54">
        <f t="shared" si="86"/>
        <v>29884.800000000003</v>
      </c>
      <c r="H309" s="25">
        <v>100540</v>
      </c>
      <c r="I309" s="25" t="s">
        <v>157</v>
      </c>
      <c r="J309" s="25">
        <v>2</v>
      </c>
      <c r="K309" s="25">
        <v>2</v>
      </c>
      <c r="L309" s="25">
        <f t="shared" si="81"/>
        <v>0</v>
      </c>
      <c r="M309" s="25" t="s">
        <v>252</v>
      </c>
      <c r="N309" s="45">
        <v>45825</v>
      </c>
      <c r="O309" s="54">
        <v>61411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87"/>
        <v>307</v>
      </c>
      <c r="B310" s="25" t="s">
        <v>248</v>
      </c>
      <c r="C310" s="45">
        <v>45818</v>
      </c>
      <c r="D310" s="45">
        <v>45824</v>
      </c>
      <c r="E310" s="8">
        <v>64.2</v>
      </c>
      <c r="F310" s="8">
        <f t="shared" si="80"/>
        <v>5649.6</v>
      </c>
      <c r="G310" s="54">
        <f t="shared" si="86"/>
        <v>5649.6</v>
      </c>
      <c r="H310" s="25">
        <v>100708</v>
      </c>
      <c r="I310" s="25" t="s">
        <v>1379</v>
      </c>
      <c r="J310" s="25">
        <v>1</v>
      </c>
      <c r="K310" s="25">
        <v>1</v>
      </c>
      <c r="L310" s="25">
        <f t="shared" si="81"/>
        <v>0</v>
      </c>
      <c r="M310" s="25" t="s">
        <v>249</v>
      </c>
      <c r="N310" s="45">
        <v>45829</v>
      </c>
      <c r="O310" s="54">
        <v>11609.5</v>
      </c>
      <c r="P310" s="25" t="s">
        <v>250</v>
      </c>
      <c r="Q310" s="25" t="s">
        <v>251</v>
      </c>
      <c r="R310" s="25" t="s">
        <v>41</v>
      </c>
      <c r="S310" s="3">
        <v>4</v>
      </c>
      <c r="T310" s="55"/>
      <c r="U310" s="25" t="s">
        <v>19</v>
      </c>
      <c r="V310" s="25" t="str">
        <f>VLOOKUP(P310,'Customer List'!B:C,2,)</f>
        <v>Chandigarh</v>
      </c>
      <c r="W310" s="56"/>
      <c r="X310" s="45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t="30" x14ac:dyDescent="0.25">
      <c r="A311" s="25">
        <f t="shared" si="87"/>
        <v>308</v>
      </c>
      <c r="B311" s="25" t="s">
        <v>248</v>
      </c>
      <c r="C311" s="45">
        <v>45818</v>
      </c>
      <c r="D311" s="45">
        <v>45824</v>
      </c>
      <c r="E311" s="8">
        <v>844.8</v>
      </c>
      <c r="F311" s="8">
        <f t="shared" si="80"/>
        <v>74342.399999999994</v>
      </c>
      <c r="G311" s="54">
        <f t="shared" si="86"/>
        <v>74342.399999999994</v>
      </c>
      <c r="H311" s="25">
        <v>100764</v>
      </c>
      <c r="I311" s="25" t="s">
        <v>1380</v>
      </c>
      <c r="J311" s="25">
        <v>1</v>
      </c>
      <c r="K311" s="25">
        <v>1</v>
      </c>
      <c r="L311" s="25">
        <f t="shared" si="81"/>
        <v>0</v>
      </c>
      <c r="M311" s="25" t="s">
        <v>254</v>
      </c>
      <c r="N311" s="45">
        <v>45824</v>
      </c>
      <c r="O311" s="54">
        <v>100320</v>
      </c>
      <c r="P311" s="25" t="s">
        <v>255</v>
      </c>
      <c r="Q311" s="25" t="s">
        <v>637</v>
      </c>
      <c r="R311" s="25" t="s">
        <v>638</v>
      </c>
      <c r="S311" s="3">
        <v>4</v>
      </c>
      <c r="T311" s="55" t="s">
        <v>817</v>
      </c>
      <c r="U311" s="25" t="s">
        <v>19</v>
      </c>
      <c r="V311" s="25" t="str">
        <f>VLOOKUP(P311,'Customer List'!B:C,2,)</f>
        <v>Delhi</v>
      </c>
      <c r="W311" s="56"/>
      <c r="X311" s="45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67" t="str">
        <f>VLOOKUP(P311,'Customer List'!B:D,3,)</f>
        <v>Local</v>
      </c>
    </row>
    <row r="312" spans="1:29" x14ac:dyDescent="0.25">
      <c r="A312" s="25">
        <f t="shared" si="87"/>
        <v>309</v>
      </c>
      <c r="B312" s="25" t="s">
        <v>248</v>
      </c>
      <c r="C312" s="45">
        <v>45818</v>
      </c>
      <c r="D312" s="45">
        <v>45824</v>
      </c>
      <c r="E312" s="8">
        <v>165.6</v>
      </c>
      <c r="F312" s="8">
        <f t="shared" si="80"/>
        <v>14572.8</v>
      </c>
      <c r="G312" s="54">
        <f t="shared" si="86"/>
        <v>29145.599999999999</v>
      </c>
      <c r="H312" s="25">
        <v>102702</v>
      </c>
      <c r="I312" s="25" t="s">
        <v>86</v>
      </c>
      <c r="J312" s="25">
        <v>2</v>
      </c>
      <c r="K312" s="25">
        <v>2</v>
      </c>
      <c r="L312" s="25">
        <f t="shared" si="81"/>
        <v>0</v>
      </c>
      <c r="M312" s="25" t="s">
        <v>252</v>
      </c>
      <c r="N312" s="45">
        <v>45825</v>
      </c>
      <c r="O312" s="54">
        <v>59892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87"/>
        <v>310</v>
      </c>
      <c r="B313" s="25" t="s">
        <v>248</v>
      </c>
      <c r="C313" s="45">
        <v>45818</v>
      </c>
      <c r="D313" s="45">
        <v>45824</v>
      </c>
      <c r="E313" s="8">
        <v>214.8</v>
      </c>
      <c r="F313" s="8">
        <f t="shared" si="80"/>
        <v>18902.400000000001</v>
      </c>
      <c r="G313" s="54">
        <f t="shared" si="86"/>
        <v>37804.800000000003</v>
      </c>
      <c r="H313" s="25">
        <v>102730</v>
      </c>
      <c r="I313" s="25" t="s">
        <v>1381</v>
      </c>
      <c r="J313" s="25">
        <v>2</v>
      </c>
      <c r="K313" s="25">
        <v>2</v>
      </c>
      <c r="L313" s="25">
        <f t="shared" si="81"/>
        <v>0</v>
      </c>
      <c r="M313" s="25" t="s">
        <v>252</v>
      </c>
      <c r="N313" s="45">
        <v>45825</v>
      </c>
      <c r="O313" s="54">
        <v>77686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87"/>
        <v>311</v>
      </c>
      <c r="B314" s="25" t="s">
        <v>248</v>
      </c>
      <c r="C314" s="45">
        <v>45818</v>
      </c>
      <c r="D314" s="45">
        <v>45824</v>
      </c>
      <c r="E314" s="8">
        <v>201</v>
      </c>
      <c r="F314" s="8">
        <f t="shared" si="80"/>
        <v>17688</v>
      </c>
      <c r="G314" s="54">
        <f t="shared" si="86"/>
        <v>35376</v>
      </c>
      <c r="H314" s="25">
        <v>103047</v>
      </c>
      <c r="I314" s="25" t="s">
        <v>1382</v>
      </c>
      <c r="J314" s="25">
        <v>2</v>
      </c>
      <c r="K314" s="25">
        <v>2</v>
      </c>
      <c r="L314" s="25">
        <f t="shared" si="81"/>
        <v>0</v>
      </c>
      <c r="M314" s="25" t="s">
        <v>252</v>
      </c>
      <c r="N314" s="45">
        <v>45825</v>
      </c>
      <c r="O314" s="54">
        <v>58156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x14ac:dyDescent="0.25">
      <c r="A315" s="25">
        <f t="shared" si="87"/>
        <v>312</v>
      </c>
      <c r="B315" s="25" t="s">
        <v>248</v>
      </c>
      <c r="C315" s="45">
        <v>45818</v>
      </c>
      <c r="D315" s="45">
        <v>45824</v>
      </c>
      <c r="E315" s="8">
        <v>126.6</v>
      </c>
      <c r="F315" s="8">
        <f t="shared" si="80"/>
        <v>11140.8</v>
      </c>
      <c r="G315" s="54">
        <f t="shared" si="86"/>
        <v>22281.599999999999</v>
      </c>
      <c r="H315" s="25">
        <v>103232</v>
      </c>
      <c r="I315" s="25" t="s">
        <v>1383</v>
      </c>
      <c r="J315" s="25">
        <v>2</v>
      </c>
      <c r="K315" s="25">
        <v>2</v>
      </c>
      <c r="L315" s="25">
        <f t="shared" si="81"/>
        <v>0</v>
      </c>
      <c r="M315" s="25" t="s">
        <v>252</v>
      </c>
      <c r="N315" s="45">
        <v>45825</v>
      </c>
      <c r="O315" s="54">
        <v>45787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87"/>
        <v>313</v>
      </c>
      <c r="B316" s="25" t="s">
        <v>248</v>
      </c>
      <c r="C316" s="45">
        <v>45818</v>
      </c>
      <c r="D316" s="45">
        <v>45824</v>
      </c>
      <c r="E316" s="8">
        <v>156.75</v>
      </c>
      <c r="F316" s="8">
        <f t="shared" si="80"/>
        <v>13794</v>
      </c>
      <c r="G316" s="54">
        <f t="shared" si="86"/>
        <v>27588</v>
      </c>
      <c r="H316" s="25">
        <v>103241</v>
      </c>
      <c r="I316" s="25" t="s">
        <v>1384</v>
      </c>
      <c r="J316" s="25">
        <v>2</v>
      </c>
      <c r="K316" s="25">
        <v>2</v>
      </c>
      <c r="L316" s="25">
        <f t="shared" si="81"/>
        <v>0</v>
      </c>
      <c r="M316" s="25" t="s">
        <v>252</v>
      </c>
      <c r="N316" s="45">
        <v>45825</v>
      </c>
      <c r="O316" s="54">
        <v>45353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87"/>
        <v>314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80"/>
        <v>11352</v>
      </c>
      <c r="G317" s="54">
        <f t="shared" si="86"/>
        <v>22704</v>
      </c>
      <c r="H317" s="25">
        <v>104418</v>
      </c>
      <c r="I317" s="25" t="s">
        <v>1385</v>
      </c>
      <c r="J317" s="25">
        <v>2</v>
      </c>
      <c r="K317" s="25">
        <v>2</v>
      </c>
      <c r="L317" s="25">
        <f t="shared" si="81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t="30" x14ac:dyDescent="0.25">
      <c r="A318" s="25">
        <f t="shared" si="87"/>
        <v>315</v>
      </c>
      <c r="B318" s="25" t="s">
        <v>248</v>
      </c>
      <c r="C318" s="45">
        <v>45818</v>
      </c>
      <c r="D318" s="45">
        <v>45824</v>
      </c>
      <c r="E318" s="8">
        <v>844.8</v>
      </c>
      <c r="F318" s="8">
        <f t="shared" si="80"/>
        <v>74342.399999999994</v>
      </c>
      <c r="G318" s="54">
        <f t="shared" si="86"/>
        <v>74342.399999999994</v>
      </c>
      <c r="H318" s="25">
        <v>106214</v>
      </c>
      <c r="I318" s="25" t="s">
        <v>1386</v>
      </c>
      <c r="J318" s="25">
        <v>1</v>
      </c>
      <c r="K318" s="25">
        <v>1</v>
      </c>
      <c r="L318" s="25">
        <f t="shared" si="81"/>
        <v>0</v>
      </c>
      <c r="M318" s="25" t="s">
        <v>254</v>
      </c>
      <c r="N318" s="45">
        <v>45824</v>
      </c>
      <c r="O318" s="54">
        <v>100320</v>
      </c>
      <c r="P318" s="25" t="s">
        <v>255</v>
      </c>
      <c r="Q318" s="25" t="s">
        <v>637</v>
      </c>
      <c r="R318" s="25" t="s">
        <v>638</v>
      </c>
      <c r="S318" s="3">
        <v>4</v>
      </c>
      <c r="T318" s="55" t="s">
        <v>817</v>
      </c>
      <c r="U318" s="25" t="s">
        <v>19</v>
      </c>
      <c r="V318" s="25" t="str">
        <f>VLOOKUP(P318,'Customer List'!B:C,2,)</f>
        <v>Delhi</v>
      </c>
      <c r="W318" s="56"/>
      <c r="X318" s="45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87"/>
        <v>316</v>
      </c>
      <c r="B319" s="25" t="s">
        <v>248</v>
      </c>
      <c r="C319" s="45">
        <v>45818</v>
      </c>
      <c r="D319" s="45">
        <v>45824</v>
      </c>
      <c r="E319" s="8">
        <v>129</v>
      </c>
      <c r="F319" s="8">
        <f t="shared" si="80"/>
        <v>11352</v>
      </c>
      <c r="G319" s="54">
        <f t="shared" si="86"/>
        <v>22704</v>
      </c>
      <c r="H319" s="25">
        <v>108422</v>
      </c>
      <c r="I319" s="25" t="s">
        <v>1387</v>
      </c>
      <c r="J319" s="25">
        <v>2</v>
      </c>
      <c r="K319" s="25">
        <v>2</v>
      </c>
      <c r="L319" s="25">
        <f t="shared" si="81"/>
        <v>0</v>
      </c>
      <c r="M319" s="25" t="s">
        <v>252</v>
      </c>
      <c r="N319" s="45">
        <v>45825</v>
      </c>
      <c r="O319" s="54">
        <v>46655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87"/>
        <v>317</v>
      </c>
      <c r="B320" s="25" t="s">
        <v>248</v>
      </c>
      <c r="C320" s="45">
        <v>45818</v>
      </c>
      <c r="D320" s="45">
        <v>45824</v>
      </c>
      <c r="E320" s="8">
        <v>211.8</v>
      </c>
      <c r="F320" s="8">
        <f t="shared" si="80"/>
        <v>18638.400000000001</v>
      </c>
      <c r="G320" s="54">
        <f t="shared" si="86"/>
        <v>37276.800000000003</v>
      </c>
      <c r="H320" s="25">
        <v>109104</v>
      </c>
      <c r="I320" s="25" t="s">
        <v>1388</v>
      </c>
      <c r="J320" s="25">
        <v>2</v>
      </c>
      <c r="K320" s="25">
        <v>2</v>
      </c>
      <c r="L320" s="25">
        <f t="shared" si="81"/>
        <v>0</v>
      </c>
      <c r="M320" s="25" t="s">
        <v>252</v>
      </c>
      <c r="N320" s="45">
        <v>45825</v>
      </c>
      <c r="O320" s="54">
        <v>76601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87"/>
        <v>318</v>
      </c>
      <c r="B321" s="25" t="s">
        <v>248</v>
      </c>
      <c r="C321" s="45">
        <v>45818</v>
      </c>
      <c r="D321" s="45">
        <v>45824</v>
      </c>
      <c r="E321" s="8">
        <v>182.4</v>
      </c>
      <c r="F321" s="8">
        <f t="shared" si="80"/>
        <v>16051.2</v>
      </c>
      <c r="G321" s="54">
        <f t="shared" si="86"/>
        <v>32102.400000000001</v>
      </c>
      <c r="H321" s="25">
        <v>109116</v>
      </c>
      <c r="I321" s="25" t="s">
        <v>1389</v>
      </c>
      <c r="J321" s="25">
        <v>2</v>
      </c>
      <c r="K321" s="25">
        <v>2</v>
      </c>
      <c r="L321" s="25">
        <f t="shared" si="81"/>
        <v>0</v>
      </c>
      <c r="M321" s="25" t="s">
        <v>252</v>
      </c>
      <c r="N321" s="45">
        <v>45825</v>
      </c>
      <c r="O321" s="54">
        <v>65968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87"/>
        <v>319</v>
      </c>
      <c r="B322" s="25" t="s">
        <v>248</v>
      </c>
      <c r="C322" s="45">
        <v>45818</v>
      </c>
      <c r="D322" s="45">
        <v>45824</v>
      </c>
      <c r="E322" s="8">
        <v>88.2</v>
      </c>
      <c r="F322" s="8">
        <f t="shared" si="80"/>
        <v>7761.6</v>
      </c>
      <c r="G322" s="54">
        <f t="shared" si="86"/>
        <v>7761.6</v>
      </c>
      <c r="H322" s="25">
        <v>113815</v>
      </c>
      <c r="I322" s="25" t="s">
        <v>1390</v>
      </c>
      <c r="J322" s="25">
        <v>1</v>
      </c>
      <c r="K322" s="25">
        <v>1</v>
      </c>
      <c r="L322" s="25">
        <f t="shared" si="81"/>
        <v>0</v>
      </c>
      <c r="M322" s="25" t="s">
        <v>256</v>
      </c>
      <c r="N322" s="45">
        <v>45825</v>
      </c>
      <c r="O322" s="54">
        <v>13965</v>
      </c>
      <c r="P322" s="25" t="s">
        <v>257</v>
      </c>
      <c r="Q322" s="25" t="s">
        <v>1131</v>
      </c>
      <c r="R322" s="25" t="s">
        <v>1131</v>
      </c>
      <c r="S322" s="3">
        <v>4</v>
      </c>
      <c r="T322" s="55"/>
      <c r="U322" s="25" t="s">
        <v>19</v>
      </c>
      <c r="V322" s="25" t="str">
        <f>VLOOKUP(P322,'Customer List'!B:C,2,)</f>
        <v>Delhi</v>
      </c>
      <c r="W322" s="56"/>
      <c r="X322" s="45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67" t="str">
        <f>VLOOKUP(P322,'Customer List'!B:D,3,)</f>
        <v>Local</v>
      </c>
    </row>
    <row r="323" spans="1:29" x14ac:dyDescent="0.25">
      <c r="A323" s="25">
        <f t="shared" si="87"/>
        <v>320</v>
      </c>
      <c r="B323" s="25" t="s">
        <v>248</v>
      </c>
      <c r="C323" s="45">
        <v>45818</v>
      </c>
      <c r="D323" s="45">
        <v>45824</v>
      </c>
      <c r="E323" s="8">
        <v>74.400000000000006</v>
      </c>
      <c r="F323" s="8">
        <f t="shared" si="80"/>
        <v>6547.2000000000007</v>
      </c>
      <c r="G323" s="54">
        <f t="shared" si="86"/>
        <v>13094.400000000001</v>
      </c>
      <c r="H323" s="25">
        <v>115502</v>
      </c>
      <c r="I323" s="25" t="s">
        <v>1391</v>
      </c>
      <c r="J323" s="25">
        <v>2</v>
      </c>
      <c r="K323" s="25">
        <v>2</v>
      </c>
      <c r="L323" s="25">
        <f t="shared" si="81"/>
        <v>0</v>
      </c>
      <c r="M323" s="25" t="s">
        <v>252</v>
      </c>
      <c r="N323" s="45">
        <v>45825</v>
      </c>
      <c r="O323" s="54">
        <v>26908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x14ac:dyDescent="0.25">
      <c r="A324" s="25">
        <f t="shared" si="87"/>
        <v>321</v>
      </c>
      <c r="B324" s="25" t="s">
        <v>248</v>
      </c>
      <c r="C324" s="45">
        <v>45818</v>
      </c>
      <c r="D324" s="45">
        <v>45824</v>
      </c>
      <c r="E324" s="8">
        <v>129</v>
      </c>
      <c r="F324" s="8">
        <f t="shared" si="80"/>
        <v>11352</v>
      </c>
      <c r="G324" s="54">
        <f t="shared" si="86"/>
        <v>22704</v>
      </c>
      <c r="H324" s="25">
        <v>115520</v>
      </c>
      <c r="I324" s="25" t="s">
        <v>1392</v>
      </c>
      <c r="J324" s="25">
        <v>2</v>
      </c>
      <c r="K324" s="25">
        <v>2</v>
      </c>
      <c r="L324" s="25">
        <f t="shared" si="81"/>
        <v>0</v>
      </c>
      <c r="M324" s="25" t="s">
        <v>252</v>
      </c>
      <c r="N324" s="45">
        <v>45825</v>
      </c>
      <c r="O324" s="54">
        <v>46655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87"/>
        <v>322</v>
      </c>
      <c r="B325" s="25" t="s">
        <v>248</v>
      </c>
      <c r="C325" s="45">
        <v>45818</v>
      </c>
      <c r="D325" s="45">
        <v>45824</v>
      </c>
      <c r="E325" s="8">
        <v>129</v>
      </c>
      <c r="F325" s="8">
        <f t="shared" ref="F325:F388" si="95">IF(AB325="DOLLAR",E325*88,E325)</f>
        <v>11352</v>
      </c>
      <c r="G325" s="54">
        <f t="shared" si="86"/>
        <v>11352</v>
      </c>
      <c r="H325" s="25">
        <v>116220</v>
      </c>
      <c r="I325" s="25" t="s">
        <v>1393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252</v>
      </c>
      <c r="N325" s="45">
        <v>45825</v>
      </c>
      <c r="O325" s="54">
        <v>23327.5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87"/>
        <v>323</v>
      </c>
      <c r="B326" s="25" t="s">
        <v>248</v>
      </c>
      <c r="C326" s="45">
        <v>45818</v>
      </c>
      <c r="D326" s="45">
        <v>45824</v>
      </c>
      <c r="E326" s="8">
        <v>188.4</v>
      </c>
      <c r="F326" s="8">
        <f t="shared" si="95"/>
        <v>16579.2</v>
      </c>
      <c r="G326" s="54">
        <f t="shared" si="86"/>
        <v>33158.400000000001</v>
      </c>
      <c r="H326" s="25">
        <v>123130</v>
      </c>
      <c r="I326" s="25" t="s">
        <v>1394</v>
      </c>
      <c r="J326" s="25">
        <v>2</v>
      </c>
      <c r="K326" s="25">
        <v>2</v>
      </c>
      <c r="L326" s="25">
        <f t="shared" si="96"/>
        <v>0</v>
      </c>
      <c r="M326" s="25" t="s">
        <v>252</v>
      </c>
      <c r="N326" s="45">
        <v>45825</v>
      </c>
      <c r="O326" s="54">
        <v>68138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t="30" x14ac:dyDescent="0.25">
      <c r="A327" s="25">
        <f t="shared" si="87"/>
        <v>324</v>
      </c>
      <c r="B327" s="25" t="s">
        <v>248</v>
      </c>
      <c r="C327" s="45">
        <v>45818</v>
      </c>
      <c r="D327" s="45">
        <v>45824</v>
      </c>
      <c r="E327" s="8">
        <v>844.8</v>
      </c>
      <c r="F327" s="8">
        <f t="shared" si="95"/>
        <v>74342.399999999994</v>
      </c>
      <c r="G327" s="54">
        <f t="shared" ref="G327:G390" si="100">F327*J327</f>
        <v>74342.399999999994</v>
      </c>
      <c r="H327" s="25">
        <v>135248</v>
      </c>
      <c r="I327" s="25" t="s">
        <v>1395</v>
      </c>
      <c r="J327" s="25">
        <v>1</v>
      </c>
      <c r="K327" s="25">
        <v>1</v>
      </c>
      <c r="L327" s="25">
        <f t="shared" si="96"/>
        <v>0</v>
      </c>
      <c r="M327" s="25" t="s">
        <v>254</v>
      </c>
      <c r="N327" s="45">
        <v>45824</v>
      </c>
      <c r="O327" s="54">
        <v>100320</v>
      </c>
      <c r="P327" s="25" t="s">
        <v>258</v>
      </c>
      <c r="Q327" s="25" t="s">
        <v>637</v>
      </c>
      <c r="R327" s="25" t="s">
        <v>638</v>
      </c>
      <c r="S327" s="3">
        <v>4</v>
      </c>
      <c r="T327" s="55" t="s">
        <v>817</v>
      </c>
      <c r="U327" s="25" t="s">
        <v>19</v>
      </c>
      <c r="V327" s="25" t="str">
        <f>VLOOKUP(P327,'Customer List'!B:C,2,)</f>
        <v>Delhi</v>
      </c>
      <c r="W327" s="56"/>
      <c r="X327" s="45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ref="A328:A391" si="101">A327+1</f>
        <v>325</v>
      </c>
      <c r="B328" s="25" t="s">
        <v>248</v>
      </c>
      <c r="C328" s="45">
        <v>45818</v>
      </c>
      <c r="D328" s="45">
        <v>45824</v>
      </c>
      <c r="E328" s="8">
        <v>191.1</v>
      </c>
      <c r="F328" s="8">
        <f t="shared" si="95"/>
        <v>16816.8</v>
      </c>
      <c r="G328" s="54">
        <f t="shared" si="100"/>
        <v>33633.599999999999</v>
      </c>
      <c r="H328" s="25">
        <v>142512</v>
      </c>
      <c r="I328" s="25" t="s">
        <v>1396</v>
      </c>
      <c r="J328" s="25">
        <v>2</v>
      </c>
      <c r="K328" s="25">
        <v>2</v>
      </c>
      <c r="L328" s="25">
        <f t="shared" si="96"/>
        <v>0</v>
      </c>
      <c r="M328" s="25" t="s">
        <v>252</v>
      </c>
      <c r="N328" s="45">
        <v>45825</v>
      </c>
      <c r="O328" s="54">
        <v>69223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101"/>
        <v>326</v>
      </c>
      <c r="B329" s="25" t="s">
        <v>248</v>
      </c>
      <c r="C329" s="45">
        <v>45818</v>
      </c>
      <c r="D329" s="45">
        <v>45824</v>
      </c>
      <c r="E329" s="8">
        <v>229.2</v>
      </c>
      <c r="F329" s="8">
        <f t="shared" si="95"/>
        <v>20169.599999999999</v>
      </c>
      <c r="G329" s="54">
        <f t="shared" si="100"/>
        <v>40339.199999999997</v>
      </c>
      <c r="H329" s="25">
        <v>144610</v>
      </c>
      <c r="I329" s="25" t="s">
        <v>1397</v>
      </c>
      <c r="J329" s="25">
        <v>2</v>
      </c>
      <c r="K329" s="25">
        <v>2</v>
      </c>
      <c r="L329" s="25">
        <f t="shared" si="96"/>
        <v>0</v>
      </c>
      <c r="M329" s="25" t="s">
        <v>252</v>
      </c>
      <c r="N329" s="45">
        <v>45825</v>
      </c>
      <c r="O329" s="54">
        <v>82894</v>
      </c>
      <c r="P329" s="25" t="s">
        <v>253</v>
      </c>
      <c r="Q329" s="25"/>
      <c r="R329" s="25"/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101"/>
        <v>327</v>
      </c>
      <c r="B330" s="25" t="s">
        <v>248</v>
      </c>
      <c r="C330" s="45">
        <v>45818</v>
      </c>
      <c r="D330" s="45">
        <v>45824</v>
      </c>
      <c r="E330" s="8">
        <v>116.4</v>
      </c>
      <c r="F330" s="8">
        <f t="shared" si="95"/>
        <v>10243.200000000001</v>
      </c>
      <c r="G330" s="54">
        <f t="shared" si="100"/>
        <v>20486.400000000001</v>
      </c>
      <c r="H330" s="25">
        <v>144612</v>
      </c>
      <c r="I330" s="25" t="s">
        <v>1398</v>
      </c>
      <c r="J330" s="25">
        <v>2</v>
      </c>
      <c r="K330" s="25">
        <v>2</v>
      </c>
      <c r="L330" s="25">
        <f t="shared" si="96"/>
        <v>0</v>
      </c>
      <c r="M330" s="25" t="s">
        <v>252</v>
      </c>
      <c r="N330" s="45">
        <v>45825</v>
      </c>
      <c r="O330" s="54">
        <v>42098</v>
      </c>
      <c r="P330" s="25" t="s">
        <v>253</v>
      </c>
      <c r="Q330" s="25"/>
      <c r="R330" s="25"/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x14ac:dyDescent="0.25">
      <c r="A331" s="25">
        <f t="shared" si="101"/>
        <v>328</v>
      </c>
      <c r="B331" s="25" t="s">
        <v>248</v>
      </c>
      <c r="C331" s="45">
        <v>45818</v>
      </c>
      <c r="D331" s="45">
        <v>45824</v>
      </c>
      <c r="E331" s="8">
        <v>136.5</v>
      </c>
      <c r="F331" s="8">
        <f t="shared" si="95"/>
        <v>12012</v>
      </c>
      <c r="G331" s="54">
        <f t="shared" si="100"/>
        <v>24024</v>
      </c>
      <c r="H331" s="25">
        <v>302339</v>
      </c>
      <c r="I331" s="25" t="s">
        <v>1399</v>
      </c>
      <c r="J331" s="25">
        <v>2</v>
      </c>
      <c r="K331" s="25">
        <v>2</v>
      </c>
      <c r="L331" s="25">
        <f t="shared" si="96"/>
        <v>0</v>
      </c>
      <c r="M331" s="25" t="s">
        <v>259</v>
      </c>
      <c r="N331" s="45">
        <v>45825</v>
      </c>
      <c r="O331" s="54">
        <v>41188</v>
      </c>
      <c r="P331" s="25" t="s">
        <v>260</v>
      </c>
      <c r="Q331" s="25" t="s">
        <v>637</v>
      </c>
      <c r="R331" s="25" t="s">
        <v>638</v>
      </c>
      <c r="S331" s="3">
        <v>4</v>
      </c>
      <c r="T331" s="55" t="s">
        <v>163</v>
      </c>
      <c r="U331" s="25" t="s">
        <v>19</v>
      </c>
      <c r="V331" s="25" t="str">
        <f>VLOOKUP(P331,'Customer List'!B:C,2,)</f>
        <v>Delhi</v>
      </c>
      <c r="W331" s="56"/>
      <c r="X331" s="45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101"/>
        <v>329</v>
      </c>
      <c r="B332" s="25" t="s">
        <v>248</v>
      </c>
      <c r="C332" s="45">
        <v>45818</v>
      </c>
      <c r="D332" s="45">
        <v>45824</v>
      </c>
      <c r="E332" s="8">
        <v>92.4</v>
      </c>
      <c r="F332" s="8">
        <f t="shared" si="95"/>
        <v>8131.2000000000007</v>
      </c>
      <c r="G332" s="54">
        <f t="shared" si="100"/>
        <v>8131.2000000000007</v>
      </c>
      <c r="H332" s="25">
        <v>310910</v>
      </c>
      <c r="I332" s="25" t="s">
        <v>1400</v>
      </c>
      <c r="J332" s="25">
        <v>1</v>
      </c>
      <c r="K332" s="25">
        <v>1</v>
      </c>
      <c r="L332" s="25">
        <f t="shared" si="96"/>
        <v>0</v>
      </c>
      <c r="M332" s="25" t="s">
        <v>261</v>
      </c>
      <c r="N332" s="45">
        <v>45825</v>
      </c>
      <c r="O332" s="54">
        <v>16709</v>
      </c>
      <c r="P332" s="25" t="s">
        <v>253</v>
      </c>
      <c r="Q332" s="25">
        <v>58152141202</v>
      </c>
      <c r="R332" s="25" t="s">
        <v>41</v>
      </c>
      <c r="S332" s="3">
        <v>4</v>
      </c>
      <c r="T332" s="55"/>
      <c r="U332" s="25" t="s">
        <v>19</v>
      </c>
      <c r="V332" s="25" t="str">
        <f>VLOOKUP(P332,'Customer List'!B:C,2,)</f>
        <v>Gujrat</v>
      </c>
      <c r="W332" s="56"/>
      <c r="X332" s="45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67" t="str">
        <f>VLOOKUP(P332,'Customer List'!B:D,3,)</f>
        <v>OutStation</v>
      </c>
    </row>
    <row r="333" spans="1:29" x14ac:dyDescent="0.25">
      <c r="A333" s="25">
        <f t="shared" si="101"/>
        <v>330</v>
      </c>
      <c r="B333" s="25" t="s">
        <v>248</v>
      </c>
      <c r="C333" s="45">
        <v>45818</v>
      </c>
      <c r="D333" s="45">
        <v>45824</v>
      </c>
      <c r="E333" s="8">
        <v>123.75</v>
      </c>
      <c r="F333" s="8">
        <f t="shared" si="95"/>
        <v>10890</v>
      </c>
      <c r="G333" s="54">
        <f t="shared" si="100"/>
        <v>10890</v>
      </c>
      <c r="H333" s="25">
        <v>317433</v>
      </c>
      <c r="I333" s="25" t="s">
        <v>1401</v>
      </c>
      <c r="J333" s="25">
        <v>1</v>
      </c>
      <c r="K333" s="25">
        <v>1</v>
      </c>
      <c r="L333" s="25">
        <f t="shared" si="96"/>
        <v>0</v>
      </c>
      <c r="M333" s="25" t="s">
        <v>262</v>
      </c>
      <c r="N333" s="45">
        <v>45831</v>
      </c>
      <c r="O333" s="54">
        <v>17602.5</v>
      </c>
      <c r="P333" s="25" t="s">
        <v>263</v>
      </c>
      <c r="Q333" s="25" t="s">
        <v>637</v>
      </c>
      <c r="R333" s="25" t="s">
        <v>638</v>
      </c>
      <c r="S333" s="3">
        <v>4</v>
      </c>
      <c r="T333" s="55"/>
      <c r="U333" s="25" t="s">
        <v>19</v>
      </c>
      <c r="V333" s="25" t="str">
        <f>VLOOKUP(P333,'Customer List'!B:C,2,)</f>
        <v>Delhi</v>
      </c>
      <c r="W333" s="56"/>
      <c r="X333" s="45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t="30" x14ac:dyDescent="0.25">
      <c r="A334" s="25">
        <f t="shared" si="101"/>
        <v>331</v>
      </c>
      <c r="B334" s="25" t="s">
        <v>248</v>
      </c>
      <c r="C334" s="45">
        <v>45818</v>
      </c>
      <c r="D334" s="45">
        <v>45824</v>
      </c>
      <c r="E334" s="8">
        <v>80.400000000000006</v>
      </c>
      <c r="F334" s="8">
        <f t="shared" si="95"/>
        <v>7075.2000000000007</v>
      </c>
      <c r="G334" s="54">
        <f t="shared" si="100"/>
        <v>7075.2000000000007</v>
      </c>
      <c r="H334" s="25">
        <v>328109</v>
      </c>
      <c r="I334" s="25" t="s">
        <v>1402</v>
      </c>
      <c r="J334" s="25">
        <v>1</v>
      </c>
      <c r="K334" s="25">
        <v>1</v>
      </c>
      <c r="L334" s="25">
        <f t="shared" si="96"/>
        <v>0</v>
      </c>
      <c r="M334" s="25" t="s">
        <v>254</v>
      </c>
      <c r="N334" s="45">
        <v>45824</v>
      </c>
      <c r="O334" s="54">
        <v>9547.5</v>
      </c>
      <c r="P334" s="25" t="s">
        <v>255</v>
      </c>
      <c r="Q334" s="25" t="s">
        <v>637</v>
      </c>
      <c r="R334" s="25" t="s">
        <v>638</v>
      </c>
      <c r="S334" s="3">
        <v>4</v>
      </c>
      <c r="T334" s="55" t="s">
        <v>817</v>
      </c>
      <c r="U334" s="25" t="s">
        <v>19</v>
      </c>
      <c r="V334" s="25" t="str">
        <f>VLOOKUP(P334,'Customer List'!B:C,2,)</f>
        <v>Delhi</v>
      </c>
      <c r="W334" s="56"/>
      <c r="X334" s="45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ht="30" x14ac:dyDescent="0.25">
      <c r="A335" s="25">
        <f t="shared" si="101"/>
        <v>332</v>
      </c>
      <c r="B335" s="25" t="s">
        <v>248</v>
      </c>
      <c r="C335" s="45">
        <v>45818</v>
      </c>
      <c r="D335" s="45">
        <v>45824</v>
      </c>
      <c r="E335" s="8">
        <v>67.8</v>
      </c>
      <c r="F335" s="8">
        <f t="shared" si="95"/>
        <v>5966.4</v>
      </c>
      <c r="G335" s="54">
        <f t="shared" si="100"/>
        <v>5966.4</v>
      </c>
      <c r="H335" s="25">
        <v>343509</v>
      </c>
      <c r="I335" s="25" t="s">
        <v>1403</v>
      </c>
      <c r="J335" s="25">
        <v>1</v>
      </c>
      <c r="K335" s="25">
        <v>1</v>
      </c>
      <c r="L335" s="25">
        <f t="shared" si="96"/>
        <v>0</v>
      </c>
      <c r="M335" s="25" t="s">
        <v>254</v>
      </c>
      <c r="N335" s="45">
        <v>45824</v>
      </c>
      <c r="O335" s="54">
        <v>8051.25</v>
      </c>
      <c r="P335" s="25" t="s">
        <v>255</v>
      </c>
      <c r="Q335" s="25" t="s">
        <v>637</v>
      </c>
      <c r="R335" s="25" t="s">
        <v>638</v>
      </c>
      <c r="S335" s="3">
        <v>4</v>
      </c>
      <c r="T335" s="55" t="s">
        <v>817</v>
      </c>
      <c r="U335" s="25" t="s">
        <v>19</v>
      </c>
      <c r="V335" s="25" t="str">
        <f>VLOOKUP(P335,'Customer List'!B:C,2,)</f>
        <v>Delhi</v>
      </c>
      <c r="W335" s="56"/>
      <c r="X335" s="45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67" t="str">
        <f>VLOOKUP(P335,'Customer List'!B:D,3,)</f>
        <v>Local</v>
      </c>
    </row>
    <row r="336" spans="1:29" x14ac:dyDescent="0.25">
      <c r="A336" s="25">
        <f t="shared" si="101"/>
        <v>333</v>
      </c>
      <c r="B336" s="25" t="s">
        <v>248</v>
      </c>
      <c r="C336" s="45">
        <v>45818</v>
      </c>
      <c r="D336" s="45">
        <v>45824</v>
      </c>
      <c r="E336" s="8">
        <v>142.5</v>
      </c>
      <c r="F336" s="8">
        <f t="shared" si="95"/>
        <v>12540</v>
      </c>
      <c r="G336" s="54">
        <f t="shared" si="100"/>
        <v>12540</v>
      </c>
      <c r="H336" s="25">
        <v>344007</v>
      </c>
      <c r="I336" s="25" t="s">
        <v>1404</v>
      </c>
      <c r="J336" s="25">
        <v>1</v>
      </c>
      <c r="K336" s="25">
        <v>1</v>
      </c>
      <c r="L336" s="25">
        <f t="shared" si="96"/>
        <v>0</v>
      </c>
      <c r="M336" s="25" t="s">
        <v>259</v>
      </c>
      <c r="N336" s="45">
        <v>45825</v>
      </c>
      <c r="O336" s="54">
        <v>21498.5</v>
      </c>
      <c r="P336" s="25" t="s">
        <v>260</v>
      </c>
      <c r="Q336" s="25" t="s">
        <v>637</v>
      </c>
      <c r="R336" s="25" t="s">
        <v>638</v>
      </c>
      <c r="S336" s="3">
        <v>4</v>
      </c>
      <c r="T336" s="55" t="s">
        <v>163</v>
      </c>
      <c r="U336" s="25" t="s">
        <v>19</v>
      </c>
      <c r="V336" s="25" t="str">
        <f>VLOOKUP(P336,'Customer List'!B:C,2,)</f>
        <v>Delhi</v>
      </c>
      <c r="W336" s="56"/>
      <c r="X336" s="45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67" t="str">
        <f>VLOOKUP(P336,'Customer List'!B:D,3,)</f>
        <v>Local</v>
      </c>
    </row>
    <row r="337" spans="1:29" x14ac:dyDescent="0.25">
      <c r="A337" s="25">
        <f t="shared" si="101"/>
        <v>334</v>
      </c>
      <c r="B337" s="25" t="s">
        <v>248</v>
      </c>
      <c r="C337" s="45">
        <v>45818</v>
      </c>
      <c r="D337" s="45">
        <v>45824</v>
      </c>
      <c r="E337" s="8">
        <v>202.8</v>
      </c>
      <c r="F337" s="8">
        <f t="shared" si="95"/>
        <v>17846.400000000001</v>
      </c>
      <c r="G337" s="54">
        <f t="shared" si="100"/>
        <v>71385.600000000006</v>
      </c>
      <c r="H337" s="25">
        <v>353214</v>
      </c>
      <c r="I337" s="25" t="s">
        <v>1405</v>
      </c>
      <c r="J337" s="25">
        <v>4</v>
      </c>
      <c r="K337" s="25">
        <v>4</v>
      </c>
      <c r="L337" s="25">
        <f t="shared" si="96"/>
        <v>0</v>
      </c>
      <c r="M337" s="25" t="s">
        <v>264</v>
      </c>
      <c r="N337" s="45">
        <v>45825</v>
      </c>
      <c r="O337" s="54">
        <v>446692</v>
      </c>
      <c r="P337" s="25" t="s">
        <v>265</v>
      </c>
      <c r="Q337" s="25">
        <v>58152136291</v>
      </c>
      <c r="R337" s="25" t="s">
        <v>41</v>
      </c>
      <c r="S337" s="3">
        <v>4</v>
      </c>
      <c r="T337" s="55"/>
      <c r="U337" s="25" t="s">
        <v>19</v>
      </c>
      <c r="V337" s="25" t="str">
        <f>VLOOKUP(P337,'Customer List'!B:C,2,)</f>
        <v>Banglore</v>
      </c>
      <c r="W337" s="56"/>
      <c r="X337" s="45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101"/>
        <v>335</v>
      </c>
      <c r="B338" s="25" t="s">
        <v>248</v>
      </c>
      <c r="C338" s="45">
        <v>45818</v>
      </c>
      <c r="D338" s="45">
        <v>45824</v>
      </c>
      <c r="E338" s="8">
        <v>156.75</v>
      </c>
      <c r="F338" s="8">
        <f t="shared" si="95"/>
        <v>13794</v>
      </c>
      <c r="G338" s="54">
        <f t="shared" si="100"/>
        <v>13794</v>
      </c>
      <c r="H338" s="25">
        <v>356619</v>
      </c>
      <c r="I338" s="25" t="s">
        <v>1406</v>
      </c>
      <c r="J338" s="25">
        <v>1</v>
      </c>
      <c r="K338" s="25">
        <v>1</v>
      </c>
      <c r="L338" s="25">
        <f t="shared" si="96"/>
        <v>0</v>
      </c>
      <c r="M338" s="25" t="s">
        <v>266</v>
      </c>
      <c r="N338" s="45">
        <v>45825</v>
      </c>
      <c r="O338" s="54">
        <v>19437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101"/>
        <v>336</v>
      </c>
      <c r="B339" s="25" t="s">
        <v>248</v>
      </c>
      <c r="C339" s="45">
        <v>45818</v>
      </c>
      <c r="D339" s="45">
        <v>45824</v>
      </c>
      <c r="E339" s="8">
        <v>136.5</v>
      </c>
      <c r="F339" s="8">
        <f t="shared" si="95"/>
        <v>12012</v>
      </c>
      <c r="G339" s="54">
        <f t="shared" si="100"/>
        <v>12012</v>
      </c>
      <c r="H339" s="25">
        <v>359413</v>
      </c>
      <c r="I339" s="25" t="s">
        <v>1407</v>
      </c>
      <c r="J339" s="25">
        <v>1</v>
      </c>
      <c r="K339" s="25">
        <v>1</v>
      </c>
      <c r="L339" s="25">
        <f t="shared" si="96"/>
        <v>0</v>
      </c>
      <c r="M339" s="25" t="s">
        <v>266</v>
      </c>
      <c r="N339" s="45">
        <v>45825</v>
      </c>
      <c r="O339" s="54">
        <v>16926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101"/>
        <v>337</v>
      </c>
      <c r="B340" s="25" t="s">
        <v>248</v>
      </c>
      <c r="C340" s="45">
        <v>45818</v>
      </c>
      <c r="D340" s="45">
        <v>45824</v>
      </c>
      <c r="E340" s="8">
        <v>177.75</v>
      </c>
      <c r="F340" s="8">
        <f t="shared" si="95"/>
        <v>15642</v>
      </c>
      <c r="G340" s="54">
        <f t="shared" si="100"/>
        <v>15642</v>
      </c>
      <c r="H340" s="25">
        <v>360731</v>
      </c>
      <c r="I340" s="25" t="s">
        <v>93</v>
      </c>
      <c r="J340" s="25">
        <v>1</v>
      </c>
      <c r="K340" s="25">
        <v>1</v>
      </c>
      <c r="L340" s="25">
        <f t="shared" si="96"/>
        <v>0</v>
      </c>
      <c r="M340" s="25" t="s">
        <v>266</v>
      </c>
      <c r="N340" s="45">
        <v>45825</v>
      </c>
      <c r="O340" s="54">
        <v>22041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x14ac:dyDescent="0.25">
      <c r="A341" s="25">
        <f t="shared" si="101"/>
        <v>338</v>
      </c>
      <c r="B341" s="25" t="s">
        <v>248</v>
      </c>
      <c r="C341" s="45">
        <v>45818</v>
      </c>
      <c r="D341" s="45">
        <v>45824</v>
      </c>
      <c r="E341" s="8">
        <v>180</v>
      </c>
      <c r="F341" s="8">
        <f t="shared" si="95"/>
        <v>15840</v>
      </c>
      <c r="G341" s="54">
        <f t="shared" si="100"/>
        <v>15840</v>
      </c>
      <c r="H341" s="25">
        <v>362510</v>
      </c>
      <c r="I341" s="25" t="s">
        <v>1328</v>
      </c>
      <c r="J341" s="25">
        <v>1</v>
      </c>
      <c r="K341" s="25">
        <v>1</v>
      </c>
      <c r="L341" s="25">
        <f t="shared" si="96"/>
        <v>0</v>
      </c>
      <c r="M341" s="25" t="s">
        <v>268</v>
      </c>
      <c r="N341" s="45">
        <v>45825</v>
      </c>
      <c r="O341" s="54">
        <v>32550</v>
      </c>
      <c r="P341" s="25" t="s">
        <v>253</v>
      </c>
      <c r="Q341" s="25"/>
      <c r="R341" s="25"/>
      <c r="S341" s="3">
        <v>4</v>
      </c>
      <c r="T341" s="55"/>
      <c r="U341" s="25" t="s">
        <v>19</v>
      </c>
      <c r="V341" s="25" t="str">
        <f>VLOOKUP(P341,'Customer List'!B:C,2,)</f>
        <v>Gujrat</v>
      </c>
      <c r="W341" s="56"/>
      <c r="X341" s="45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x14ac:dyDescent="0.25">
      <c r="A342" s="25">
        <f t="shared" si="101"/>
        <v>339</v>
      </c>
      <c r="B342" s="25" t="s">
        <v>248</v>
      </c>
      <c r="C342" s="45">
        <v>45818</v>
      </c>
      <c r="D342" s="45">
        <v>45824</v>
      </c>
      <c r="E342" s="8">
        <v>85.8</v>
      </c>
      <c r="F342" s="8">
        <f t="shared" si="95"/>
        <v>7550.4</v>
      </c>
      <c r="G342" s="54">
        <f t="shared" si="100"/>
        <v>7550.4</v>
      </c>
      <c r="H342" s="25">
        <v>379207</v>
      </c>
      <c r="I342" s="25" t="s">
        <v>1408</v>
      </c>
      <c r="J342" s="25">
        <v>1</v>
      </c>
      <c r="K342" s="25">
        <v>1</v>
      </c>
      <c r="L342" s="25">
        <f t="shared" si="96"/>
        <v>0</v>
      </c>
      <c r="M342" s="25" t="s">
        <v>266</v>
      </c>
      <c r="N342" s="45">
        <v>45825</v>
      </c>
      <c r="O342" s="54">
        <v>13206</v>
      </c>
      <c r="P342" s="25" t="s">
        <v>267</v>
      </c>
      <c r="Q342" s="25"/>
      <c r="R342" s="25"/>
      <c r="S342" s="3">
        <v>4</v>
      </c>
      <c r="T342" s="55"/>
      <c r="U342" s="25" t="s">
        <v>19</v>
      </c>
      <c r="V342" s="25" t="str">
        <f>VLOOKUP(P342,'Customer List'!B:C,2,)</f>
        <v>Pune</v>
      </c>
      <c r="W342" s="56"/>
      <c r="X342" s="45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x14ac:dyDescent="0.25">
      <c r="A343" s="25">
        <f t="shared" si="101"/>
        <v>340</v>
      </c>
      <c r="B343" s="25" t="s">
        <v>248</v>
      </c>
      <c r="C343" s="45">
        <v>45818</v>
      </c>
      <c r="D343" s="45">
        <v>45824</v>
      </c>
      <c r="E343" s="8">
        <v>239.4</v>
      </c>
      <c r="F343" s="8">
        <f t="shared" si="95"/>
        <v>21067.200000000001</v>
      </c>
      <c r="G343" s="54">
        <f t="shared" si="100"/>
        <v>21067.200000000001</v>
      </c>
      <c r="H343" s="25">
        <v>381506</v>
      </c>
      <c r="I343" s="25" t="s">
        <v>1409</v>
      </c>
      <c r="J343" s="25">
        <v>1</v>
      </c>
      <c r="K343" s="25">
        <v>1</v>
      </c>
      <c r="L343" s="25">
        <f t="shared" si="96"/>
        <v>0</v>
      </c>
      <c r="M343" s="25" t="s">
        <v>269</v>
      </c>
      <c r="N343" s="45">
        <v>45825</v>
      </c>
      <c r="O343" s="54">
        <v>35907.449999999997</v>
      </c>
      <c r="P343" s="25" t="s">
        <v>270</v>
      </c>
      <c r="Q343" s="25">
        <v>58152136825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Kalyani</v>
      </c>
      <c r="W343" s="56"/>
      <c r="X343" s="45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x14ac:dyDescent="0.25">
      <c r="A344" s="25">
        <f t="shared" si="101"/>
        <v>341</v>
      </c>
      <c r="B344" s="25" t="s">
        <v>248</v>
      </c>
      <c r="C344" s="45">
        <v>45818</v>
      </c>
      <c r="D344" s="45">
        <v>45824</v>
      </c>
      <c r="E344" s="8">
        <v>75</v>
      </c>
      <c r="F344" s="8">
        <f t="shared" si="95"/>
        <v>6600</v>
      </c>
      <c r="G344" s="54">
        <f t="shared" si="100"/>
        <v>6600</v>
      </c>
      <c r="H344" s="25">
        <v>397907</v>
      </c>
      <c r="I344" s="25" t="s">
        <v>1410</v>
      </c>
      <c r="J344" s="25">
        <v>1</v>
      </c>
      <c r="K344" s="25">
        <v>1</v>
      </c>
      <c r="L344" s="25">
        <f t="shared" si="96"/>
        <v>0</v>
      </c>
      <c r="M344" s="25" t="s">
        <v>254</v>
      </c>
      <c r="N344" s="45">
        <v>45824</v>
      </c>
      <c r="O344" s="54">
        <v>8906.25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x14ac:dyDescent="0.25">
      <c r="A345" s="25">
        <f t="shared" si="101"/>
        <v>342</v>
      </c>
      <c r="B345" s="25" t="s">
        <v>248</v>
      </c>
      <c r="C345" s="45">
        <v>45818</v>
      </c>
      <c r="D345" s="45">
        <v>45824</v>
      </c>
      <c r="E345" s="8">
        <v>18</v>
      </c>
      <c r="F345" s="8">
        <f t="shared" si="95"/>
        <v>1584</v>
      </c>
      <c r="G345" s="54">
        <f t="shared" si="100"/>
        <v>1584</v>
      </c>
      <c r="H345" s="25">
        <v>400401</v>
      </c>
      <c r="I345" s="25" t="s">
        <v>1411</v>
      </c>
      <c r="J345" s="25">
        <v>1</v>
      </c>
      <c r="K345" s="25">
        <v>1</v>
      </c>
      <c r="L345" s="25">
        <f t="shared" si="96"/>
        <v>0</v>
      </c>
      <c r="M345" s="25" t="s">
        <v>249</v>
      </c>
      <c r="N345" s="45">
        <v>45829</v>
      </c>
      <c r="O345" s="54">
        <v>3255</v>
      </c>
      <c r="P345" s="25" t="s">
        <v>250</v>
      </c>
      <c r="Q345" s="25" t="s">
        <v>251</v>
      </c>
      <c r="R345" s="25" t="s">
        <v>41</v>
      </c>
      <c r="S345" s="3">
        <v>4</v>
      </c>
      <c r="T345" s="55"/>
      <c r="U345" s="25" t="s">
        <v>19</v>
      </c>
      <c r="V345" s="25" t="str">
        <f>VLOOKUP(P345,'Customer List'!B:C,2,)</f>
        <v>Chandigarh</v>
      </c>
      <c r="W345" s="56"/>
      <c r="X345" s="45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t="30" x14ac:dyDescent="0.25">
      <c r="A346" s="25">
        <f t="shared" si="101"/>
        <v>343</v>
      </c>
      <c r="B346" s="25" t="s">
        <v>248</v>
      </c>
      <c r="C346" s="45">
        <v>45818</v>
      </c>
      <c r="D346" s="45">
        <v>45824</v>
      </c>
      <c r="E346" s="8">
        <v>844.8</v>
      </c>
      <c r="F346" s="8">
        <f t="shared" si="95"/>
        <v>74342.399999999994</v>
      </c>
      <c r="G346" s="54">
        <f t="shared" si="100"/>
        <v>74342.399999999994</v>
      </c>
      <c r="H346" s="25">
        <v>400672</v>
      </c>
      <c r="I346" s="25" t="s">
        <v>1412</v>
      </c>
      <c r="J346" s="25">
        <v>1</v>
      </c>
      <c r="K346" s="25">
        <v>1</v>
      </c>
      <c r="L346" s="25">
        <f t="shared" si="96"/>
        <v>0</v>
      </c>
      <c r="M346" s="25" t="s">
        <v>254</v>
      </c>
      <c r="N346" s="45">
        <v>45824</v>
      </c>
      <c r="O346" s="54">
        <v>100320</v>
      </c>
      <c r="P346" s="25" t="s">
        <v>255</v>
      </c>
      <c r="Q346" s="25" t="s">
        <v>637</v>
      </c>
      <c r="R346" s="25" t="s">
        <v>638</v>
      </c>
      <c r="S346" s="3">
        <v>4</v>
      </c>
      <c r="T346" s="55" t="s">
        <v>817</v>
      </c>
      <c r="U346" s="25" t="s">
        <v>19</v>
      </c>
      <c r="V346" s="25" t="str">
        <f>VLOOKUP(P346,'Customer List'!B:C,2,)</f>
        <v>Delhi</v>
      </c>
      <c r="W346" s="56"/>
      <c r="X346" s="45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67" t="str">
        <f>VLOOKUP(P346,'Customer List'!B:D,3,)</f>
        <v>Local</v>
      </c>
    </row>
    <row r="347" spans="1:29" x14ac:dyDescent="0.25">
      <c r="A347" s="25">
        <f t="shared" si="101"/>
        <v>344</v>
      </c>
      <c r="B347" s="25" t="s">
        <v>248</v>
      </c>
      <c r="C347" s="45">
        <v>45818</v>
      </c>
      <c r="D347" s="45">
        <v>45824</v>
      </c>
      <c r="E347" s="8">
        <v>346.5</v>
      </c>
      <c r="F347" s="8">
        <f t="shared" si="95"/>
        <v>30492</v>
      </c>
      <c r="G347" s="54">
        <f t="shared" si="100"/>
        <v>60984</v>
      </c>
      <c r="H347" s="25">
        <v>405225</v>
      </c>
      <c r="I347" s="25" t="s">
        <v>1413</v>
      </c>
      <c r="J347" s="25">
        <v>2</v>
      </c>
      <c r="K347" s="25">
        <v>2</v>
      </c>
      <c r="L347" s="25">
        <f t="shared" si="96"/>
        <v>0</v>
      </c>
      <c r="M347" s="25" t="s">
        <v>252</v>
      </c>
      <c r="N347" s="45">
        <v>45825</v>
      </c>
      <c r="O347" s="54">
        <v>100254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101"/>
        <v>345</v>
      </c>
      <c r="B348" s="25" t="s">
        <v>248</v>
      </c>
      <c r="C348" s="45">
        <v>45818</v>
      </c>
      <c r="D348" s="45">
        <v>45824</v>
      </c>
      <c r="E348" s="8">
        <v>123.6</v>
      </c>
      <c r="F348" s="8">
        <f t="shared" si="95"/>
        <v>10876.8</v>
      </c>
      <c r="G348" s="54">
        <f t="shared" si="100"/>
        <v>21753.599999999999</v>
      </c>
      <c r="H348" s="25">
        <v>405235</v>
      </c>
      <c r="I348" s="25" t="s">
        <v>1414</v>
      </c>
      <c r="J348" s="25">
        <v>2</v>
      </c>
      <c r="K348" s="25">
        <v>2</v>
      </c>
      <c r="L348" s="25">
        <f t="shared" si="96"/>
        <v>0</v>
      </c>
      <c r="M348" s="25" t="s">
        <v>252</v>
      </c>
      <c r="N348" s="45">
        <v>45825</v>
      </c>
      <c r="O348" s="54">
        <v>44702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101"/>
        <v>346</v>
      </c>
      <c r="B349" s="25" t="s">
        <v>248</v>
      </c>
      <c r="C349" s="45">
        <v>45818</v>
      </c>
      <c r="D349" s="45">
        <v>45824</v>
      </c>
      <c r="E349" s="8">
        <v>123.6</v>
      </c>
      <c r="F349" s="8">
        <f t="shared" si="95"/>
        <v>10876.8</v>
      </c>
      <c r="G349" s="54">
        <f t="shared" si="100"/>
        <v>21753.599999999999</v>
      </c>
      <c r="H349" s="25">
        <v>405237</v>
      </c>
      <c r="I349" s="25" t="s">
        <v>1415</v>
      </c>
      <c r="J349" s="25">
        <v>2</v>
      </c>
      <c r="K349" s="25">
        <v>2</v>
      </c>
      <c r="L349" s="25">
        <f t="shared" si="96"/>
        <v>0</v>
      </c>
      <c r="M349" s="25" t="s">
        <v>252</v>
      </c>
      <c r="N349" s="45">
        <v>45825</v>
      </c>
      <c r="O349" s="54">
        <v>44702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101"/>
        <v>347</v>
      </c>
      <c r="B350" s="25" t="s">
        <v>248</v>
      </c>
      <c r="C350" s="45">
        <v>45818</v>
      </c>
      <c r="D350" s="45">
        <v>45824</v>
      </c>
      <c r="E350" s="8">
        <v>208.2</v>
      </c>
      <c r="F350" s="8">
        <f t="shared" si="95"/>
        <v>18321.599999999999</v>
      </c>
      <c r="G350" s="54">
        <f t="shared" si="100"/>
        <v>36643.199999999997</v>
      </c>
      <c r="H350" s="25">
        <v>405710</v>
      </c>
      <c r="I350" s="25" t="s">
        <v>1416</v>
      </c>
      <c r="J350" s="25">
        <v>2</v>
      </c>
      <c r="K350" s="25">
        <v>2</v>
      </c>
      <c r="L350" s="25">
        <f t="shared" si="96"/>
        <v>0</v>
      </c>
      <c r="M350" s="25" t="s">
        <v>252</v>
      </c>
      <c r="N350" s="45">
        <v>45825</v>
      </c>
      <c r="O350" s="54">
        <v>75299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101"/>
        <v>348</v>
      </c>
      <c r="B351" s="25" t="s">
        <v>248</v>
      </c>
      <c r="C351" s="45">
        <v>45818</v>
      </c>
      <c r="D351" s="45">
        <v>45824</v>
      </c>
      <c r="E351" s="8">
        <v>204</v>
      </c>
      <c r="F351" s="8">
        <f t="shared" si="95"/>
        <v>17952</v>
      </c>
      <c r="G351" s="54">
        <f t="shared" si="100"/>
        <v>35904</v>
      </c>
      <c r="H351" s="25">
        <v>405720</v>
      </c>
      <c r="I351" s="25" t="s">
        <v>1417</v>
      </c>
      <c r="J351" s="25">
        <v>2</v>
      </c>
      <c r="K351" s="25">
        <v>2</v>
      </c>
      <c r="L351" s="25">
        <f t="shared" si="96"/>
        <v>0</v>
      </c>
      <c r="M351" s="25" t="s">
        <v>252</v>
      </c>
      <c r="N351" s="45">
        <v>45825</v>
      </c>
      <c r="O351" s="54">
        <v>73780</v>
      </c>
      <c r="P351" s="25" t="s">
        <v>253</v>
      </c>
      <c r="Q351" s="25"/>
      <c r="R351" s="25"/>
      <c r="S351" s="3">
        <v>4</v>
      </c>
      <c r="T351" s="55"/>
      <c r="U351" s="25" t="s">
        <v>19</v>
      </c>
      <c r="V351" s="25" t="str">
        <f>VLOOKUP(P351,'Customer List'!B:C,2,)</f>
        <v>Gujrat</v>
      </c>
      <c r="W351" s="56"/>
      <c r="X351" s="45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101"/>
        <v>349</v>
      </c>
      <c r="B352" s="25" t="s">
        <v>248</v>
      </c>
      <c r="C352" s="45">
        <v>45818</v>
      </c>
      <c r="D352" s="45">
        <v>45824</v>
      </c>
      <c r="E352" s="8">
        <v>35.4</v>
      </c>
      <c r="F352" s="8">
        <f t="shared" si="95"/>
        <v>3115.2</v>
      </c>
      <c r="G352" s="54">
        <f t="shared" si="100"/>
        <v>15576</v>
      </c>
      <c r="H352" s="25">
        <v>420404</v>
      </c>
      <c r="I352" s="25" t="s">
        <v>15</v>
      </c>
      <c r="J352" s="25">
        <v>5</v>
      </c>
      <c r="K352" s="25">
        <v>5</v>
      </c>
      <c r="L352" s="25">
        <f t="shared" si="96"/>
        <v>0</v>
      </c>
      <c r="M352" s="25" t="s">
        <v>736</v>
      </c>
      <c r="N352" s="45">
        <v>45825</v>
      </c>
      <c r="O352" s="54">
        <v>32007.5</v>
      </c>
      <c r="P352" s="25" t="s">
        <v>253</v>
      </c>
      <c r="Q352" s="25"/>
      <c r="R352" s="25"/>
      <c r="S352" s="3">
        <v>4</v>
      </c>
      <c r="T352" s="55"/>
      <c r="U352" s="25" t="s">
        <v>19</v>
      </c>
      <c r="V352" s="25" t="str">
        <f>VLOOKUP(P352,'Customer List'!B:C,2,)</f>
        <v>Gujrat</v>
      </c>
      <c r="W352" s="56"/>
      <c r="X352" s="45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x14ac:dyDescent="0.25">
      <c r="A353" s="25">
        <f t="shared" si="101"/>
        <v>350</v>
      </c>
      <c r="B353" s="25" t="s">
        <v>248</v>
      </c>
      <c r="C353" s="45">
        <v>45818</v>
      </c>
      <c r="D353" s="45">
        <v>45824</v>
      </c>
      <c r="E353" s="8">
        <v>160.30000000000001</v>
      </c>
      <c r="F353" s="8">
        <f t="shared" si="95"/>
        <v>14106.400000000001</v>
      </c>
      <c r="G353" s="54">
        <f t="shared" si="100"/>
        <v>70532</v>
      </c>
      <c r="H353" s="25">
        <v>422302</v>
      </c>
      <c r="I353" s="25" t="s">
        <v>1345</v>
      </c>
      <c r="J353" s="25">
        <v>5</v>
      </c>
      <c r="K353" s="25">
        <v>5</v>
      </c>
      <c r="L353" s="25">
        <f t="shared" si="96"/>
        <v>0</v>
      </c>
      <c r="M353" s="25" t="s">
        <v>264</v>
      </c>
      <c r="N353" s="45">
        <v>45825</v>
      </c>
      <c r="O353" s="54">
        <v>124232.5</v>
      </c>
      <c r="P353" s="25" t="s">
        <v>265</v>
      </c>
      <c r="Q353" s="25">
        <v>58152136291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Banglore</v>
      </c>
      <c r="W353" s="56"/>
      <c r="X353" s="45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x14ac:dyDescent="0.25">
      <c r="A354" s="25">
        <f t="shared" si="101"/>
        <v>351</v>
      </c>
      <c r="B354" s="25" t="s">
        <v>248</v>
      </c>
      <c r="C354" s="45">
        <v>45818</v>
      </c>
      <c r="D354" s="45">
        <v>45824</v>
      </c>
      <c r="E354" s="8">
        <v>159</v>
      </c>
      <c r="F354" s="8">
        <f t="shared" si="95"/>
        <v>13992</v>
      </c>
      <c r="G354" s="54">
        <f t="shared" si="100"/>
        <v>41976</v>
      </c>
      <c r="H354" s="25">
        <v>430501</v>
      </c>
      <c r="I354" s="25" t="s">
        <v>2806</v>
      </c>
      <c r="J354" s="25">
        <v>3</v>
      </c>
      <c r="K354" s="25">
        <v>3</v>
      </c>
      <c r="L354" s="25">
        <f t="shared" si="96"/>
        <v>0</v>
      </c>
      <c r="M354" s="25" t="s">
        <v>271</v>
      </c>
      <c r="N354" s="45">
        <v>45825</v>
      </c>
      <c r="O354" s="54">
        <v>83793</v>
      </c>
      <c r="P354" s="25" t="s">
        <v>272</v>
      </c>
      <c r="Q354" s="25">
        <v>58152137643</v>
      </c>
      <c r="R354" s="25" t="s">
        <v>41</v>
      </c>
      <c r="S354" s="3">
        <v>4</v>
      </c>
      <c r="T354" s="55"/>
      <c r="U354" s="25" t="s">
        <v>19</v>
      </c>
      <c r="V354" s="25" t="str">
        <f>VLOOKUP(P354,'Customer List'!B:C,2,)</f>
        <v>Mumbai</v>
      </c>
      <c r="W354" s="56"/>
      <c r="X354" s="45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101"/>
        <v>352</v>
      </c>
      <c r="B355" s="25" t="s">
        <v>248</v>
      </c>
      <c r="C355" s="45">
        <v>45818</v>
      </c>
      <c r="D355" s="45">
        <v>45824</v>
      </c>
      <c r="E355" s="8">
        <v>193.8</v>
      </c>
      <c r="F355" s="8">
        <f t="shared" si="95"/>
        <v>17054.400000000001</v>
      </c>
      <c r="G355" s="54">
        <f t="shared" si="100"/>
        <v>17054.400000000001</v>
      </c>
      <c r="H355" s="25">
        <v>506344</v>
      </c>
      <c r="I355" s="25" t="s">
        <v>1418</v>
      </c>
      <c r="J355" s="25">
        <v>1</v>
      </c>
      <c r="K355" s="25">
        <v>1</v>
      </c>
      <c r="L355" s="25">
        <f t="shared" si="96"/>
        <v>0</v>
      </c>
      <c r="M355" s="25" t="s">
        <v>249</v>
      </c>
      <c r="N355" s="45">
        <v>45829</v>
      </c>
      <c r="O355" s="54">
        <v>35045.5</v>
      </c>
      <c r="P355" s="25" t="s">
        <v>250</v>
      </c>
      <c r="Q355" s="25" t="s">
        <v>251</v>
      </c>
      <c r="R355" s="25" t="s">
        <v>41</v>
      </c>
      <c r="S355" s="3">
        <v>4</v>
      </c>
      <c r="T355" s="55"/>
      <c r="U355" s="25" t="s">
        <v>19</v>
      </c>
      <c r="V355" s="25" t="str">
        <f>VLOOKUP(P355,'Customer List'!B:C,2,)</f>
        <v>Chandigarh</v>
      </c>
      <c r="W355" s="56"/>
      <c r="X355" s="45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t="30" x14ac:dyDescent="0.25">
      <c r="A356" s="25">
        <f t="shared" si="101"/>
        <v>353</v>
      </c>
      <c r="B356" s="25" t="s">
        <v>248</v>
      </c>
      <c r="C356" s="45">
        <v>45818</v>
      </c>
      <c r="D356" s="45">
        <v>45824</v>
      </c>
      <c r="E356" s="8">
        <v>137.4</v>
      </c>
      <c r="F356" s="8">
        <f t="shared" si="95"/>
        <v>12091.2</v>
      </c>
      <c r="G356" s="54">
        <f t="shared" si="100"/>
        <v>12091.2</v>
      </c>
      <c r="H356" s="25">
        <v>575306</v>
      </c>
      <c r="I356" s="25" t="s">
        <v>1419</v>
      </c>
      <c r="J356" s="25">
        <v>1</v>
      </c>
      <c r="K356" s="25">
        <v>1</v>
      </c>
      <c r="L356" s="25">
        <f t="shared" si="96"/>
        <v>0</v>
      </c>
      <c r="M356" s="25" t="s">
        <v>254</v>
      </c>
      <c r="N356" s="45">
        <v>45824</v>
      </c>
      <c r="O356" s="54">
        <v>16316.25</v>
      </c>
      <c r="P356" s="25" t="s">
        <v>255</v>
      </c>
      <c r="Q356" s="25" t="s">
        <v>637</v>
      </c>
      <c r="R356" s="25" t="s">
        <v>638</v>
      </c>
      <c r="S356" s="3">
        <v>-20</v>
      </c>
      <c r="T356" s="55" t="s">
        <v>817</v>
      </c>
      <c r="U356" s="25" t="s">
        <v>19</v>
      </c>
      <c r="V356" s="25" t="str">
        <f>VLOOKUP(P356,'Customer List'!B:C,2,)</f>
        <v>Delhi</v>
      </c>
      <c r="W356" s="56"/>
      <c r="X356" s="45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101"/>
        <v>354</v>
      </c>
      <c r="B357" s="25" t="s">
        <v>273</v>
      </c>
      <c r="C357" s="45">
        <v>45821</v>
      </c>
      <c r="D357" s="45">
        <v>45831</v>
      </c>
      <c r="E357" s="8">
        <v>56.4</v>
      </c>
      <c r="F357" s="8">
        <f t="shared" si="95"/>
        <v>4963.2</v>
      </c>
      <c r="G357" s="54">
        <f t="shared" si="100"/>
        <v>4963.2</v>
      </c>
      <c r="H357" s="25">
        <v>100215</v>
      </c>
      <c r="I357" s="25" t="s">
        <v>1376</v>
      </c>
      <c r="J357" s="25">
        <v>1</v>
      </c>
      <c r="K357" s="25">
        <v>1</v>
      </c>
      <c r="L357" s="25">
        <f t="shared" si="96"/>
        <v>0</v>
      </c>
      <c r="M357" s="25" t="s">
        <v>635</v>
      </c>
      <c r="N357" s="45">
        <v>45835</v>
      </c>
      <c r="O357" s="54">
        <v>8037</v>
      </c>
      <c r="P357" s="25" t="s">
        <v>17</v>
      </c>
      <c r="Q357" s="25" t="s">
        <v>637</v>
      </c>
      <c r="R357" s="25" t="s">
        <v>638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101"/>
        <v>355</v>
      </c>
      <c r="B358" s="25" t="s">
        <v>273</v>
      </c>
      <c r="C358" s="45">
        <v>45821</v>
      </c>
      <c r="D358" s="45">
        <v>45831</v>
      </c>
      <c r="E358" s="8">
        <v>63</v>
      </c>
      <c r="F358" s="8">
        <f t="shared" si="95"/>
        <v>5544</v>
      </c>
      <c r="G358" s="54">
        <f t="shared" si="100"/>
        <v>5544</v>
      </c>
      <c r="H358" s="25">
        <v>100221</v>
      </c>
      <c r="I358" s="25" t="s">
        <v>1420</v>
      </c>
      <c r="J358" s="25">
        <v>1</v>
      </c>
      <c r="K358" s="25">
        <v>1</v>
      </c>
      <c r="L358" s="25">
        <f t="shared" si="96"/>
        <v>0</v>
      </c>
      <c r="M358" s="25" t="s">
        <v>2012</v>
      </c>
      <c r="N358" s="45">
        <v>45860</v>
      </c>
      <c r="O358" s="54">
        <v>11392.5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101"/>
        <v>356</v>
      </c>
      <c r="B359" s="25" t="s">
        <v>273</v>
      </c>
      <c r="C359" s="45">
        <v>45821</v>
      </c>
      <c r="D359" s="45">
        <v>45831</v>
      </c>
      <c r="E359" s="8">
        <v>205.5</v>
      </c>
      <c r="F359" s="8">
        <f t="shared" si="95"/>
        <v>18084</v>
      </c>
      <c r="G359" s="54">
        <f t="shared" si="100"/>
        <v>18084</v>
      </c>
      <c r="H359" s="25">
        <v>100234</v>
      </c>
      <c r="I359" s="25" t="s">
        <v>1421</v>
      </c>
      <c r="J359" s="25">
        <v>1</v>
      </c>
      <c r="K359" s="25">
        <v>1</v>
      </c>
      <c r="L359" s="25">
        <f t="shared" si="96"/>
        <v>0</v>
      </c>
      <c r="M359" s="25" t="s">
        <v>740</v>
      </c>
      <c r="N359" s="45">
        <v>45838</v>
      </c>
      <c r="O359" s="54">
        <v>24728.5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101"/>
        <v>357</v>
      </c>
      <c r="B360" s="25" t="s">
        <v>273</v>
      </c>
      <c r="C360" s="45">
        <v>45821</v>
      </c>
      <c r="D360" s="45">
        <v>45831</v>
      </c>
      <c r="E360" s="8">
        <v>59.4</v>
      </c>
      <c r="F360" s="8">
        <f t="shared" si="95"/>
        <v>5227.2</v>
      </c>
      <c r="G360" s="54">
        <f t="shared" si="100"/>
        <v>5227.2</v>
      </c>
      <c r="H360" s="25">
        <v>100306</v>
      </c>
      <c r="I360" s="25" t="s">
        <v>1422</v>
      </c>
      <c r="J360" s="25">
        <v>1</v>
      </c>
      <c r="K360" s="25">
        <v>1</v>
      </c>
      <c r="L360" s="25">
        <f t="shared" si="96"/>
        <v>0</v>
      </c>
      <c r="M360" s="25" t="s">
        <v>274</v>
      </c>
      <c r="N360" s="45">
        <v>45833</v>
      </c>
      <c r="O360" s="54">
        <v>9504</v>
      </c>
      <c r="P360" s="25" t="s">
        <v>209</v>
      </c>
      <c r="Q360" s="25" t="s">
        <v>1131</v>
      </c>
      <c r="R360" s="25" t="s">
        <v>1131</v>
      </c>
      <c r="S360" s="3">
        <v>4</v>
      </c>
      <c r="T360" s="55"/>
      <c r="U360" s="25" t="s">
        <v>19</v>
      </c>
      <c r="V360" s="25" t="str">
        <f>VLOOKUP(P360,'Customer List'!B:C,2,)</f>
        <v>Delhi</v>
      </c>
      <c r="W360" s="56"/>
      <c r="X360" s="45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101"/>
        <v>358</v>
      </c>
      <c r="B361" s="25" t="s">
        <v>273</v>
      </c>
      <c r="C361" s="45">
        <v>45821</v>
      </c>
      <c r="D361" s="45">
        <v>45831</v>
      </c>
      <c r="E361" s="8">
        <v>49.2</v>
      </c>
      <c r="F361" s="8">
        <f t="shared" si="95"/>
        <v>4329.6000000000004</v>
      </c>
      <c r="G361" s="54">
        <f t="shared" si="100"/>
        <v>21648</v>
      </c>
      <c r="H361" s="25">
        <v>100327</v>
      </c>
      <c r="I361" s="25" t="s">
        <v>1423</v>
      </c>
      <c r="J361" s="25">
        <v>5</v>
      </c>
      <c r="K361" s="25">
        <v>5</v>
      </c>
      <c r="L361" s="25">
        <f t="shared" si="96"/>
        <v>0</v>
      </c>
      <c r="M361" s="25" t="s">
        <v>275</v>
      </c>
      <c r="N361" s="45">
        <v>45832</v>
      </c>
      <c r="O361" s="54">
        <v>38130</v>
      </c>
      <c r="P361" s="25" t="s">
        <v>673</v>
      </c>
      <c r="Q361" s="25">
        <v>58152373274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Hyderabad</v>
      </c>
      <c r="W361" s="56"/>
      <c r="X361" s="45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101"/>
        <v>359</v>
      </c>
      <c r="B362" s="25" t="s">
        <v>273</v>
      </c>
      <c r="C362" s="45">
        <v>45821</v>
      </c>
      <c r="D362" s="45">
        <v>45831</v>
      </c>
      <c r="E362" s="8">
        <v>60.6</v>
      </c>
      <c r="F362" s="8">
        <f t="shared" si="95"/>
        <v>5332.8</v>
      </c>
      <c r="G362" s="54">
        <f t="shared" si="100"/>
        <v>5332.8</v>
      </c>
      <c r="H362" s="25">
        <v>100425</v>
      </c>
      <c r="I362" s="25" t="s">
        <v>1424</v>
      </c>
      <c r="J362" s="25">
        <v>1</v>
      </c>
      <c r="K362" s="25">
        <v>1</v>
      </c>
      <c r="L362" s="25">
        <f t="shared" si="96"/>
        <v>0</v>
      </c>
      <c r="M362" s="25" t="s">
        <v>2012</v>
      </c>
      <c r="N362" s="45">
        <v>45860</v>
      </c>
      <c r="O362" s="54">
        <v>10958.5</v>
      </c>
      <c r="P362" s="25" t="s">
        <v>27</v>
      </c>
      <c r="Q362" s="25" t="s">
        <v>2001</v>
      </c>
      <c r="R362" s="25" t="s">
        <v>41</v>
      </c>
      <c r="S362" s="3">
        <v>4</v>
      </c>
      <c r="T362" s="55" t="s">
        <v>711</v>
      </c>
      <c r="U362" s="25" t="s">
        <v>19</v>
      </c>
      <c r="V362" s="25" t="str">
        <f>VLOOKUP(P362,'Customer List'!B:C,2,)</f>
        <v>Chandigarh</v>
      </c>
      <c r="W362" s="56"/>
      <c r="X362" s="45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101"/>
        <v>360</v>
      </c>
      <c r="B363" s="25" t="s">
        <v>273</v>
      </c>
      <c r="C363" s="45">
        <v>45821</v>
      </c>
      <c r="D363" s="45">
        <v>45831</v>
      </c>
      <c r="E363" s="8">
        <v>172.8</v>
      </c>
      <c r="F363" s="8">
        <f t="shared" si="95"/>
        <v>15206.400000000001</v>
      </c>
      <c r="G363" s="54">
        <f t="shared" si="100"/>
        <v>15206.400000000001</v>
      </c>
      <c r="H363" s="25">
        <v>100432</v>
      </c>
      <c r="I363" s="25" t="s">
        <v>1278</v>
      </c>
      <c r="J363" s="25">
        <v>1</v>
      </c>
      <c r="K363" s="25">
        <v>1</v>
      </c>
      <c r="L363" s="25">
        <f t="shared" si="96"/>
        <v>0</v>
      </c>
      <c r="M363" s="25" t="s">
        <v>740</v>
      </c>
      <c r="N363" s="45">
        <v>45838</v>
      </c>
      <c r="O363" s="54">
        <v>25992</v>
      </c>
      <c r="P363" s="25" t="s">
        <v>43</v>
      </c>
      <c r="Q363" s="25" t="s">
        <v>637</v>
      </c>
      <c r="R363" s="25" t="s">
        <v>638</v>
      </c>
      <c r="S363" s="3">
        <v>4</v>
      </c>
      <c r="T363" s="55" t="s">
        <v>609</v>
      </c>
      <c r="U363" s="25" t="s">
        <v>19</v>
      </c>
      <c r="V363" s="25" t="str">
        <f>VLOOKUP(P363,'Customer List'!B:C,2,)</f>
        <v>Faridabad</v>
      </c>
      <c r="W363" s="56"/>
      <c r="X363" s="45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101"/>
        <v>361</v>
      </c>
      <c r="B364" s="25" t="s">
        <v>273</v>
      </c>
      <c r="C364" s="45">
        <v>45821</v>
      </c>
      <c r="D364" s="45">
        <v>45831</v>
      </c>
      <c r="E364" s="8">
        <v>64.349999999999994</v>
      </c>
      <c r="F364" s="8">
        <f t="shared" si="95"/>
        <v>5662.7999999999993</v>
      </c>
      <c r="G364" s="54">
        <f t="shared" si="100"/>
        <v>5662.7999999999993</v>
      </c>
      <c r="H364" s="25">
        <v>100510</v>
      </c>
      <c r="I364" s="25" t="s">
        <v>69</v>
      </c>
      <c r="J364" s="25">
        <v>1</v>
      </c>
      <c r="K364" s="25">
        <v>1</v>
      </c>
      <c r="L364" s="25">
        <f t="shared" si="96"/>
        <v>0</v>
      </c>
      <c r="M364" s="25" t="s">
        <v>737</v>
      </c>
      <c r="N364" s="45">
        <v>45836</v>
      </c>
      <c r="O364" s="54">
        <v>10741.5</v>
      </c>
      <c r="P364" s="25" t="s">
        <v>653</v>
      </c>
      <c r="Q364" s="25" t="s">
        <v>1131</v>
      </c>
      <c r="R364" s="25" t="s">
        <v>1131</v>
      </c>
      <c r="S364" s="3">
        <v>4</v>
      </c>
      <c r="T364" s="55" t="s">
        <v>1132</v>
      </c>
      <c r="U364" s="25" t="s">
        <v>19</v>
      </c>
      <c r="V364" s="25" t="str">
        <f>VLOOKUP(P364,'Customer List'!B:C,2,)</f>
        <v>Ropar</v>
      </c>
      <c r="W364" s="56"/>
      <c r="X364" s="45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67" t="str">
        <f>VLOOKUP(P364,'Customer List'!B:D,3,)</f>
        <v>OutStation</v>
      </c>
    </row>
    <row r="365" spans="1:29" x14ac:dyDescent="0.25">
      <c r="A365" s="25">
        <f t="shared" si="101"/>
        <v>362</v>
      </c>
      <c r="B365" s="25" t="s">
        <v>273</v>
      </c>
      <c r="C365" s="45">
        <v>45821</v>
      </c>
      <c r="D365" s="45">
        <v>45831</v>
      </c>
      <c r="E365" s="8">
        <v>54</v>
      </c>
      <c r="F365" s="8">
        <f t="shared" si="95"/>
        <v>4752</v>
      </c>
      <c r="G365" s="54">
        <f t="shared" si="100"/>
        <v>4752</v>
      </c>
      <c r="H365" s="25">
        <v>100512</v>
      </c>
      <c r="I365" s="25" t="s">
        <v>1425</v>
      </c>
      <c r="J365" s="25">
        <v>1</v>
      </c>
      <c r="K365" s="25">
        <v>1</v>
      </c>
      <c r="L365" s="25">
        <f t="shared" si="96"/>
        <v>0</v>
      </c>
      <c r="M365" s="25" t="s">
        <v>276</v>
      </c>
      <c r="N365" s="45">
        <v>45832</v>
      </c>
      <c r="O365" s="54">
        <v>6836.4</v>
      </c>
      <c r="P365" s="25" t="s">
        <v>277</v>
      </c>
      <c r="Q365" s="25">
        <v>58152369052</v>
      </c>
      <c r="R365" s="25" t="s">
        <v>41</v>
      </c>
      <c r="S365" s="3">
        <v>4</v>
      </c>
      <c r="T365" s="55"/>
      <c r="U365" s="25" t="s">
        <v>19</v>
      </c>
      <c r="V365" s="25" t="str">
        <f>VLOOKUP(P365,'Customer List'!B:C,2,)</f>
        <v>Pune</v>
      </c>
      <c r="W365" s="56"/>
      <c r="X365" s="45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101"/>
        <v>363</v>
      </c>
      <c r="B366" s="25" t="s">
        <v>273</v>
      </c>
      <c r="C366" s="45">
        <v>45821</v>
      </c>
      <c r="D366" s="45">
        <v>45831</v>
      </c>
      <c r="E366" s="8">
        <v>63</v>
      </c>
      <c r="F366" s="8">
        <f t="shared" si="95"/>
        <v>5544</v>
      </c>
      <c r="G366" s="54">
        <f t="shared" si="100"/>
        <v>5544</v>
      </c>
      <c r="H366" s="25">
        <v>100516</v>
      </c>
      <c r="I366" s="25" t="s">
        <v>68</v>
      </c>
      <c r="J366" s="25">
        <v>1</v>
      </c>
      <c r="K366" s="25">
        <v>1</v>
      </c>
      <c r="L366" s="25">
        <f t="shared" si="96"/>
        <v>0</v>
      </c>
      <c r="M366" s="25" t="s">
        <v>635</v>
      </c>
      <c r="N366" s="45">
        <v>45835</v>
      </c>
      <c r="O366" s="54">
        <v>8977.5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101"/>
        <v>364</v>
      </c>
      <c r="B367" s="25" t="s">
        <v>273</v>
      </c>
      <c r="C367" s="45">
        <v>45821</v>
      </c>
      <c r="D367" s="45">
        <v>45831</v>
      </c>
      <c r="E367" s="8">
        <v>139.80000000000001</v>
      </c>
      <c r="F367" s="8">
        <f t="shared" si="95"/>
        <v>12302.400000000001</v>
      </c>
      <c r="G367" s="54">
        <f t="shared" si="100"/>
        <v>12302.400000000001</v>
      </c>
      <c r="H367" s="25">
        <v>100530</v>
      </c>
      <c r="I367" s="25" t="s">
        <v>1426</v>
      </c>
      <c r="J367" s="25">
        <v>1</v>
      </c>
      <c r="K367" s="25">
        <v>1</v>
      </c>
      <c r="L367" s="25">
        <f t="shared" si="96"/>
        <v>0</v>
      </c>
      <c r="M367" s="25" t="s">
        <v>274</v>
      </c>
      <c r="N367" s="45">
        <v>45833</v>
      </c>
      <c r="O367" s="54">
        <v>22368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101"/>
        <v>365</v>
      </c>
      <c r="B368" s="25" t="s">
        <v>273</v>
      </c>
      <c r="C368" s="45">
        <v>45821</v>
      </c>
      <c r="D368" s="45">
        <v>45831</v>
      </c>
      <c r="E368" s="8">
        <v>18</v>
      </c>
      <c r="F368" s="8">
        <f t="shared" si="95"/>
        <v>1584</v>
      </c>
      <c r="G368" s="54">
        <f t="shared" si="100"/>
        <v>1584</v>
      </c>
      <c r="H368" s="25">
        <v>100705</v>
      </c>
      <c r="I368" s="25" t="s">
        <v>70</v>
      </c>
      <c r="J368" s="25">
        <v>1</v>
      </c>
      <c r="K368" s="25">
        <v>1</v>
      </c>
      <c r="L368" s="25">
        <f t="shared" si="96"/>
        <v>0</v>
      </c>
      <c r="M368" s="25" t="s">
        <v>635</v>
      </c>
      <c r="N368" s="45">
        <v>45835</v>
      </c>
      <c r="O368" s="54">
        <v>2565</v>
      </c>
      <c r="P368" s="25" t="s">
        <v>17</v>
      </c>
      <c r="Q368" s="25" t="s">
        <v>637</v>
      </c>
      <c r="R368" s="25" t="s">
        <v>638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101"/>
        <v>366</v>
      </c>
      <c r="B369" s="25" t="s">
        <v>273</v>
      </c>
      <c r="C369" s="45">
        <v>45821</v>
      </c>
      <c r="D369" s="45">
        <v>45831</v>
      </c>
      <c r="E369" s="8">
        <v>64.2</v>
      </c>
      <c r="F369" s="8">
        <f t="shared" si="95"/>
        <v>5649.6</v>
      </c>
      <c r="G369" s="54">
        <f t="shared" si="100"/>
        <v>5649.6</v>
      </c>
      <c r="H369" s="25">
        <v>100708</v>
      </c>
      <c r="I369" s="25" t="s">
        <v>1379</v>
      </c>
      <c r="J369" s="25">
        <v>1</v>
      </c>
      <c r="K369" s="25">
        <v>1</v>
      </c>
      <c r="L369" s="25">
        <f t="shared" si="96"/>
        <v>0</v>
      </c>
      <c r="M369" s="25" t="s">
        <v>2152</v>
      </c>
      <c r="N369" s="45">
        <v>45860</v>
      </c>
      <c r="O369" s="54">
        <v>0</v>
      </c>
      <c r="P369" s="25" t="s">
        <v>27</v>
      </c>
      <c r="Q369" s="25" t="s">
        <v>2001</v>
      </c>
      <c r="R369" s="25" t="s">
        <v>41</v>
      </c>
      <c r="S369" s="3">
        <v>4</v>
      </c>
      <c r="T369" s="55" t="s">
        <v>2153</v>
      </c>
      <c r="U369" s="25" t="s">
        <v>19</v>
      </c>
      <c r="V369" s="25" t="str">
        <f>VLOOKUP(P369,'Customer List'!B:C,2,)</f>
        <v>Chandigarh</v>
      </c>
      <c r="W369" s="56"/>
      <c r="X369" s="45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x14ac:dyDescent="0.25">
      <c r="A370" s="25">
        <f t="shared" si="101"/>
        <v>367</v>
      </c>
      <c r="B370" s="25" t="s">
        <v>273</v>
      </c>
      <c r="C370" s="45">
        <v>45821</v>
      </c>
      <c r="D370" s="45">
        <v>45831</v>
      </c>
      <c r="E370" s="8">
        <v>43.2</v>
      </c>
      <c r="F370" s="8">
        <f t="shared" si="95"/>
        <v>3801.6000000000004</v>
      </c>
      <c r="G370" s="54">
        <f t="shared" si="100"/>
        <v>3801.6000000000004</v>
      </c>
      <c r="H370" s="25">
        <v>100723</v>
      </c>
      <c r="I370" s="25" t="s">
        <v>1427</v>
      </c>
      <c r="J370" s="25">
        <v>1</v>
      </c>
      <c r="K370" s="25">
        <v>1</v>
      </c>
      <c r="L370" s="25">
        <f t="shared" si="96"/>
        <v>0</v>
      </c>
      <c r="M370" s="25" t="s">
        <v>274</v>
      </c>
      <c r="N370" s="45">
        <v>45833</v>
      </c>
      <c r="O370" s="54">
        <v>6912</v>
      </c>
      <c r="P370" s="25" t="s">
        <v>209</v>
      </c>
      <c r="Q370" s="25" t="s">
        <v>1131</v>
      </c>
      <c r="R370" s="25" t="s">
        <v>1131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101"/>
        <v>368</v>
      </c>
      <c r="B371" s="25" t="s">
        <v>273</v>
      </c>
      <c r="C371" s="45">
        <v>45821</v>
      </c>
      <c r="D371" s="45">
        <v>45831</v>
      </c>
      <c r="E371" s="8">
        <v>204.75</v>
      </c>
      <c r="F371" s="8">
        <f t="shared" si="95"/>
        <v>18018</v>
      </c>
      <c r="G371" s="54">
        <f t="shared" si="100"/>
        <v>18018</v>
      </c>
      <c r="H371" s="25">
        <v>100744</v>
      </c>
      <c r="I371" s="25" t="s">
        <v>1428</v>
      </c>
      <c r="J371" s="25">
        <v>1</v>
      </c>
      <c r="K371" s="25">
        <v>1</v>
      </c>
      <c r="L371" s="25">
        <f t="shared" si="96"/>
        <v>0</v>
      </c>
      <c r="M371" s="25" t="s">
        <v>737</v>
      </c>
      <c r="N371" s="45">
        <v>45836</v>
      </c>
      <c r="O371" s="54">
        <v>31736.25</v>
      </c>
      <c r="P371" s="25" t="s">
        <v>653</v>
      </c>
      <c r="Q371" s="25" t="s">
        <v>1131</v>
      </c>
      <c r="R371" s="25" t="s">
        <v>1131</v>
      </c>
      <c r="S371" s="3">
        <v>4</v>
      </c>
      <c r="T371" s="55" t="s">
        <v>1132</v>
      </c>
      <c r="U371" s="25" t="s">
        <v>19</v>
      </c>
      <c r="V371" s="25" t="str">
        <f>VLOOKUP(P371,'Customer List'!B:C,2,)</f>
        <v>Ropar</v>
      </c>
      <c r="W371" s="56"/>
      <c r="X371" s="45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101"/>
        <v>369</v>
      </c>
      <c r="B372" s="25" t="s">
        <v>273</v>
      </c>
      <c r="C372" s="45">
        <v>45821</v>
      </c>
      <c r="D372" s="45">
        <v>45831</v>
      </c>
      <c r="E372" s="8">
        <v>189</v>
      </c>
      <c r="F372" s="8">
        <f t="shared" si="95"/>
        <v>16632</v>
      </c>
      <c r="G372" s="54">
        <f t="shared" si="100"/>
        <v>16632</v>
      </c>
      <c r="H372" s="25">
        <v>100753</v>
      </c>
      <c r="I372" s="25" t="s">
        <v>1429</v>
      </c>
      <c r="J372" s="25">
        <v>1</v>
      </c>
      <c r="K372" s="25">
        <v>1</v>
      </c>
      <c r="L372" s="25">
        <f t="shared" si="96"/>
        <v>0</v>
      </c>
      <c r="M372" s="25" t="s">
        <v>740</v>
      </c>
      <c r="N372" s="45">
        <v>45838</v>
      </c>
      <c r="O372" s="54">
        <v>22743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101"/>
        <v>370</v>
      </c>
      <c r="B373" s="25" t="s">
        <v>273</v>
      </c>
      <c r="C373" s="45">
        <v>45821</v>
      </c>
      <c r="D373" s="45">
        <v>45831</v>
      </c>
      <c r="E373" s="8">
        <v>19.8</v>
      </c>
      <c r="F373" s="8">
        <f t="shared" si="95"/>
        <v>1742.4</v>
      </c>
      <c r="G373" s="54">
        <f t="shared" si="100"/>
        <v>1742.4</v>
      </c>
      <c r="H373" s="25">
        <v>101211</v>
      </c>
      <c r="I373" s="25" t="s">
        <v>1430</v>
      </c>
      <c r="J373" s="25">
        <v>1</v>
      </c>
      <c r="K373" s="25">
        <v>1</v>
      </c>
      <c r="L373" s="25">
        <f t="shared" si="96"/>
        <v>0</v>
      </c>
      <c r="M373" s="25" t="s">
        <v>635</v>
      </c>
      <c r="N373" s="45">
        <v>45835</v>
      </c>
      <c r="O373" s="54">
        <v>2821.5</v>
      </c>
      <c r="P373" s="25" t="s">
        <v>17</v>
      </c>
      <c r="Q373" s="25" t="s">
        <v>637</v>
      </c>
      <c r="R373" s="25" t="s">
        <v>638</v>
      </c>
      <c r="S373" s="3">
        <v>4</v>
      </c>
      <c r="T373" s="55"/>
      <c r="U373" s="25" t="s">
        <v>19</v>
      </c>
      <c r="V373" s="25" t="str">
        <f>VLOOKUP(P373,'Customer List'!B:C,2,)</f>
        <v>Delhi</v>
      </c>
      <c r="W373" s="56"/>
      <c r="X373" s="45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x14ac:dyDescent="0.25">
      <c r="A374" s="25">
        <f t="shared" si="101"/>
        <v>371</v>
      </c>
      <c r="B374" s="25" t="s">
        <v>273</v>
      </c>
      <c r="C374" s="45">
        <v>45821</v>
      </c>
      <c r="D374" s="45">
        <v>45831</v>
      </c>
      <c r="E374" s="8">
        <v>172.8</v>
      </c>
      <c r="F374" s="8">
        <f t="shared" si="95"/>
        <v>15206.400000000001</v>
      </c>
      <c r="G374" s="54">
        <f t="shared" si="100"/>
        <v>30412.800000000003</v>
      </c>
      <c r="H374" s="25">
        <v>101230</v>
      </c>
      <c r="I374" s="25" t="s">
        <v>1431</v>
      </c>
      <c r="J374" s="25">
        <v>2</v>
      </c>
      <c r="K374" s="25">
        <v>2</v>
      </c>
      <c r="L374" s="25">
        <f t="shared" si="96"/>
        <v>0</v>
      </c>
      <c r="M374" s="25" t="s">
        <v>278</v>
      </c>
      <c r="N374" s="45">
        <v>45832</v>
      </c>
      <c r="O374" s="54">
        <v>49222.080000000002</v>
      </c>
      <c r="P374" s="25" t="s">
        <v>243</v>
      </c>
      <c r="Q374" s="25">
        <v>58152374722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Mumbai</v>
      </c>
      <c r="W374" s="56"/>
      <c r="X374" s="45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101"/>
        <v>372</v>
      </c>
      <c r="B375" s="25" t="s">
        <v>273</v>
      </c>
      <c r="C375" s="45">
        <v>45821</v>
      </c>
      <c r="D375" s="45">
        <v>45831</v>
      </c>
      <c r="E375" s="8">
        <v>182.4</v>
      </c>
      <c r="F375" s="8">
        <f t="shared" si="95"/>
        <v>16051.2</v>
      </c>
      <c r="G375" s="54">
        <f t="shared" si="100"/>
        <v>16051.2</v>
      </c>
      <c r="H375" s="25">
        <v>101256</v>
      </c>
      <c r="I375" s="25" t="s">
        <v>1432</v>
      </c>
      <c r="J375" s="25">
        <v>1</v>
      </c>
      <c r="K375" s="25">
        <v>1</v>
      </c>
      <c r="L375" s="25">
        <f t="shared" si="96"/>
        <v>0</v>
      </c>
      <c r="M375" s="25" t="s">
        <v>740</v>
      </c>
      <c r="N375" s="45">
        <v>45838</v>
      </c>
      <c r="O375" s="54">
        <v>27436</v>
      </c>
      <c r="P375" s="25" t="s">
        <v>43</v>
      </c>
      <c r="Q375" s="25" t="s">
        <v>637</v>
      </c>
      <c r="R375" s="25" t="s">
        <v>638</v>
      </c>
      <c r="S375" s="3">
        <v>4</v>
      </c>
      <c r="T375" s="55" t="s">
        <v>609</v>
      </c>
      <c r="U375" s="25" t="s">
        <v>19</v>
      </c>
      <c r="V375" s="25" t="str">
        <f>VLOOKUP(P375,'Customer List'!B:C,2,)</f>
        <v>Faridabad</v>
      </c>
      <c r="W375" s="56"/>
      <c r="X375" s="45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101"/>
        <v>373</v>
      </c>
      <c r="B376" s="25" t="s">
        <v>273</v>
      </c>
      <c r="C376" s="45">
        <v>45821</v>
      </c>
      <c r="D376" s="45">
        <v>45831</v>
      </c>
      <c r="E376" s="8">
        <v>42.6</v>
      </c>
      <c r="F376" s="8">
        <f t="shared" si="95"/>
        <v>3748.8</v>
      </c>
      <c r="G376" s="54">
        <f t="shared" si="100"/>
        <v>22492.800000000003</v>
      </c>
      <c r="H376" s="25">
        <v>102005</v>
      </c>
      <c r="I376" s="25" t="s">
        <v>1433</v>
      </c>
      <c r="J376" s="25">
        <v>6</v>
      </c>
      <c r="K376" s="25">
        <v>6</v>
      </c>
      <c r="L376" s="25">
        <f t="shared" si="96"/>
        <v>0</v>
      </c>
      <c r="M376" s="25" t="s">
        <v>275</v>
      </c>
      <c r="N376" s="45">
        <v>45832</v>
      </c>
      <c r="O376" s="54">
        <v>39618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101"/>
        <v>374</v>
      </c>
      <c r="B377" s="25" t="s">
        <v>273</v>
      </c>
      <c r="C377" s="45">
        <v>45821</v>
      </c>
      <c r="D377" s="45">
        <v>45831</v>
      </c>
      <c r="E377" s="8">
        <v>52.2</v>
      </c>
      <c r="F377" s="8">
        <f t="shared" si="95"/>
        <v>4593.6000000000004</v>
      </c>
      <c r="G377" s="54">
        <f t="shared" si="100"/>
        <v>4593.6000000000004</v>
      </c>
      <c r="H377" s="25">
        <v>102015</v>
      </c>
      <c r="I377" s="25" t="s">
        <v>1434</v>
      </c>
      <c r="J377" s="25">
        <v>1</v>
      </c>
      <c r="K377" s="25">
        <v>1</v>
      </c>
      <c r="L377" s="25">
        <f t="shared" si="96"/>
        <v>0</v>
      </c>
      <c r="M377" s="25" t="s">
        <v>2012</v>
      </c>
      <c r="N377" s="45">
        <v>45860</v>
      </c>
      <c r="O377" s="54">
        <v>9439.5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101"/>
        <v>375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95"/>
        <v>5332.8</v>
      </c>
      <c r="G378" s="54">
        <f t="shared" si="100"/>
        <v>5332.8</v>
      </c>
      <c r="H378" s="25">
        <v>102205</v>
      </c>
      <c r="I378" s="25" t="s">
        <v>1435</v>
      </c>
      <c r="J378" s="25">
        <v>1</v>
      </c>
      <c r="K378" s="25">
        <v>1</v>
      </c>
      <c r="L378" s="25">
        <f t="shared" si="96"/>
        <v>0</v>
      </c>
      <c r="M378" s="25" t="s">
        <v>807</v>
      </c>
      <c r="N378" s="45">
        <v>45840</v>
      </c>
      <c r="O378" s="54">
        <v>6608.27</v>
      </c>
      <c r="P378" s="25" t="s">
        <v>279</v>
      </c>
      <c r="Q378" s="25">
        <v>58152715250</v>
      </c>
      <c r="R378" s="25" t="s">
        <v>41</v>
      </c>
      <c r="S378" s="3">
        <v>4</v>
      </c>
      <c r="T378" s="55" t="s">
        <v>815</v>
      </c>
      <c r="U378" s="25" t="s">
        <v>19</v>
      </c>
      <c r="V378" s="25" t="str">
        <f>VLOOKUP(P378,'Customer List'!B:C,2,)</f>
        <v>Lucknow</v>
      </c>
      <c r="W378" s="56"/>
      <c r="X378" s="45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101"/>
        <v>376</v>
      </c>
      <c r="B379" s="25" t="s">
        <v>273</v>
      </c>
      <c r="C379" s="45">
        <v>45821</v>
      </c>
      <c r="D379" s="45">
        <v>45831</v>
      </c>
      <c r="E379" s="8">
        <v>33.6</v>
      </c>
      <c r="F379" s="8">
        <f t="shared" si="95"/>
        <v>2956.8</v>
      </c>
      <c r="G379" s="54">
        <f t="shared" si="100"/>
        <v>2956.8</v>
      </c>
      <c r="H379" s="25">
        <v>103007</v>
      </c>
      <c r="I379" s="25" t="s">
        <v>54</v>
      </c>
      <c r="J379" s="25">
        <v>1</v>
      </c>
      <c r="K379" s="25">
        <v>1</v>
      </c>
      <c r="L379" s="25">
        <f t="shared" si="96"/>
        <v>0</v>
      </c>
      <c r="M379" s="25" t="s">
        <v>635</v>
      </c>
      <c r="N379" s="45">
        <v>45835</v>
      </c>
      <c r="O379" s="54">
        <v>4788</v>
      </c>
      <c r="P379" s="25" t="s">
        <v>17</v>
      </c>
      <c r="Q379" s="25" t="s">
        <v>637</v>
      </c>
      <c r="R379" s="25" t="s">
        <v>638</v>
      </c>
      <c r="S379" s="3">
        <v>4</v>
      </c>
      <c r="T379" s="55"/>
      <c r="U379" s="25" t="s">
        <v>19</v>
      </c>
      <c r="V379" s="25" t="str">
        <f>VLOOKUP(P379,'Customer List'!B:C,2,)</f>
        <v>Delhi</v>
      </c>
      <c r="W379" s="56"/>
      <c r="X379" s="45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101"/>
        <v>377</v>
      </c>
      <c r="B380" s="25" t="s">
        <v>273</v>
      </c>
      <c r="C380" s="45">
        <v>45821</v>
      </c>
      <c r="D380" s="45">
        <v>45831</v>
      </c>
      <c r="E380" s="8">
        <v>60.6</v>
      </c>
      <c r="F380" s="8">
        <f t="shared" si="95"/>
        <v>5332.8</v>
      </c>
      <c r="G380" s="54">
        <f t="shared" si="100"/>
        <v>10665.6</v>
      </c>
      <c r="H380" s="25">
        <v>103017</v>
      </c>
      <c r="I380" s="25" t="s">
        <v>1436</v>
      </c>
      <c r="J380" s="25">
        <v>2</v>
      </c>
      <c r="K380" s="25">
        <v>2</v>
      </c>
      <c r="L380" s="25">
        <f t="shared" si="96"/>
        <v>0</v>
      </c>
      <c r="M380" s="25" t="s">
        <v>280</v>
      </c>
      <c r="N380" s="45">
        <v>45832</v>
      </c>
      <c r="O380" s="54">
        <v>18786</v>
      </c>
      <c r="P380" s="25" t="s">
        <v>673</v>
      </c>
      <c r="Q380" s="25">
        <v>58152373274</v>
      </c>
      <c r="R380" s="25" t="s">
        <v>41</v>
      </c>
      <c r="S380" s="3">
        <v>4</v>
      </c>
      <c r="T380" s="55"/>
      <c r="U380" s="25" t="s">
        <v>19</v>
      </c>
      <c r="V380" s="25" t="str">
        <f>VLOOKUP(P380,'Customer List'!B:C,2,)</f>
        <v>Hyderabad</v>
      </c>
      <c r="W380" s="56"/>
      <c r="X380" s="45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101"/>
        <v>378</v>
      </c>
      <c r="B381" s="25" t="s">
        <v>273</v>
      </c>
      <c r="C381" s="45">
        <v>45821</v>
      </c>
      <c r="D381" s="45">
        <v>45831</v>
      </c>
      <c r="E381" s="8">
        <v>26.4</v>
      </c>
      <c r="F381" s="8">
        <f t="shared" si="95"/>
        <v>2323.1999999999998</v>
      </c>
      <c r="G381" s="54">
        <f t="shared" si="100"/>
        <v>2323.1999999999998</v>
      </c>
      <c r="H381" s="25">
        <v>103023</v>
      </c>
      <c r="I381" s="25" t="s">
        <v>54</v>
      </c>
      <c r="J381" s="25">
        <v>1</v>
      </c>
      <c r="K381" s="25">
        <v>1</v>
      </c>
      <c r="L381" s="25">
        <f t="shared" si="96"/>
        <v>0</v>
      </c>
      <c r="M381" s="25" t="s">
        <v>2012</v>
      </c>
      <c r="N381" s="45">
        <v>45860</v>
      </c>
      <c r="O381" s="54">
        <v>4774</v>
      </c>
      <c r="P381" s="25" t="s">
        <v>27</v>
      </c>
      <c r="Q381" s="25" t="s">
        <v>2001</v>
      </c>
      <c r="R381" s="25" t="s">
        <v>41</v>
      </c>
      <c r="S381" s="3">
        <v>4</v>
      </c>
      <c r="T381" s="55" t="s">
        <v>711</v>
      </c>
      <c r="U381" s="25" t="s">
        <v>19</v>
      </c>
      <c r="V381" s="25" t="str">
        <f>VLOOKUP(P381,'Customer List'!B:C,2,)</f>
        <v>Chandigarh</v>
      </c>
      <c r="W381" s="56"/>
      <c r="X381" s="45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101"/>
        <v>379</v>
      </c>
      <c r="B382" s="25" t="s">
        <v>273</v>
      </c>
      <c r="C382" s="45">
        <v>45821</v>
      </c>
      <c r="D382" s="45">
        <v>45831</v>
      </c>
      <c r="E382" s="8">
        <v>159</v>
      </c>
      <c r="F382" s="8">
        <f t="shared" si="95"/>
        <v>13992</v>
      </c>
      <c r="G382" s="54">
        <f t="shared" si="100"/>
        <v>13992</v>
      </c>
      <c r="H382" s="25">
        <v>103032</v>
      </c>
      <c r="I382" s="25" t="s">
        <v>1437</v>
      </c>
      <c r="J382" s="25">
        <v>1</v>
      </c>
      <c r="K382" s="25">
        <v>1</v>
      </c>
      <c r="L382" s="25">
        <f t="shared" si="96"/>
        <v>0</v>
      </c>
      <c r="M382" s="25" t="s">
        <v>737</v>
      </c>
      <c r="N382" s="45">
        <v>45836</v>
      </c>
      <c r="O382" s="54">
        <v>28752.5</v>
      </c>
      <c r="P382" s="25" t="s">
        <v>653</v>
      </c>
      <c r="Q382" s="25" t="s">
        <v>1131</v>
      </c>
      <c r="R382" s="25" t="s">
        <v>1131</v>
      </c>
      <c r="S382" s="3">
        <v>4</v>
      </c>
      <c r="T382" s="55" t="s">
        <v>1132</v>
      </c>
      <c r="U382" s="25" t="s">
        <v>19</v>
      </c>
      <c r="V382" s="25" t="str">
        <f>VLOOKUP(P382,'Customer List'!B:C,2,)</f>
        <v>Ropar</v>
      </c>
      <c r="W382" s="56"/>
      <c r="X382" s="45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x14ac:dyDescent="0.25">
      <c r="A383" s="25">
        <f t="shared" si="101"/>
        <v>380</v>
      </c>
      <c r="B383" s="25" t="s">
        <v>273</v>
      </c>
      <c r="C383" s="45">
        <v>45821</v>
      </c>
      <c r="D383" s="45">
        <v>45831</v>
      </c>
      <c r="E383" s="8">
        <v>204.75</v>
      </c>
      <c r="F383" s="8">
        <f t="shared" si="95"/>
        <v>18018</v>
      </c>
      <c r="G383" s="54">
        <f t="shared" si="100"/>
        <v>18018</v>
      </c>
      <c r="H383" s="25">
        <v>103059</v>
      </c>
      <c r="I383" s="25" t="s">
        <v>1438</v>
      </c>
      <c r="J383" s="25">
        <v>1</v>
      </c>
      <c r="K383" s="25">
        <v>1</v>
      </c>
      <c r="L383" s="25">
        <f t="shared" si="96"/>
        <v>0</v>
      </c>
      <c r="M383" s="25" t="s">
        <v>740</v>
      </c>
      <c r="N383" s="45">
        <v>45838</v>
      </c>
      <c r="O383" s="54">
        <v>24638.25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101"/>
        <v>381</v>
      </c>
      <c r="B384" s="25" t="s">
        <v>273</v>
      </c>
      <c r="C384" s="45">
        <v>45821</v>
      </c>
      <c r="D384" s="45">
        <v>45831</v>
      </c>
      <c r="E384" s="8">
        <v>136.5</v>
      </c>
      <c r="F384" s="8">
        <f t="shared" si="95"/>
        <v>12012</v>
      </c>
      <c r="G384" s="54">
        <f t="shared" si="100"/>
        <v>12012</v>
      </c>
      <c r="H384" s="25">
        <v>103133</v>
      </c>
      <c r="I384" s="25" t="s">
        <v>1439</v>
      </c>
      <c r="J384" s="25">
        <v>1</v>
      </c>
      <c r="K384" s="25">
        <v>1</v>
      </c>
      <c r="L384" s="25">
        <f t="shared" si="96"/>
        <v>0</v>
      </c>
      <c r="M384" s="25" t="s">
        <v>807</v>
      </c>
      <c r="N384" s="45">
        <v>45840</v>
      </c>
      <c r="O384" s="54">
        <v>12827.88</v>
      </c>
      <c r="P384" s="25" t="s">
        <v>279</v>
      </c>
      <c r="Q384" s="25">
        <v>58152715250</v>
      </c>
      <c r="R384" s="25" t="s">
        <v>41</v>
      </c>
      <c r="S384" s="3">
        <v>4</v>
      </c>
      <c r="T384" s="55" t="s">
        <v>815</v>
      </c>
      <c r="U384" s="25" t="s">
        <v>19</v>
      </c>
      <c r="V384" s="25" t="str">
        <f>VLOOKUP(P384,'Customer List'!B:C,2,)</f>
        <v>Lucknow</v>
      </c>
      <c r="W384" s="56"/>
      <c r="X384" s="45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101"/>
        <v>382</v>
      </c>
      <c r="B385" s="25" t="s">
        <v>273</v>
      </c>
      <c r="C385" s="45">
        <v>45821</v>
      </c>
      <c r="D385" s="45">
        <v>45831</v>
      </c>
      <c r="E385" s="8">
        <v>196.5</v>
      </c>
      <c r="F385" s="8">
        <f t="shared" si="95"/>
        <v>17292</v>
      </c>
      <c r="G385" s="54">
        <f t="shared" si="100"/>
        <v>17292</v>
      </c>
      <c r="H385" s="25">
        <v>103155</v>
      </c>
      <c r="I385" s="25" t="s">
        <v>1440</v>
      </c>
      <c r="J385" s="25">
        <v>1</v>
      </c>
      <c r="K385" s="25">
        <v>1</v>
      </c>
      <c r="L385" s="25">
        <f t="shared" si="96"/>
        <v>0</v>
      </c>
      <c r="M385" s="25" t="s">
        <v>635</v>
      </c>
      <c r="N385" s="45">
        <v>45835</v>
      </c>
      <c r="O385" s="54">
        <v>22401</v>
      </c>
      <c r="P385" s="25" t="s">
        <v>17</v>
      </c>
      <c r="Q385" s="25" t="s">
        <v>637</v>
      </c>
      <c r="R385" s="25" t="s">
        <v>638</v>
      </c>
      <c r="S385" s="3">
        <v>4</v>
      </c>
      <c r="T385" s="55"/>
      <c r="U385" s="25" t="s">
        <v>19</v>
      </c>
      <c r="V385" s="25" t="str">
        <f>VLOOKUP(P385,'Customer List'!B:C,2,)</f>
        <v>Delhi</v>
      </c>
      <c r="W385" s="56"/>
      <c r="X385" s="45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101"/>
        <v>383</v>
      </c>
      <c r="B386" s="25" t="s">
        <v>273</v>
      </c>
      <c r="C386" s="45">
        <v>45821</v>
      </c>
      <c r="D386" s="45">
        <v>45831</v>
      </c>
      <c r="E386" s="8">
        <v>135.1</v>
      </c>
      <c r="F386" s="8">
        <f t="shared" si="95"/>
        <v>11888.8</v>
      </c>
      <c r="G386" s="54">
        <f t="shared" si="100"/>
        <v>11888.8</v>
      </c>
      <c r="H386" s="25">
        <v>104412</v>
      </c>
      <c r="I386" s="25" t="s">
        <v>84</v>
      </c>
      <c r="J386" s="25">
        <v>1</v>
      </c>
      <c r="K386" s="25">
        <v>1</v>
      </c>
      <c r="L386" s="25">
        <f t="shared" si="96"/>
        <v>0</v>
      </c>
      <c r="M386" s="25" t="s">
        <v>740</v>
      </c>
      <c r="N386" s="45">
        <v>45838</v>
      </c>
      <c r="O386" s="54">
        <v>17418.25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x14ac:dyDescent="0.25">
      <c r="A387" s="25">
        <f t="shared" si="101"/>
        <v>384</v>
      </c>
      <c r="B387" s="25" t="s">
        <v>273</v>
      </c>
      <c r="C387" s="45">
        <v>45821</v>
      </c>
      <c r="D387" s="45">
        <v>45831</v>
      </c>
      <c r="E387" s="8">
        <v>135.1</v>
      </c>
      <c r="F387" s="8">
        <f t="shared" si="95"/>
        <v>11888.8</v>
      </c>
      <c r="G387" s="54">
        <f t="shared" si="100"/>
        <v>11888.8</v>
      </c>
      <c r="H387" s="25">
        <v>104412</v>
      </c>
      <c r="I387" s="25" t="s">
        <v>84</v>
      </c>
      <c r="J387" s="25">
        <v>1</v>
      </c>
      <c r="K387" s="25">
        <v>1</v>
      </c>
      <c r="L387" s="25">
        <f t="shared" si="96"/>
        <v>0</v>
      </c>
      <c r="M387" s="25" t="s">
        <v>737</v>
      </c>
      <c r="N387" s="45">
        <v>45836</v>
      </c>
      <c r="O387" s="54">
        <v>20940.5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101"/>
        <v>385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95"/>
        <v>4382.3999999999996</v>
      </c>
      <c r="G388" s="54">
        <f t="shared" si="100"/>
        <v>4382.3999999999996</v>
      </c>
      <c r="H388" s="25">
        <v>104505</v>
      </c>
      <c r="I388" s="25" t="s">
        <v>1441</v>
      </c>
      <c r="J388" s="25">
        <v>1</v>
      </c>
      <c r="K388" s="25">
        <v>1</v>
      </c>
      <c r="L388" s="25">
        <f t="shared" si="96"/>
        <v>0</v>
      </c>
      <c r="M388" s="25" t="s">
        <v>740</v>
      </c>
      <c r="N388" s="45">
        <v>45838</v>
      </c>
      <c r="O388" s="54">
        <v>7490.75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si="101"/>
        <v>386</v>
      </c>
      <c r="B389" s="25" t="s">
        <v>273</v>
      </c>
      <c r="C389" s="45">
        <v>45821</v>
      </c>
      <c r="D389" s="45">
        <v>45831</v>
      </c>
      <c r="E389" s="8">
        <v>175.8</v>
      </c>
      <c r="F389" s="8">
        <f t="shared" ref="F389:F452" si="106">IF(AB389="DOLLAR",E389*88,E389)</f>
        <v>15470.400000000001</v>
      </c>
      <c r="G389" s="54">
        <f t="shared" si="100"/>
        <v>15470.400000000001</v>
      </c>
      <c r="H389" s="25">
        <v>104508</v>
      </c>
      <c r="I389" s="25" t="s">
        <v>1442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737</v>
      </c>
      <c r="N389" s="45">
        <v>45836</v>
      </c>
      <c r="O389" s="54">
        <v>31790.5</v>
      </c>
      <c r="P389" s="25" t="s">
        <v>653</v>
      </c>
      <c r="Q389" s="25" t="s">
        <v>1131</v>
      </c>
      <c r="R389" s="25" t="s">
        <v>1131</v>
      </c>
      <c r="S389" s="3">
        <v>4</v>
      </c>
      <c r="T389" s="55" t="s">
        <v>1132</v>
      </c>
      <c r="U389" s="25" t="s">
        <v>19</v>
      </c>
      <c r="V389" s="25" t="str">
        <f>VLOOKUP(P389,'Customer List'!B:C,2,)</f>
        <v>Ropar</v>
      </c>
      <c r="W389" s="56"/>
      <c r="X389" s="45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101"/>
        <v>387</v>
      </c>
      <c r="B390" s="25" t="s">
        <v>273</v>
      </c>
      <c r="C390" s="45">
        <v>45821</v>
      </c>
      <c r="D390" s="45">
        <v>45831</v>
      </c>
      <c r="E390" s="8">
        <v>49.8</v>
      </c>
      <c r="F390" s="8">
        <f t="shared" si="106"/>
        <v>4382.3999999999996</v>
      </c>
      <c r="G390" s="54">
        <f t="shared" si="100"/>
        <v>4382.3999999999996</v>
      </c>
      <c r="H390" s="25">
        <v>104525</v>
      </c>
      <c r="I390" s="25" t="s">
        <v>1443</v>
      </c>
      <c r="J390" s="25">
        <v>1</v>
      </c>
      <c r="K390" s="25">
        <v>1</v>
      </c>
      <c r="L390" s="25">
        <f t="shared" si="107"/>
        <v>0</v>
      </c>
      <c r="M390" s="25" t="s">
        <v>275</v>
      </c>
      <c r="N390" s="45">
        <v>45832</v>
      </c>
      <c r="O390" s="54">
        <v>7719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101"/>
        <v>388</v>
      </c>
      <c r="B391" s="25" t="s">
        <v>273</v>
      </c>
      <c r="C391" s="45">
        <v>45821</v>
      </c>
      <c r="D391" s="45">
        <v>45831</v>
      </c>
      <c r="E391" s="8">
        <v>137.4</v>
      </c>
      <c r="F391" s="8">
        <f t="shared" si="106"/>
        <v>12091.2</v>
      </c>
      <c r="G391" s="54">
        <f t="shared" ref="G391:G454" si="111">F391*J391</f>
        <v>12091.2</v>
      </c>
      <c r="H391" s="25">
        <v>104718</v>
      </c>
      <c r="I391" s="25" t="s">
        <v>1444</v>
      </c>
      <c r="J391" s="25">
        <v>1</v>
      </c>
      <c r="K391" s="25">
        <v>1</v>
      </c>
      <c r="L391" s="25">
        <f t="shared" si="107"/>
        <v>0</v>
      </c>
      <c r="M391" s="25" t="s">
        <v>740</v>
      </c>
      <c r="N391" s="45">
        <v>45838</v>
      </c>
      <c r="O391" s="54">
        <v>20667.25</v>
      </c>
      <c r="P391" s="25" t="s">
        <v>43</v>
      </c>
      <c r="Q391" s="25" t="s">
        <v>637</v>
      </c>
      <c r="R391" s="25" t="s">
        <v>638</v>
      </c>
      <c r="S391" s="3">
        <v>4</v>
      </c>
      <c r="T391" s="55" t="s">
        <v>609</v>
      </c>
      <c r="U391" s="25" t="s">
        <v>19</v>
      </c>
      <c r="V391" s="25" t="str">
        <f>VLOOKUP(P391,'Customer List'!B:C,2,)</f>
        <v>Faridabad</v>
      </c>
      <c r="W391" s="56"/>
      <c r="X391" s="45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67" t="str">
        <f>VLOOKUP(P391,'Customer List'!B:D,3,)</f>
        <v>Local</v>
      </c>
    </row>
    <row r="392" spans="1:29" x14ac:dyDescent="0.25">
      <c r="A392" s="25">
        <f t="shared" ref="A392:A455" si="112">A391+1</f>
        <v>389</v>
      </c>
      <c r="B392" s="25" t="s">
        <v>273</v>
      </c>
      <c r="C392" s="45">
        <v>45821</v>
      </c>
      <c r="D392" s="45">
        <v>45831</v>
      </c>
      <c r="E392" s="8">
        <v>62.4</v>
      </c>
      <c r="F392" s="8">
        <f t="shared" si="106"/>
        <v>5491.2</v>
      </c>
      <c r="G392" s="54">
        <f t="shared" si="111"/>
        <v>10982.4</v>
      </c>
      <c r="H392" s="25">
        <v>106105</v>
      </c>
      <c r="I392" s="25" t="s">
        <v>1445</v>
      </c>
      <c r="J392" s="25">
        <v>2</v>
      </c>
      <c r="K392" s="25">
        <v>2</v>
      </c>
      <c r="L392" s="25">
        <f t="shared" si="107"/>
        <v>0</v>
      </c>
      <c r="M392" s="25" t="s">
        <v>275</v>
      </c>
      <c r="N392" s="45">
        <v>45832</v>
      </c>
      <c r="O392" s="54">
        <v>19344</v>
      </c>
      <c r="P392" s="25" t="s">
        <v>673</v>
      </c>
      <c r="Q392" s="25">
        <v>58152373274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Hyderabad</v>
      </c>
      <c r="W392" s="56"/>
      <c r="X392" s="45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112"/>
        <v>390</v>
      </c>
      <c r="B393" s="25" t="s">
        <v>273</v>
      </c>
      <c r="C393" s="45">
        <v>45821</v>
      </c>
      <c r="D393" s="45">
        <v>45831</v>
      </c>
      <c r="E393" s="8">
        <v>125.4</v>
      </c>
      <c r="F393" s="8">
        <f t="shared" si="106"/>
        <v>11035.2</v>
      </c>
      <c r="G393" s="54">
        <f t="shared" si="111"/>
        <v>11035.2</v>
      </c>
      <c r="H393" s="25">
        <v>107614</v>
      </c>
      <c r="I393" s="25" t="s">
        <v>1446</v>
      </c>
      <c r="J393" s="25">
        <v>1</v>
      </c>
      <c r="K393" s="25">
        <v>1</v>
      </c>
      <c r="L393" s="25">
        <f t="shared" si="107"/>
        <v>0</v>
      </c>
      <c r="M393" s="25" t="s">
        <v>276</v>
      </c>
      <c r="N393" s="45">
        <v>45832</v>
      </c>
      <c r="O393" s="54">
        <v>15875.64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112"/>
        <v>391</v>
      </c>
      <c r="B394" s="25" t="s">
        <v>273</v>
      </c>
      <c r="C394" s="45">
        <v>45821</v>
      </c>
      <c r="D394" s="45">
        <v>45831</v>
      </c>
      <c r="E394" s="8">
        <v>165</v>
      </c>
      <c r="F394" s="8">
        <f t="shared" si="106"/>
        <v>14520</v>
      </c>
      <c r="G394" s="54">
        <f t="shared" si="111"/>
        <v>14520</v>
      </c>
      <c r="H394" s="25">
        <v>108133</v>
      </c>
      <c r="I394" s="25" t="s">
        <v>2807</v>
      </c>
      <c r="J394" s="25">
        <v>1</v>
      </c>
      <c r="K394" s="25">
        <v>1</v>
      </c>
      <c r="L394" s="25">
        <f t="shared" si="107"/>
        <v>0</v>
      </c>
      <c r="M394" s="25" t="s">
        <v>807</v>
      </c>
      <c r="N394" s="45">
        <v>45840</v>
      </c>
      <c r="O394" s="54">
        <v>15548.95</v>
      </c>
      <c r="P394" s="25" t="s">
        <v>279</v>
      </c>
      <c r="Q394" s="25">
        <v>58152715250</v>
      </c>
      <c r="R394" s="25" t="s">
        <v>41</v>
      </c>
      <c r="S394" s="3">
        <v>4</v>
      </c>
      <c r="T394" s="55" t="s">
        <v>815</v>
      </c>
      <c r="U394" s="25" t="s">
        <v>19</v>
      </c>
      <c r="V394" s="25" t="str">
        <f>VLOOKUP(P394,'Customer List'!B:C,2,)</f>
        <v>Lucknow</v>
      </c>
      <c r="W394" s="56"/>
      <c r="X394" s="45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x14ac:dyDescent="0.25">
      <c r="A395" s="25">
        <f t="shared" si="112"/>
        <v>392</v>
      </c>
      <c r="B395" s="25" t="s">
        <v>273</v>
      </c>
      <c r="C395" s="45">
        <v>45821</v>
      </c>
      <c r="D395" s="45">
        <v>45831</v>
      </c>
      <c r="E395" s="8">
        <v>109.8</v>
      </c>
      <c r="F395" s="8">
        <f t="shared" si="106"/>
        <v>9662.4</v>
      </c>
      <c r="G395" s="54">
        <f t="shared" si="111"/>
        <v>9662.4</v>
      </c>
      <c r="H395" s="25">
        <v>108408</v>
      </c>
      <c r="I395" s="25" t="s">
        <v>1447</v>
      </c>
      <c r="J395" s="25">
        <v>1</v>
      </c>
      <c r="K395" s="25">
        <v>1</v>
      </c>
      <c r="L395" s="25">
        <f t="shared" si="107"/>
        <v>0</v>
      </c>
      <c r="M395" s="25" t="s">
        <v>281</v>
      </c>
      <c r="N395" s="45">
        <v>45832</v>
      </c>
      <c r="O395" s="54">
        <v>19855.5</v>
      </c>
      <c r="P395" s="25" t="s">
        <v>192</v>
      </c>
      <c r="Q395" s="25" t="s">
        <v>282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Chandigarh</v>
      </c>
      <c r="W395" s="56"/>
      <c r="X395" s="45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112"/>
        <v>393</v>
      </c>
      <c r="B396" s="25" t="s">
        <v>273</v>
      </c>
      <c r="C396" s="45">
        <v>45821</v>
      </c>
      <c r="D396" s="45">
        <v>45831</v>
      </c>
      <c r="E396" s="8">
        <v>132</v>
      </c>
      <c r="F396" s="8">
        <f t="shared" si="106"/>
        <v>11616</v>
      </c>
      <c r="G396" s="54">
        <f t="shared" si="111"/>
        <v>11616</v>
      </c>
      <c r="H396" s="25">
        <v>108437</v>
      </c>
      <c r="I396" s="25" t="s">
        <v>1448</v>
      </c>
      <c r="J396" s="25">
        <v>1</v>
      </c>
      <c r="K396" s="25">
        <v>1</v>
      </c>
      <c r="L396" s="25">
        <f t="shared" si="107"/>
        <v>0</v>
      </c>
      <c r="M396" s="25" t="s">
        <v>276</v>
      </c>
      <c r="N396" s="45">
        <v>45832</v>
      </c>
      <c r="O396" s="54">
        <v>13368.96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112"/>
        <v>394</v>
      </c>
      <c r="B397" s="25" t="s">
        <v>273</v>
      </c>
      <c r="C397" s="45">
        <v>45821</v>
      </c>
      <c r="D397" s="45">
        <v>45831</v>
      </c>
      <c r="E397" s="8">
        <v>237</v>
      </c>
      <c r="F397" s="8">
        <f t="shared" si="106"/>
        <v>20856</v>
      </c>
      <c r="G397" s="54">
        <f t="shared" si="111"/>
        <v>20856</v>
      </c>
      <c r="H397" s="25">
        <v>108442</v>
      </c>
      <c r="I397" s="25" t="s">
        <v>1449</v>
      </c>
      <c r="J397" s="25">
        <v>1</v>
      </c>
      <c r="K397" s="25">
        <v>1</v>
      </c>
      <c r="L397" s="25">
        <f t="shared" si="107"/>
        <v>0</v>
      </c>
      <c r="M397" s="25" t="s">
        <v>740</v>
      </c>
      <c r="N397" s="45">
        <v>45838</v>
      </c>
      <c r="O397" s="54">
        <v>28519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112"/>
        <v>395</v>
      </c>
      <c r="B398" s="25" t="s">
        <v>273</v>
      </c>
      <c r="C398" s="45">
        <v>45821</v>
      </c>
      <c r="D398" s="45">
        <v>45831</v>
      </c>
      <c r="E398" s="8">
        <v>52.2</v>
      </c>
      <c r="F398" s="8">
        <f t="shared" si="106"/>
        <v>4593.6000000000004</v>
      </c>
      <c r="G398" s="54">
        <f t="shared" si="111"/>
        <v>4593.6000000000004</v>
      </c>
      <c r="H398" s="25">
        <v>108713</v>
      </c>
      <c r="I398" s="25" t="s">
        <v>1450</v>
      </c>
      <c r="J398" s="25">
        <v>1</v>
      </c>
      <c r="K398" s="25">
        <v>1</v>
      </c>
      <c r="L398" s="25">
        <f t="shared" si="107"/>
        <v>0</v>
      </c>
      <c r="M398" s="25" t="s">
        <v>740</v>
      </c>
      <c r="N398" s="45">
        <v>45838</v>
      </c>
      <c r="O398" s="54">
        <v>7851.75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x14ac:dyDescent="0.25">
      <c r="A399" s="25">
        <f t="shared" si="112"/>
        <v>396</v>
      </c>
      <c r="B399" s="25" t="s">
        <v>273</v>
      </c>
      <c r="C399" s="45">
        <v>45821</v>
      </c>
      <c r="D399" s="45">
        <v>45831</v>
      </c>
      <c r="E399" s="8">
        <v>125.4</v>
      </c>
      <c r="F399" s="8">
        <f t="shared" si="106"/>
        <v>11035.2</v>
      </c>
      <c r="G399" s="54">
        <f t="shared" si="111"/>
        <v>11035.2</v>
      </c>
      <c r="H399" s="25">
        <v>109830</v>
      </c>
      <c r="I399" s="25" t="s">
        <v>1451</v>
      </c>
      <c r="J399" s="25">
        <v>1</v>
      </c>
      <c r="K399" s="25">
        <v>1</v>
      </c>
      <c r="L399" s="25">
        <f t="shared" si="107"/>
        <v>0</v>
      </c>
      <c r="M399" s="25" t="s">
        <v>276</v>
      </c>
      <c r="N399" s="45">
        <v>45832</v>
      </c>
      <c r="O399" s="54">
        <v>15875.64</v>
      </c>
      <c r="P399" s="25" t="s">
        <v>277</v>
      </c>
      <c r="Q399" s="25">
        <v>58152369052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Pune</v>
      </c>
      <c r="W399" s="56"/>
      <c r="X399" s="45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112"/>
        <v>397</v>
      </c>
      <c r="B400" s="25" t="s">
        <v>273</v>
      </c>
      <c r="C400" s="45">
        <v>45821</v>
      </c>
      <c r="D400" s="45">
        <v>45831</v>
      </c>
      <c r="E400" s="8">
        <v>73.2</v>
      </c>
      <c r="F400" s="8">
        <f t="shared" si="106"/>
        <v>6441.6</v>
      </c>
      <c r="G400" s="54">
        <f t="shared" si="111"/>
        <v>6441.6</v>
      </c>
      <c r="H400" s="25">
        <v>119409</v>
      </c>
      <c r="I400" s="25" t="s">
        <v>1452</v>
      </c>
      <c r="J400" s="25">
        <v>1</v>
      </c>
      <c r="K400" s="25">
        <v>1</v>
      </c>
      <c r="L400" s="25">
        <f t="shared" si="107"/>
        <v>0</v>
      </c>
      <c r="M400" s="25" t="s">
        <v>740</v>
      </c>
      <c r="N400" s="45">
        <v>45838</v>
      </c>
      <c r="O400" s="54">
        <v>11010.5</v>
      </c>
      <c r="P400" s="25" t="s">
        <v>43</v>
      </c>
      <c r="Q400" s="25" t="s">
        <v>637</v>
      </c>
      <c r="R400" s="25" t="s">
        <v>638</v>
      </c>
      <c r="S400" s="3">
        <v>4</v>
      </c>
      <c r="T400" s="55" t="s">
        <v>609</v>
      </c>
      <c r="U400" s="25" t="s">
        <v>19</v>
      </c>
      <c r="V400" s="25" t="str">
        <f>VLOOKUP(P400,'Customer List'!B:C,2,)</f>
        <v>Faridabad</v>
      </c>
      <c r="W400" s="56"/>
      <c r="X400" s="45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67" t="str">
        <f>VLOOKUP(P400,'Customer List'!B:D,3,)</f>
        <v>Local</v>
      </c>
    </row>
    <row r="401" spans="1:29" x14ac:dyDescent="0.25">
      <c r="A401" s="25">
        <f t="shared" si="112"/>
        <v>398</v>
      </c>
      <c r="B401" s="25" t="s">
        <v>273</v>
      </c>
      <c r="C401" s="45">
        <v>45821</v>
      </c>
      <c r="D401" s="45">
        <v>45831</v>
      </c>
      <c r="E401" s="8">
        <v>69.600000000000009</v>
      </c>
      <c r="F401" s="8">
        <f t="shared" si="106"/>
        <v>6124.8000000000011</v>
      </c>
      <c r="G401" s="54">
        <f t="shared" si="111"/>
        <v>18374.400000000001</v>
      </c>
      <c r="H401" s="25">
        <v>119413</v>
      </c>
      <c r="I401" s="25" t="s">
        <v>1453</v>
      </c>
      <c r="J401" s="25">
        <v>3</v>
      </c>
      <c r="K401" s="25">
        <v>3</v>
      </c>
      <c r="L401" s="25">
        <f t="shared" si="107"/>
        <v>0</v>
      </c>
      <c r="M401" s="25" t="s">
        <v>275</v>
      </c>
      <c r="N401" s="45">
        <v>45832</v>
      </c>
      <c r="O401" s="54">
        <v>32364</v>
      </c>
      <c r="P401" s="25" t="s">
        <v>673</v>
      </c>
      <c r="Q401" s="25">
        <v>58152373274</v>
      </c>
      <c r="R401" s="25" t="s">
        <v>41</v>
      </c>
      <c r="S401" s="3">
        <v>4</v>
      </c>
      <c r="T401" s="55"/>
      <c r="U401" s="25" t="s">
        <v>19</v>
      </c>
      <c r="V401" s="25" t="str">
        <f>VLOOKUP(P401,'Customer List'!B:C,2,)</f>
        <v>Hyderabad</v>
      </c>
      <c r="W401" s="56"/>
      <c r="X401" s="45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112"/>
        <v>399</v>
      </c>
      <c r="B402" s="25" t="s">
        <v>273</v>
      </c>
      <c r="C402" s="45">
        <v>45821</v>
      </c>
      <c r="D402" s="45">
        <v>45831</v>
      </c>
      <c r="E402" s="8">
        <v>201</v>
      </c>
      <c r="F402" s="8">
        <f t="shared" si="106"/>
        <v>17688</v>
      </c>
      <c r="G402" s="54">
        <f t="shared" si="111"/>
        <v>17688</v>
      </c>
      <c r="H402" s="25">
        <v>120127</v>
      </c>
      <c r="I402" s="25" t="s">
        <v>1454</v>
      </c>
      <c r="J402" s="25">
        <v>1</v>
      </c>
      <c r="K402" s="25">
        <v>1</v>
      </c>
      <c r="L402" s="25">
        <f t="shared" si="107"/>
        <v>0</v>
      </c>
      <c r="M402" s="25" t="s">
        <v>737</v>
      </c>
      <c r="N402" s="45">
        <v>45836</v>
      </c>
      <c r="O402" s="54">
        <v>31155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x14ac:dyDescent="0.25">
      <c r="A403" s="25">
        <f t="shared" si="112"/>
        <v>400</v>
      </c>
      <c r="B403" s="25" t="s">
        <v>273</v>
      </c>
      <c r="C403" s="45">
        <v>45821</v>
      </c>
      <c r="D403" s="45">
        <v>45831</v>
      </c>
      <c r="E403" s="8">
        <v>88.2</v>
      </c>
      <c r="F403" s="8">
        <f t="shared" si="106"/>
        <v>7761.6</v>
      </c>
      <c r="G403" s="54">
        <f t="shared" si="111"/>
        <v>7761.6</v>
      </c>
      <c r="H403" s="25">
        <v>120409</v>
      </c>
      <c r="I403" s="25" t="s">
        <v>1455</v>
      </c>
      <c r="J403" s="25">
        <v>1</v>
      </c>
      <c r="K403" s="25">
        <v>1</v>
      </c>
      <c r="L403" s="25">
        <f t="shared" si="107"/>
        <v>0</v>
      </c>
      <c r="M403" s="25" t="s">
        <v>807</v>
      </c>
      <c r="N403" s="45">
        <v>45840</v>
      </c>
      <c r="O403" s="54">
        <v>9718.0499999999993</v>
      </c>
      <c r="P403" s="25" t="s">
        <v>279</v>
      </c>
      <c r="Q403" s="25">
        <v>58152715250</v>
      </c>
      <c r="R403" s="25" t="s">
        <v>41</v>
      </c>
      <c r="S403" s="3">
        <v>4</v>
      </c>
      <c r="T403" s="55" t="s">
        <v>815</v>
      </c>
      <c r="U403" s="25" t="s">
        <v>19</v>
      </c>
      <c r="V403" s="25" t="str">
        <f>VLOOKUP(P403,'Customer List'!B:C,2,)</f>
        <v>Lucknow</v>
      </c>
      <c r="W403" s="56"/>
      <c r="X403" s="45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67" t="str">
        <f>VLOOKUP(P403,'Customer List'!B:D,3,)</f>
        <v>OutStation</v>
      </c>
    </row>
    <row r="404" spans="1:29" x14ac:dyDescent="0.25">
      <c r="A404" s="25">
        <f t="shared" si="112"/>
        <v>401</v>
      </c>
      <c r="B404" s="25" t="s">
        <v>273</v>
      </c>
      <c r="C404" s="45">
        <v>45821</v>
      </c>
      <c r="D404" s="45">
        <v>45831</v>
      </c>
      <c r="E404" s="8">
        <v>214.5</v>
      </c>
      <c r="F404" s="8">
        <f t="shared" si="106"/>
        <v>18876</v>
      </c>
      <c r="G404" s="54">
        <f t="shared" si="111"/>
        <v>18876</v>
      </c>
      <c r="H404" s="25">
        <v>121435</v>
      </c>
      <c r="I404" s="25" t="s">
        <v>1456</v>
      </c>
      <c r="J404" s="25">
        <v>1</v>
      </c>
      <c r="K404" s="25">
        <v>1</v>
      </c>
      <c r="L404" s="25">
        <f t="shared" si="107"/>
        <v>0</v>
      </c>
      <c r="M404" s="25" t="s">
        <v>737</v>
      </c>
      <c r="N404" s="45">
        <v>45836</v>
      </c>
      <c r="O404" s="54">
        <v>33247.5</v>
      </c>
      <c r="P404" s="25" t="s">
        <v>653</v>
      </c>
      <c r="Q404" s="25" t="s">
        <v>1131</v>
      </c>
      <c r="R404" s="25" t="s">
        <v>1131</v>
      </c>
      <c r="S404" s="3">
        <v>4</v>
      </c>
      <c r="T404" s="55" t="s">
        <v>1132</v>
      </c>
      <c r="U404" s="25" t="s">
        <v>19</v>
      </c>
      <c r="V404" s="25" t="str">
        <f>VLOOKUP(P404,'Customer List'!B:C,2,)</f>
        <v>Ropar</v>
      </c>
      <c r="W404" s="56"/>
      <c r="X404" s="45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112"/>
        <v>402</v>
      </c>
      <c r="B405" s="25" t="s">
        <v>273</v>
      </c>
      <c r="C405" s="45">
        <v>45821</v>
      </c>
      <c r="D405" s="45">
        <v>45831</v>
      </c>
      <c r="E405" s="8">
        <v>84.6</v>
      </c>
      <c r="F405" s="8">
        <f t="shared" si="106"/>
        <v>7444.7999999999993</v>
      </c>
      <c r="G405" s="54">
        <f t="shared" si="111"/>
        <v>7444.7999999999993</v>
      </c>
      <c r="H405" s="25">
        <v>123110</v>
      </c>
      <c r="I405" s="25" t="s">
        <v>1457</v>
      </c>
      <c r="J405" s="25">
        <v>1</v>
      </c>
      <c r="K405" s="25">
        <v>1</v>
      </c>
      <c r="L405" s="25">
        <f t="shared" si="107"/>
        <v>0</v>
      </c>
      <c r="M405" s="25" t="s">
        <v>636</v>
      </c>
      <c r="N405" s="45">
        <v>45835</v>
      </c>
      <c r="O405" s="54">
        <v>0</v>
      </c>
      <c r="P405" s="25" t="s">
        <v>17</v>
      </c>
      <c r="Q405" s="25" t="s">
        <v>637</v>
      </c>
      <c r="R405" s="25" t="s">
        <v>638</v>
      </c>
      <c r="S405" s="3">
        <v>4</v>
      </c>
      <c r="T405" s="55" t="s">
        <v>610</v>
      </c>
      <c r="U405" s="25" t="s">
        <v>19</v>
      </c>
      <c r="V405" s="25" t="str">
        <f>VLOOKUP(P405,'Customer List'!B:C,2,)</f>
        <v>Delhi</v>
      </c>
      <c r="W405" s="56"/>
      <c r="X405" s="45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112"/>
        <v>403</v>
      </c>
      <c r="B406" s="25" t="s">
        <v>273</v>
      </c>
      <c r="C406" s="45">
        <v>45821</v>
      </c>
      <c r="D406" s="45">
        <v>45831</v>
      </c>
      <c r="E406" s="8">
        <v>175.8</v>
      </c>
      <c r="F406" s="8">
        <f t="shared" si="106"/>
        <v>15470.400000000001</v>
      </c>
      <c r="G406" s="54">
        <f t="shared" si="111"/>
        <v>15470.400000000001</v>
      </c>
      <c r="H406" s="25">
        <v>123112</v>
      </c>
      <c r="I406" s="25" t="s">
        <v>1458</v>
      </c>
      <c r="J406" s="25">
        <v>1</v>
      </c>
      <c r="K406" s="25">
        <v>1</v>
      </c>
      <c r="L406" s="25">
        <f t="shared" si="107"/>
        <v>0</v>
      </c>
      <c r="M406" s="25" t="s">
        <v>740</v>
      </c>
      <c r="N406" s="45">
        <v>45838</v>
      </c>
      <c r="O406" s="54">
        <v>26443.25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112"/>
        <v>404</v>
      </c>
      <c r="B407" s="25" t="s">
        <v>273</v>
      </c>
      <c r="C407" s="45">
        <v>45821</v>
      </c>
      <c r="D407" s="45">
        <v>45831</v>
      </c>
      <c r="E407" s="8">
        <v>85.8</v>
      </c>
      <c r="F407" s="8">
        <f t="shared" si="106"/>
        <v>7550.4</v>
      </c>
      <c r="G407" s="54">
        <f t="shared" si="111"/>
        <v>7550.4</v>
      </c>
      <c r="H407" s="25">
        <v>123116</v>
      </c>
      <c r="I407" s="25" t="s">
        <v>1459</v>
      </c>
      <c r="J407" s="25">
        <v>1</v>
      </c>
      <c r="K407" s="25">
        <v>1</v>
      </c>
      <c r="L407" s="25">
        <f t="shared" si="107"/>
        <v>0</v>
      </c>
      <c r="M407" s="25" t="s">
        <v>274</v>
      </c>
      <c r="N407" s="45">
        <v>45833</v>
      </c>
      <c r="O407" s="54">
        <v>13728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112"/>
        <v>405</v>
      </c>
      <c r="B408" s="25" t="s">
        <v>273</v>
      </c>
      <c r="C408" s="45">
        <v>45821</v>
      </c>
      <c r="D408" s="45">
        <v>45831</v>
      </c>
      <c r="E408" s="8">
        <v>112.8</v>
      </c>
      <c r="F408" s="8">
        <f t="shared" si="106"/>
        <v>9926.4</v>
      </c>
      <c r="G408" s="54">
        <f t="shared" si="111"/>
        <v>9926.4</v>
      </c>
      <c r="H408" s="25">
        <v>126407</v>
      </c>
      <c r="I408" s="25" t="s">
        <v>1460</v>
      </c>
      <c r="J408" s="25">
        <v>1</v>
      </c>
      <c r="K408" s="25">
        <v>1</v>
      </c>
      <c r="L408" s="25">
        <f t="shared" si="107"/>
        <v>0</v>
      </c>
      <c r="M408" s="25" t="s">
        <v>2012</v>
      </c>
      <c r="N408" s="45">
        <v>45860</v>
      </c>
      <c r="O408" s="54">
        <v>20398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112"/>
        <v>406</v>
      </c>
      <c r="B409" s="25" t="s">
        <v>273</v>
      </c>
      <c r="C409" s="45">
        <v>45821</v>
      </c>
      <c r="D409" s="45">
        <v>45831</v>
      </c>
      <c r="E409" s="8">
        <v>222</v>
      </c>
      <c r="F409" s="8">
        <f t="shared" si="106"/>
        <v>19536</v>
      </c>
      <c r="G409" s="54">
        <f t="shared" si="111"/>
        <v>19536</v>
      </c>
      <c r="H409" s="25">
        <v>126408</v>
      </c>
      <c r="I409" s="25" t="s">
        <v>1460</v>
      </c>
      <c r="J409" s="25">
        <v>1</v>
      </c>
      <c r="K409" s="25">
        <v>1</v>
      </c>
      <c r="L409" s="25">
        <f t="shared" si="107"/>
        <v>0</v>
      </c>
      <c r="M409" s="25" t="s">
        <v>740</v>
      </c>
      <c r="N409" s="45">
        <v>45838</v>
      </c>
      <c r="O409" s="54">
        <v>33392.5</v>
      </c>
      <c r="P409" s="25" t="s">
        <v>43</v>
      </c>
      <c r="Q409" s="25" t="s">
        <v>637</v>
      </c>
      <c r="R409" s="25" t="s">
        <v>638</v>
      </c>
      <c r="S409" s="3">
        <v>4</v>
      </c>
      <c r="T409" s="55" t="s">
        <v>609</v>
      </c>
      <c r="U409" s="25" t="s">
        <v>19</v>
      </c>
      <c r="V409" s="25" t="str">
        <f>VLOOKUP(P409,'Customer List'!B:C,2,)</f>
        <v>Faridabad</v>
      </c>
      <c r="W409" s="56"/>
      <c r="X409" s="45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112"/>
        <v>407</v>
      </c>
      <c r="B410" s="25" t="s">
        <v>273</v>
      </c>
      <c r="C410" s="45">
        <v>45821</v>
      </c>
      <c r="D410" s="45">
        <v>45831</v>
      </c>
      <c r="E410" s="8">
        <v>148.80000000000001</v>
      </c>
      <c r="F410" s="8">
        <f t="shared" si="106"/>
        <v>13094.400000000001</v>
      </c>
      <c r="G410" s="54">
        <f t="shared" si="111"/>
        <v>13094.400000000001</v>
      </c>
      <c r="H410" s="25">
        <v>127622</v>
      </c>
      <c r="I410" s="25" t="s">
        <v>1461</v>
      </c>
      <c r="J410" s="25">
        <v>1</v>
      </c>
      <c r="K410" s="25">
        <v>1</v>
      </c>
      <c r="L410" s="25">
        <f t="shared" si="107"/>
        <v>0</v>
      </c>
      <c r="M410" s="25" t="s">
        <v>274</v>
      </c>
      <c r="N410" s="45">
        <v>45833</v>
      </c>
      <c r="O410" s="54">
        <v>23808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x14ac:dyDescent="0.25">
      <c r="A411" s="25">
        <f t="shared" si="112"/>
        <v>408</v>
      </c>
      <c r="B411" s="25" t="s">
        <v>273</v>
      </c>
      <c r="C411" s="45">
        <v>45821</v>
      </c>
      <c r="D411" s="45">
        <v>45831</v>
      </c>
      <c r="E411" s="8">
        <v>95.55</v>
      </c>
      <c r="F411" s="8">
        <f t="shared" si="106"/>
        <v>8408.4</v>
      </c>
      <c r="G411" s="54">
        <f t="shared" si="111"/>
        <v>8408.4</v>
      </c>
      <c r="H411" s="25">
        <v>135015</v>
      </c>
      <c r="I411" s="25" t="s">
        <v>1301</v>
      </c>
      <c r="J411" s="25">
        <v>1</v>
      </c>
      <c r="K411" s="25">
        <v>1</v>
      </c>
      <c r="L411" s="25">
        <f t="shared" si="107"/>
        <v>0</v>
      </c>
      <c r="M411" s="25" t="s">
        <v>2012</v>
      </c>
      <c r="N411" s="45">
        <v>45860</v>
      </c>
      <c r="O411" s="54">
        <v>15949.5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112"/>
        <v>409</v>
      </c>
      <c r="B412" s="25" t="s">
        <v>273</v>
      </c>
      <c r="C412" s="45">
        <v>45821</v>
      </c>
      <c r="D412" s="45">
        <v>45831</v>
      </c>
      <c r="E412" s="8">
        <v>208.2</v>
      </c>
      <c r="F412" s="8">
        <f t="shared" si="106"/>
        <v>18321.599999999999</v>
      </c>
      <c r="G412" s="54">
        <f t="shared" si="111"/>
        <v>18321.599999999999</v>
      </c>
      <c r="H412" s="25">
        <v>137012</v>
      </c>
      <c r="I412" s="25" t="s">
        <v>1462</v>
      </c>
      <c r="J412" s="25">
        <v>1</v>
      </c>
      <c r="K412" s="25">
        <v>1</v>
      </c>
      <c r="L412" s="25">
        <f t="shared" si="107"/>
        <v>0</v>
      </c>
      <c r="M412" s="25" t="s">
        <v>274</v>
      </c>
      <c r="N412" s="45">
        <v>45833</v>
      </c>
      <c r="O412" s="54">
        <v>33312</v>
      </c>
      <c r="P412" s="25" t="s">
        <v>209</v>
      </c>
      <c r="Q412" s="25" t="s">
        <v>1131</v>
      </c>
      <c r="R412" s="25" t="s">
        <v>1131</v>
      </c>
      <c r="S412" s="3">
        <v>4</v>
      </c>
      <c r="T412" s="55"/>
      <c r="U412" s="25" t="s">
        <v>19</v>
      </c>
      <c r="V412" s="25" t="str">
        <f>VLOOKUP(P412,'Customer List'!B:C,2,)</f>
        <v>Delhi</v>
      </c>
      <c r="W412" s="56"/>
      <c r="X412" s="45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112"/>
        <v>410</v>
      </c>
      <c r="B413" s="25" t="s">
        <v>273</v>
      </c>
      <c r="C413" s="45">
        <v>45821</v>
      </c>
      <c r="D413" s="45">
        <v>45831</v>
      </c>
      <c r="E413" s="8">
        <v>74.400000000000006</v>
      </c>
      <c r="F413" s="8">
        <f t="shared" si="106"/>
        <v>6547.2000000000007</v>
      </c>
      <c r="G413" s="54">
        <f t="shared" si="111"/>
        <v>6547.2000000000007</v>
      </c>
      <c r="H413" s="25">
        <v>140417</v>
      </c>
      <c r="I413" s="25" t="s">
        <v>1463</v>
      </c>
      <c r="J413" s="25">
        <v>1</v>
      </c>
      <c r="K413" s="25">
        <v>1</v>
      </c>
      <c r="L413" s="25">
        <f t="shared" si="107"/>
        <v>0</v>
      </c>
      <c r="M413" s="25" t="s">
        <v>2012</v>
      </c>
      <c r="N413" s="45">
        <v>45860</v>
      </c>
      <c r="O413" s="54">
        <v>13454</v>
      </c>
      <c r="P413" s="25" t="s">
        <v>27</v>
      </c>
      <c r="Q413" s="25" t="s">
        <v>2001</v>
      </c>
      <c r="R413" s="25" t="s">
        <v>41</v>
      </c>
      <c r="S413" s="3">
        <v>4</v>
      </c>
      <c r="T413" s="55" t="s">
        <v>711</v>
      </c>
      <c r="U413" s="25" t="s">
        <v>19</v>
      </c>
      <c r="V413" s="25" t="str">
        <f>VLOOKUP(P413,'Customer List'!B:C,2,)</f>
        <v>Chandigarh</v>
      </c>
      <c r="W413" s="56"/>
      <c r="X413" s="45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112"/>
        <v>411</v>
      </c>
      <c r="B414" s="25" t="s">
        <v>273</v>
      </c>
      <c r="C414" s="45">
        <v>45821</v>
      </c>
      <c r="D414" s="45">
        <v>45831</v>
      </c>
      <c r="E414" s="8">
        <v>159</v>
      </c>
      <c r="F414" s="8">
        <f t="shared" si="106"/>
        <v>13992</v>
      </c>
      <c r="G414" s="54">
        <f t="shared" si="111"/>
        <v>13992</v>
      </c>
      <c r="H414" s="25">
        <v>141702</v>
      </c>
      <c r="I414" s="25" t="s">
        <v>1464</v>
      </c>
      <c r="J414" s="25">
        <v>1</v>
      </c>
      <c r="K414" s="25">
        <v>1</v>
      </c>
      <c r="L414" s="25">
        <f t="shared" si="107"/>
        <v>0</v>
      </c>
      <c r="M414" s="25" t="s">
        <v>276</v>
      </c>
      <c r="N414" s="45">
        <v>45832</v>
      </c>
      <c r="O414" s="54">
        <v>20129.400000000001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112"/>
        <v>412</v>
      </c>
      <c r="B415" s="25" t="s">
        <v>273</v>
      </c>
      <c r="C415" s="45">
        <v>45821</v>
      </c>
      <c r="D415" s="45">
        <v>45831</v>
      </c>
      <c r="E415" s="8">
        <v>227.25</v>
      </c>
      <c r="F415" s="8">
        <f t="shared" si="106"/>
        <v>19998</v>
      </c>
      <c r="G415" s="54">
        <f t="shared" si="111"/>
        <v>19998</v>
      </c>
      <c r="H415" s="25">
        <v>141727</v>
      </c>
      <c r="I415" s="25" t="s">
        <v>1465</v>
      </c>
      <c r="J415" s="25">
        <v>1</v>
      </c>
      <c r="K415" s="25">
        <v>1</v>
      </c>
      <c r="L415" s="25">
        <f t="shared" si="107"/>
        <v>0</v>
      </c>
      <c r="M415" s="25" t="s">
        <v>740</v>
      </c>
      <c r="N415" s="45">
        <v>45838</v>
      </c>
      <c r="O415" s="54">
        <v>27345.75</v>
      </c>
      <c r="P415" s="25" t="s">
        <v>43</v>
      </c>
      <c r="Q415" s="25" t="s">
        <v>637</v>
      </c>
      <c r="R415" s="25" t="s">
        <v>638</v>
      </c>
      <c r="S415" s="3">
        <v>4</v>
      </c>
      <c r="T415" s="55" t="s">
        <v>609</v>
      </c>
      <c r="U415" s="25" t="s">
        <v>19</v>
      </c>
      <c r="V415" s="25" t="str">
        <f>VLOOKUP(P415,'Customer List'!B:C,2,)</f>
        <v>Faridabad</v>
      </c>
      <c r="W415" s="56"/>
      <c r="X415" s="45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112"/>
        <v>413</v>
      </c>
      <c r="B416" s="25" t="s">
        <v>273</v>
      </c>
      <c r="C416" s="45">
        <v>45821</v>
      </c>
      <c r="D416" s="45">
        <v>45831</v>
      </c>
      <c r="E416" s="8">
        <v>58.8</v>
      </c>
      <c r="F416" s="8">
        <f t="shared" si="106"/>
        <v>5174.3999999999996</v>
      </c>
      <c r="G416" s="54">
        <f t="shared" si="111"/>
        <v>5174.3999999999996</v>
      </c>
      <c r="H416" s="25">
        <v>152203</v>
      </c>
      <c r="I416" s="25" t="s">
        <v>1466</v>
      </c>
      <c r="J416" s="25">
        <v>1</v>
      </c>
      <c r="K416" s="25">
        <v>1</v>
      </c>
      <c r="L416" s="25">
        <f t="shared" si="107"/>
        <v>0</v>
      </c>
      <c r="M416" s="25" t="s">
        <v>807</v>
      </c>
      <c r="N416" s="45">
        <v>45840</v>
      </c>
      <c r="O416" s="54">
        <v>6219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112"/>
        <v>414</v>
      </c>
      <c r="B417" s="25" t="s">
        <v>273</v>
      </c>
      <c r="C417" s="45">
        <v>45821</v>
      </c>
      <c r="D417" s="45">
        <v>45831</v>
      </c>
      <c r="E417" s="8">
        <v>257.39999999999998</v>
      </c>
      <c r="F417" s="8">
        <f t="shared" si="106"/>
        <v>22651.199999999997</v>
      </c>
      <c r="G417" s="54">
        <f t="shared" si="111"/>
        <v>22651.199999999997</v>
      </c>
      <c r="H417" s="25">
        <v>154316</v>
      </c>
      <c r="I417" s="25" t="s">
        <v>1467</v>
      </c>
      <c r="J417" s="25">
        <v>1</v>
      </c>
      <c r="K417" s="25">
        <v>1</v>
      </c>
      <c r="L417" s="25">
        <f t="shared" si="107"/>
        <v>0</v>
      </c>
      <c r="M417" s="25" t="s">
        <v>276</v>
      </c>
      <c r="N417" s="45">
        <v>45832</v>
      </c>
      <c r="O417" s="54">
        <v>32586.84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112"/>
        <v>415</v>
      </c>
      <c r="B418" s="25" t="s">
        <v>273</v>
      </c>
      <c r="C418" s="45">
        <v>45821</v>
      </c>
      <c r="D418" s="45">
        <v>45831</v>
      </c>
      <c r="E418" s="8">
        <v>225</v>
      </c>
      <c r="F418" s="8">
        <f t="shared" si="106"/>
        <v>19800</v>
      </c>
      <c r="G418" s="54">
        <f t="shared" si="111"/>
        <v>19800</v>
      </c>
      <c r="H418" s="25">
        <v>155528</v>
      </c>
      <c r="I418" s="25" t="s">
        <v>1468</v>
      </c>
      <c r="J418" s="25">
        <v>1</v>
      </c>
      <c r="K418" s="25">
        <v>1</v>
      </c>
      <c r="L418" s="25">
        <f t="shared" si="107"/>
        <v>0</v>
      </c>
      <c r="M418" s="25" t="s">
        <v>635</v>
      </c>
      <c r="N418" s="45">
        <v>45835</v>
      </c>
      <c r="O418" s="54">
        <v>32062.5</v>
      </c>
      <c r="P418" s="25" t="s">
        <v>17</v>
      </c>
      <c r="Q418" s="25" t="s">
        <v>637</v>
      </c>
      <c r="R418" s="25" t="s">
        <v>638</v>
      </c>
      <c r="S418" s="3">
        <v>4</v>
      </c>
      <c r="T418" s="55"/>
      <c r="U418" s="25" t="s">
        <v>19</v>
      </c>
      <c r="V418" s="25" t="str">
        <f>VLOOKUP(P418,'Customer List'!B:C,2,)</f>
        <v>Delhi</v>
      </c>
      <c r="W418" s="56"/>
      <c r="X418" s="45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67" t="str">
        <f>VLOOKUP(P418,'Customer List'!B:D,3,)</f>
        <v>Local</v>
      </c>
    </row>
    <row r="419" spans="1:29" x14ac:dyDescent="0.25">
      <c r="A419" s="25">
        <f t="shared" si="112"/>
        <v>416</v>
      </c>
      <c r="B419" s="25" t="s">
        <v>273</v>
      </c>
      <c r="C419" s="45">
        <v>45821</v>
      </c>
      <c r="D419" s="45">
        <v>45831</v>
      </c>
      <c r="E419" s="8">
        <v>184.8</v>
      </c>
      <c r="F419" s="8">
        <f t="shared" si="106"/>
        <v>16262.400000000001</v>
      </c>
      <c r="G419" s="54">
        <f t="shared" si="111"/>
        <v>16262.400000000001</v>
      </c>
      <c r="H419" s="25">
        <v>156506</v>
      </c>
      <c r="I419" s="25" t="s">
        <v>1469</v>
      </c>
      <c r="J419" s="25">
        <v>1</v>
      </c>
      <c r="K419" s="25">
        <v>1</v>
      </c>
      <c r="L419" s="25">
        <f t="shared" si="107"/>
        <v>0</v>
      </c>
      <c r="M419" s="25" t="s">
        <v>276</v>
      </c>
      <c r="N419" s="45">
        <v>45832</v>
      </c>
      <c r="O419" s="54">
        <v>23395.68</v>
      </c>
      <c r="P419" s="25" t="s">
        <v>277</v>
      </c>
      <c r="Q419" s="25">
        <v>58152369052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Pune</v>
      </c>
      <c r="W419" s="56"/>
      <c r="X419" s="45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112"/>
        <v>417</v>
      </c>
      <c r="B420" s="25" t="s">
        <v>273</v>
      </c>
      <c r="C420" s="45">
        <v>45821</v>
      </c>
      <c r="D420" s="45">
        <v>45831</v>
      </c>
      <c r="E420" s="8">
        <v>60</v>
      </c>
      <c r="F420" s="8">
        <f t="shared" si="106"/>
        <v>5280</v>
      </c>
      <c r="G420" s="54">
        <f t="shared" si="111"/>
        <v>5280</v>
      </c>
      <c r="H420" s="25">
        <v>166405</v>
      </c>
      <c r="I420" s="25" t="s">
        <v>1470</v>
      </c>
      <c r="J420" s="25">
        <v>1</v>
      </c>
      <c r="K420" s="25">
        <v>1</v>
      </c>
      <c r="L420" s="25">
        <f t="shared" si="107"/>
        <v>0</v>
      </c>
      <c r="M420" s="25" t="s">
        <v>807</v>
      </c>
      <c r="N420" s="45">
        <v>45840</v>
      </c>
      <c r="O420" s="54">
        <v>8310.65</v>
      </c>
      <c r="P420" s="25" t="s">
        <v>279</v>
      </c>
      <c r="Q420" s="25">
        <v>58152715250</v>
      </c>
      <c r="R420" s="25" t="s">
        <v>41</v>
      </c>
      <c r="S420" s="3">
        <v>4</v>
      </c>
      <c r="T420" s="55" t="s">
        <v>815</v>
      </c>
      <c r="U420" s="25" t="s">
        <v>19</v>
      </c>
      <c r="V420" s="25" t="str">
        <f>VLOOKUP(P420,'Customer List'!B:C,2,)</f>
        <v>Lucknow</v>
      </c>
      <c r="W420" s="56"/>
      <c r="X420" s="45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112"/>
        <v>418</v>
      </c>
      <c r="B421" s="25" t="s">
        <v>273</v>
      </c>
      <c r="C421" s="45">
        <v>45821</v>
      </c>
      <c r="D421" s="45">
        <v>45831</v>
      </c>
      <c r="E421" s="8">
        <v>36.6</v>
      </c>
      <c r="F421" s="8">
        <f t="shared" si="106"/>
        <v>3220.8</v>
      </c>
      <c r="G421" s="54">
        <f t="shared" si="111"/>
        <v>3220.8</v>
      </c>
      <c r="H421" s="25">
        <v>300308</v>
      </c>
      <c r="I421" s="25" t="s">
        <v>1471</v>
      </c>
      <c r="J421" s="25">
        <v>1</v>
      </c>
      <c r="K421" s="25">
        <v>1</v>
      </c>
      <c r="L421" s="25">
        <f t="shared" si="107"/>
        <v>0</v>
      </c>
      <c r="M421" s="25" t="s">
        <v>283</v>
      </c>
      <c r="N421" s="45">
        <v>45832</v>
      </c>
      <c r="O421" s="54">
        <v>6618.5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112"/>
        <v>419</v>
      </c>
      <c r="B422" s="25" t="s">
        <v>273</v>
      </c>
      <c r="C422" s="45">
        <v>45821</v>
      </c>
      <c r="D422" s="45">
        <v>45831</v>
      </c>
      <c r="E422" s="8">
        <v>5</v>
      </c>
      <c r="F422" s="8">
        <f t="shared" si="106"/>
        <v>440</v>
      </c>
      <c r="G422" s="54">
        <f t="shared" si="111"/>
        <v>440</v>
      </c>
      <c r="H422" s="25">
        <v>300415</v>
      </c>
      <c r="I422" s="25" t="s">
        <v>1472</v>
      </c>
      <c r="J422" s="25">
        <v>1</v>
      </c>
      <c r="K422" s="25">
        <v>1</v>
      </c>
      <c r="L422" s="25">
        <f t="shared" si="107"/>
        <v>0</v>
      </c>
      <c r="M422" s="25" t="s">
        <v>1207</v>
      </c>
      <c r="N422" s="45">
        <v>45853</v>
      </c>
      <c r="O422" s="54">
        <v>0</v>
      </c>
      <c r="P422" s="25" t="s">
        <v>284</v>
      </c>
      <c r="Q422" s="25">
        <v>58153220145</v>
      </c>
      <c r="R422" s="25" t="s">
        <v>41</v>
      </c>
      <c r="S422" s="3">
        <v>4</v>
      </c>
      <c r="T422" s="55" t="s">
        <v>610</v>
      </c>
      <c r="U422" s="25" t="s">
        <v>19</v>
      </c>
      <c r="V422" s="25" t="str">
        <f>VLOOKUP(P422,'Customer List'!B:C,2,)</f>
        <v>Ahemedabad</v>
      </c>
      <c r="W422" s="56"/>
      <c r="X422" s="45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112"/>
        <v>420</v>
      </c>
      <c r="B423" s="25" t="s">
        <v>273</v>
      </c>
      <c r="C423" s="45">
        <v>45821</v>
      </c>
      <c r="D423" s="45">
        <v>45831</v>
      </c>
      <c r="E423" s="8">
        <v>285.75</v>
      </c>
      <c r="F423" s="8">
        <f t="shared" si="106"/>
        <v>25146</v>
      </c>
      <c r="G423" s="54">
        <f t="shared" si="111"/>
        <v>25146</v>
      </c>
      <c r="H423" s="25">
        <v>301036</v>
      </c>
      <c r="I423" s="25" t="s">
        <v>1473</v>
      </c>
      <c r="J423" s="25">
        <v>1</v>
      </c>
      <c r="K423" s="25">
        <v>1</v>
      </c>
      <c r="L423" s="25">
        <f t="shared" si="107"/>
        <v>0</v>
      </c>
      <c r="M423" s="25" t="s">
        <v>285</v>
      </c>
      <c r="N423" s="45">
        <v>45832</v>
      </c>
      <c r="O423" s="54">
        <v>34385.25</v>
      </c>
      <c r="P423" s="25" t="s">
        <v>43</v>
      </c>
      <c r="Q423" s="25" t="s">
        <v>637</v>
      </c>
      <c r="R423" s="25" t="s">
        <v>638</v>
      </c>
      <c r="S423" s="3">
        <v>4</v>
      </c>
      <c r="T423" s="55"/>
      <c r="U423" s="25" t="s">
        <v>19</v>
      </c>
      <c r="V423" s="25" t="str">
        <f>VLOOKUP(P423,'Customer List'!B:C,2,)</f>
        <v>Faridabad</v>
      </c>
      <c r="W423" s="56"/>
      <c r="X423" s="45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67" t="str">
        <f>VLOOKUP(P423,'Customer List'!B:D,3,)</f>
        <v>Local</v>
      </c>
    </row>
    <row r="424" spans="1:29" x14ac:dyDescent="0.25">
      <c r="A424" s="25">
        <f t="shared" si="112"/>
        <v>421</v>
      </c>
      <c r="B424" s="25" t="s">
        <v>273</v>
      </c>
      <c r="C424" s="45">
        <v>45821</v>
      </c>
      <c r="D424" s="45">
        <v>45831</v>
      </c>
      <c r="E424" s="8">
        <v>157.19999999999999</v>
      </c>
      <c r="F424" s="8">
        <f t="shared" si="106"/>
        <v>13833.599999999999</v>
      </c>
      <c r="G424" s="54">
        <f t="shared" si="111"/>
        <v>13833.599999999999</v>
      </c>
      <c r="H424" s="25">
        <v>301906</v>
      </c>
      <c r="I424" s="25" t="s">
        <v>1474</v>
      </c>
      <c r="J424" s="25">
        <v>1</v>
      </c>
      <c r="K424" s="25">
        <v>1</v>
      </c>
      <c r="L424" s="25">
        <f t="shared" si="107"/>
        <v>0</v>
      </c>
      <c r="M424" s="25" t="s">
        <v>283</v>
      </c>
      <c r="N424" s="45">
        <v>45832</v>
      </c>
      <c r="O424" s="54">
        <v>28427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112"/>
        <v>422</v>
      </c>
      <c r="B425" s="25" t="s">
        <v>273</v>
      </c>
      <c r="C425" s="45">
        <v>45821</v>
      </c>
      <c r="D425" s="45">
        <v>45831</v>
      </c>
      <c r="E425" s="8">
        <v>207</v>
      </c>
      <c r="F425" s="8">
        <f t="shared" si="106"/>
        <v>18216</v>
      </c>
      <c r="G425" s="54">
        <f t="shared" si="111"/>
        <v>18216</v>
      </c>
      <c r="H425" s="25">
        <v>301928</v>
      </c>
      <c r="I425" s="25" t="s">
        <v>1475</v>
      </c>
      <c r="J425" s="25">
        <v>1</v>
      </c>
      <c r="K425" s="25">
        <v>1</v>
      </c>
      <c r="L425" s="25">
        <f t="shared" si="107"/>
        <v>0</v>
      </c>
      <c r="M425" s="25" t="s">
        <v>278</v>
      </c>
      <c r="N425" s="45">
        <v>45832</v>
      </c>
      <c r="O425" s="54">
        <v>29481.98</v>
      </c>
      <c r="P425" s="25" t="s">
        <v>243</v>
      </c>
      <c r="Q425" s="25">
        <v>58152374722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Mumbai</v>
      </c>
      <c r="W425" s="56"/>
      <c r="X425" s="45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112"/>
        <v>423</v>
      </c>
      <c r="B426" s="25" t="s">
        <v>273</v>
      </c>
      <c r="C426" s="45">
        <v>45821</v>
      </c>
      <c r="D426" s="45">
        <v>45831</v>
      </c>
      <c r="E426" s="8">
        <v>85.8</v>
      </c>
      <c r="F426" s="8">
        <f t="shared" si="106"/>
        <v>7550.4</v>
      </c>
      <c r="G426" s="54">
        <f t="shared" si="111"/>
        <v>7550.4</v>
      </c>
      <c r="H426" s="25">
        <v>302015</v>
      </c>
      <c r="I426" s="25" t="s">
        <v>1476</v>
      </c>
      <c r="J426" s="25">
        <v>1</v>
      </c>
      <c r="K426" s="25">
        <v>1</v>
      </c>
      <c r="L426" s="25">
        <f t="shared" si="107"/>
        <v>0</v>
      </c>
      <c r="M426" s="25" t="s">
        <v>283</v>
      </c>
      <c r="N426" s="45">
        <v>45832</v>
      </c>
      <c r="O426" s="54">
        <v>15515.5</v>
      </c>
      <c r="P426" s="25" t="s">
        <v>253</v>
      </c>
      <c r="Q426" s="25">
        <v>58152370496</v>
      </c>
      <c r="R426" s="25" t="s">
        <v>41</v>
      </c>
      <c r="S426" s="3">
        <v>4</v>
      </c>
      <c r="T426" s="55"/>
      <c r="U426" s="25" t="s">
        <v>19</v>
      </c>
      <c r="V426" s="25" t="str">
        <f>VLOOKUP(P426,'Customer List'!B:C,2,)</f>
        <v>Gujrat</v>
      </c>
      <c r="W426" s="56"/>
      <c r="X426" s="45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112"/>
        <v>424</v>
      </c>
      <c r="B427" s="25" t="s">
        <v>273</v>
      </c>
      <c r="C427" s="45">
        <v>45821</v>
      </c>
      <c r="D427" s="45">
        <v>45831</v>
      </c>
      <c r="E427" s="8">
        <v>186.6</v>
      </c>
      <c r="F427" s="8">
        <f t="shared" si="106"/>
        <v>16420.8</v>
      </c>
      <c r="G427" s="54">
        <f t="shared" si="111"/>
        <v>16420.8</v>
      </c>
      <c r="H427" s="25">
        <v>302218</v>
      </c>
      <c r="I427" s="25" t="s">
        <v>1477</v>
      </c>
      <c r="J427" s="25">
        <v>1</v>
      </c>
      <c r="K427" s="25">
        <v>1</v>
      </c>
      <c r="L427" s="25">
        <f t="shared" si="107"/>
        <v>0</v>
      </c>
      <c r="M427" s="25" t="s">
        <v>283</v>
      </c>
      <c r="N427" s="45">
        <v>45832</v>
      </c>
      <c r="O427" s="54">
        <v>33743.5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112"/>
        <v>425</v>
      </c>
      <c r="B428" s="25" t="s">
        <v>273</v>
      </c>
      <c r="C428" s="45">
        <v>45821</v>
      </c>
      <c r="D428" s="45">
        <v>45831</v>
      </c>
      <c r="E428" s="8">
        <v>318</v>
      </c>
      <c r="F428" s="8">
        <f t="shared" si="106"/>
        <v>27984</v>
      </c>
      <c r="G428" s="54">
        <f t="shared" si="111"/>
        <v>55968</v>
      </c>
      <c r="H428" s="25">
        <v>302240</v>
      </c>
      <c r="I428" s="25" t="s">
        <v>1478</v>
      </c>
      <c r="J428" s="25">
        <v>2</v>
      </c>
      <c r="K428" s="25">
        <v>2</v>
      </c>
      <c r="L428" s="25">
        <f t="shared" si="107"/>
        <v>0</v>
      </c>
      <c r="M428" s="25" t="s">
        <v>690</v>
      </c>
      <c r="N428" s="45">
        <v>45836</v>
      </c>
      <c r="O428" s="54">
        <v>105152</v>
      </c>
      <c r="P428" s="25" t="s">
        <v>286</v>
      </c>
      <c r="Q428" s="25">
        <v>58152581163</v>
      </c>
      <c r="R428" s="25" t="s">
        <v>41</v>
      </c>
      <c r="S428" s="3">
        <v>4</v>
      </c>
      <c r="T428" s="55" t="s">
        <v>607</v>
      </c>
      <c r="U428" s="25" t="s">
        <v>19</v>
      </c>
      <c r="V428" s="25" t="str">
        <f>VLOOKUP(P428,'Customer List'!B:C,2,)</f>
        <v>Vishakhapatnam</v>
      </c>
      <c r="W428" s="56"/>
      <c r="X428" s="45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112"/>
        <v>426</v>
      </c>
      <c r="B429" s="25" t="s">
        <v>273</v>
      </c>
      <c r="C429" s="45">
        <v>45821</v>
      </c>
      <c r="D429" s="45">
        <v>45831</v>
      </c>
      <c r="E429" s="8">
        <v>5</v>
      </c>
      <c r="F429" s="8">
        <f t="shared" si="106"/>
        <v>440</v>
      </c>
      <c r="G429" s="54">
        <f t="shared" si="111"/>
        <v>440</v>
      </c>
      <c r="H429" s="25">
        <v>304012</v>
      </c>
      <c r="I429" s="25" t="s">
        <v>1479</v>
      </c>
      <c r="J429" s="25">
        <v>1</v>
      </c>
      <c r="K429" s="25">
        <v>1</v>
      </c>
      <c r="L429" s="25">
        <f t="shared" si="107"/>
        <v>0</v>
      </c>
      <c r="M429" s="25" t="s">
        <v>1207</v>
      </c>
      <c r="N429" s="45">
        <v>45853</v>
      </c>
      <c r="O429" s="54">
        <v>0</v>
      </c>
      <c r="P429" s="25" t="s">
        <v>284</v>
      </c>
      <c r="Q429" s="25">
        <v>58153220145</v>
      </c>
      <c r="R429" s="25" t="s">
        <v>41</v>
      </c>
      <c r="S429" s="3">
        <v>4</v>
      </c>
      <c r="T429" s="55" t="s">
        <v>610</v>
      </c>
      <c r="U429" s="25" t="s">
        <v>19</v>
      </c>
      <c r="V429" s="25" t="str">
        <f>VLOOKUP(P429,'Customer List'!B:C,2,)</f>
        <v>Ahemedabad</v>
      </c>
      <c r="W429" s="56"/>
      <c r="X429" s="45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112"/>
        <v>427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106"/>
        <v>13992</v>
      </c>
      <c r="G430" s="54">
        <f t="shared" si="111"/>
        <v>13992</v>
      </c>
      <c r="H430" s="25">
        <v>304120</v>
      </c>
      <c r="I430" s="25" t="s">
        <v>1480</v>
      </c>
      <c r="J430" s="25">
        <v>1</v>
      </c>
      <c r="K430" s="25">
        <v>1</v>
      </c>
      <c r="L430" s="25">
        <f t="shared" si="107"/>
        <v>0</v>
      </c>
      <c r="M430" s="25" t="s">
        <v>285</v>
      </c>
      <c r="N430" s="45">
        <v>45832</v>
      </c>
      <c r="O430" s="54">
        <v>23916.25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112"/>
        <v>428</v>
      </c>
      <c r="B431" s="25" t="s">
        <v>273</v>
      </c>
      <c r="C431" s="45">
        <v>45821</v>
      </c>
      <c r="D431" s="45">
        <v>45831</v>
      </c>
      <c r="E431" s="8">
        <v>195</v>
      </c>
      <c r="F431" s="8">
        <f t="shared" si="106"/>
        <v>17160</v>
      </c>
      <c r="G431" s="54">
        <f t="shared" si="111"/>
        <v>17160</v>
      </c>
      <c r="H431" s="25">
        <v>304126</v>
      </c>
      <c r="I431" s="25" t="s">
        <v>1481</v>
      </c>
      <c r="J431" s="25">
        <v>1</v>
      </c>
      <c r="K431" s="25">
        <v>1</v>
      </c>
      <c r="L431" s="25">
        <f t="shared" si="107"/>
        <v>0</v>
      </c>
      <c r="M431" s="25" t="s">
        <v>283</v>
      </c>
      <c r="N431" s="45">
        <v>45832</v>
      </c>
      <c r="O431" s="54">
        <v>35262.5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112"/>
        <v>429</v>
      </c>
      <c r="B432" s="25" t="s">
        <v>273</v>
      </c>
      <c r="C432" s="45">
        <v>45821</v>
      </c>
      <c r="D432" s="45">
        <v>45831</v>
      </c>
      <c r="E432" s="8">
        <v>321.75</v>
      </c>
      <c r="F432" s="8">
        <f t="shared" si="106"/>
        <v>28314</v>
      </c>
      <c r="G432" s="54">
        <f t="shared" si="111"/>
        <v>28314</v>
      </c>
      <c r="H432" s="25">
        <v>304132</v>
      </c>
      <c r="I432" s="25" t="s">
        <v>1482</v>
      </c>
      <c r="J432" s="25">
        <v>1</v>
      </c>
      <c r="K432" s="25">
        <v>1</v>
      </c>
      <c r="L432" s="25">
        <f t="shared" si="107"/>
        <v>0</v>
      </c>
      <c r="M432" s="25" t="s">
        <v>278</v>
      </c>
      <c r="N432" s="45">
        <v>45832</v>
      </c>
      <c r="O432" s="54">
        <v>36679.5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112"/>
        <v>430</v>
      </c>
      <c r="B433" s="25" t="s">
        <v>273</v>
      </c>
      <c r="C433" s="45">
        <v>45821</v>
      </c>
      <c r="D433" s="45">
        <v>45831</v>
      </c>
      <c r="E433" s="8">
        <v>159</v>
      </c>
      <c r="F433" s="8">
        <f t="shared" si="106"/>
        <v>13992</v>
      </c>
      <c r="G433" s="54">
        <f t="shared" si="111"/>
        <v>13992</v>
      </c>
      <c r="H433" s="25">
        <v>304154</v>
      </c>
      <c r="I433" s="25" t="s">
        <v>1483</v>
      </c>
      <c r="J433" s="25">
        <v>1</v>
      </c>
      <c r="K433" s="25">
        <v>1</v>
      </c>
      <c r="L433" s="25">
        <f t="shared" si="107"/>
        <v>0</v>
      </c>
      <c r="M433" s="25" t="s">
        <v>283</v>
      </c>
      <c r="N433" s="45">
        <v>45832</v>
      </c>
      <c r="O433" s="54">
        <v>28752.5</v>
      </c>
      <c r="P433" s="25" t="s">
        <v>253</v>
      </c>
      <c r="Q433" s="25">
        <v>58152370496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Gujrat</v>
      </c>
      <c r="W433" s="56"/>
      <c r="X433" s="45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x14ac:dyDescent="0.25">
      <c r="A434" s="25">
        <f t="shared" si="112"/>
        <v>431</v>
      </c>
      <c r="B434" s="25" t="s">
        <v>273</v>
      </c>
      <c r="C434" s="45">
        <v>45821</v>
      </c>
      <c r="D434" s="45">
        <v>45831</v>
      </c>
      <c r="E434" s="8">
        <v>61.2</v>
      </c>
      <c r="F434" s="8">
        <f t="shared" si="106"/>
        <v>5385.6</v>
      </c>
      <c r="G434" s="54">
        <f t="shared" si="111"/>
        <v>21542.400000000001</v>
      </c>
      <c r="H434" s="25">
        <v>304302</v>
      </c>
      <c r="I434" s="25" t="s">
        <v>1484</v>
      </c>
      <c r="J434" s="25">
        <v>4</v>
      </c>
      <c r="K434" s="25">
        <v>4</v>
      </c>
      <c r="L434" s="25">
        <f t="shared" si="107"/>
        <v>0</v>
      </c>
      <c r="M434" s="25" t="s">
        <v>287</v>
      </c>
      <c r="N434" s="45">
        <v>45832</v>
      </c>
      <c r="O434" s="54">
        <v>33721.199999999997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112"/>
        <v>432</v>
      </c>
      <c r="B435" s="25" t="s">
        <v>273</v>
      </c>
      <c r="C435" s="45">
        <v>45821</v>
      </c>
      <c r="D435" s="45">
        <v>45831</v>
      </c>
      <c r="E435" s="8">
        <v>330</v>
      </c>
      <c r="F435" s="8">
        <f t="shared" si="106"/>
        <v>29040</v>
      </c>
      <c r="G435" s="54">
        <f t="shared" si="111"/>
        <v>29040</v>
      </c>
      <c r="H435" s="25">
        <v>307638</v>
      </c>
      <c r="I435" s="25" t="s">
        <v>1485</v>
      </c>
      <c r="J435" s="25">
        <v>1</v>
      </c>
      <c r="K435" s="25">
        <v>1</v>
      </c>
      <c r="L435" s="25">
        <f t="shared" si="107"/>
        <v>0</v>
      </c>
      <c r="M435" s="25" t="s">
        <v>278</v>
      </c>
      <c r="N435" s="45">
        <v>45832</v>
      </c>
      <c r="O435" s="54">
        <v>37600.199999999997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112"/>
        <v>433</v>
      </c>
      <c r="B436" s="25" t="s">
        <v>273</v>
      </c>
      <c r="C436" s="45">
        <v>45821</v>
      </c>
      <c r="D436" s="45">
        <v>45831</v>
      </c>
      <c r="E436" s="8">
        <v>162</v>
      </c>
      <c r="F436" s="8">
        <f t="shared" si="106"/>
        <v>14256</v>
      </c>
      <c r="G436" s="54">
        <f t="shared" si="111"/>
        <v>28512</v>
      </c>
      <c r="H436" s="25">
        <v>310614</v>
      </c>
      <c r="I436" s="25" t="s">
        <v>1486</v>
      </c>
      <c r="J436" s="25">
        <v>2</v>
      </c>
      <c r="K436" s="25">
        <v>2</v>
      </c>
      <c r="L436" s="25">
        <f t="shared" si="107"/>
        <v>0</v>
      </c>
      <c r="M436" s="25" t="s">
        <v>287</v>
      </c>
      <c r="N436" s="45">
        <v>45832</v>
      </c>
      <c r="O436" s="54">
        <v>44631</v>
      </c>
      <c r="P436" s="25" t="s">
        <v>43</v>
      </c>
      <c r="Q436" s="25" t="s">
        <v>637</v>
      </c>
      <c r="R436" s="25" t="s">
        <v>638</v>
      </c>
      <c r="S436" s="3">
        <v>4</v>
      </c>
      <c r="T436" s="55"/>
      <c r="U436" s="25" t="s">
        <v>19</v>
      </c>
      <c r="V436" s="25" t="str">
        <f>VLOOKUP(P436,'Customer List'!B:C,2,)</f>
        <v>Faridabad</v>
      </c>
      <c r="W436" s="56"/>
      <c r="X436" s="45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67" t="str">
        <f>VLOOKUP(P436,'Customer List'!B:D,3,)</f>
        <v>Local</v>
      </c>
    </row>
    <row r="437" spans="1:29" x14ac:dyDescent="0.25">
      <c r="A437" s="25">
        <f t="shared" si="112"/>
        <v>434</v>
      </c>
      <c r="B437" s="25" t="s">
        <v>273</v>
      </c>
      <c r="C437" s="45">
        <v>45821</v>
      </c>
      <c r="D437" s="45">
        <v>45831</v>
      </c>
      <c r="E437" s="8">
        <v>285.75</v>
      </c>
      <c r="F437" s="8">
        <f t="shared" si="106"/>
        <v>25146</v>
      </c>
      <c r="G437" s="54">
        <f t="shared" si="111"/>
        <v>25146</v>
      </c>
      <c r="H437" s="25">
        <v>310930</v>
      </c>
      <c r="I437" s="25" t="s">
        <v>1487</v>
      </c>
      <c r="J437" s="25">
        <v>1</v>
      </c>
      <c r="K437" s="25">
        <v>1</v>
      </c>
      <c r="L437" s="25">
        <f t="shared" si="107"/>
        <v>0</v>
      </c>
      <c r="M437" s="25" t="s">
        <v>285</v>
      </c>
      <c r="N437" s="45">
        <v>45832</v>
      </c>
      <c r="O437" s="54">
        <v>34385.25</v>
      </c>
      <c r="P437" s="25" t="s">
        <v>43</v>
      </c>
      <c r="Q437" s="25" t="s">
        <v>637</v>
      </c>
      <c r="R437" s="25" t="s">
        <v>638</v>
      </c>
      <c r="S437" s="3">
        <v>4</v>
      </c>
      <c r="T437" s="55"/>
      <c r="U437" s="25" t="s">
        <v>19</v>
      </c>
      <c r="V437" s="25" t="str">
        <f>VLOOKUP(P437,'Customer List'!B:C,2,)</f>
        <v>Faridabad</v>
      </c>
      <c r="W437" s="56"/>
      <c r="X437" s="45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67" t="str">
        <f>VLOOKUP(P437,'Customer List'!B:D,3,)</f>
        <v>Local</v>
      </c>
    </row>
    <row r="438" spans="1:29" x14ac:dyDescent="0.25">
      <c r="A438" s="25">
        <f t="shared" si="112"/>
        <v>435</v>
      </c>
      <c r="B438" s="25" t="s">
        <v>273</v>
      </c>
      <c r="C438" s="45">
        <v>45821</v>
      </c>
      <c r="D438" s="45">
        <v>45831</v>
      </c>
      <c r="E438" s="8">
        <v>326.25</v>
      </c>
      <c r="F438" s="8">
        <f t="shared" si="106"/>
        <v>28710</v>
      </c>
      <c r="G438" s="54">
        <f t="shared" si="111"/>
        <v>229680</v>
      </c>
      <c r="H438" s="25">
        <v>313238</v>
      </c>
      <c r="I438" s="25" t="s">
        <v>1488</v>
      </c>
      <c r="J438" s="25">
        <v>8</v>
      </c>
      <c r="K438" s="25">
        <v>8</v>
      </c>
      <c r="L438" s="25">
        <f t="shared" si="107"/>
        <v>0</v>
      </c>
      <c r="M438" s="25" t="s">
        <v>278</v>
      </c>
      <c r="N438" s="45">
        <v>45832</v>
      </c>
      <c r="O438" s="54">
        <v>297540</v>
      </c>
      <c r="P438" s="25" t="s">
        <v>243</v>
      </c>
      <c r="Q438" s="25">
        <v>58152374722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Mumbai</v>
      </c>
      <c r="W438" s="56"/>
      <c r="X438" s="45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112"/>
        <v>436</v>
      </c>
      <c r="B439" s="25" t="s">
        <v>273</v>
      </c>
      <c r="C439" s="45">
        <v>45821</v>
      </c>
      <c r="D439" s="45">
        <v>45831</v>
      </c>
      <c r="E439" s="8">
        <v>273.75</v>
      </c>
      <c r="F439" s="8">
        <f t="shared" si="106"/>
        <v>24090</v>
      </c>
      <c r="G439" s="54">
        <f t="shared" si="111"/>
        <v>24090</v>
      </c>
      <c r="H439" s="25">
        <v>317332</v>
      </c>
      <c r="I439" s="25" t="s">
        <v>1489</v>
      </c>
      <c r="J439" s="25">
        <v>1</v>
      </c>
      <c r="K439" s="25">
        <v>1</v>
      </c>
      <c r="L439" s="25">
        <f t="shared" si="107"/>
        <v>0</v>
      </c>
      <c r="M439" s="25" t="s">
        <v>288</v>
      </c>
      <c r="N439" s="45">
        <v>45832</v>
      </c>
      <c r="O439" s="54">
        <v>36773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112"/>
        <v>437</v>
      </c>
      <c r="B440" s="25" t="s">
        <v>273</v>
      </c>
      <c r="C440" s="45">
        <v>45821</v>
      </c>
      <c r="D440" s="45">
        <v>45831</v>
      </c>
      <c r="E440" s="8">
        <v>201</v>
      </c>
      <c r="F440" s="8">
        <f t="shared" si="106"/>
        <v>17688</v>
      </c>
      <c r="G440" s="54">
        <f t="shared" si="111"/>
        <v>17688</v>
      </c>
      <c r="H440" s="25">
        <v>318332</v>
      </c>
      <c r="I440" s="25" t="s">
        <v>1490</v>
      </c>
      <c r="J440" s="25">
        <v>1</v>
      </c>
      <c r="K440" s="25">
        <v>1</v>
      </c>
      <c r="L440" s="25">
        <f t="shared" si="107"/>
        <v>0</v>
      </c>
      <c r="M440" s="25" t="s">
        <v>283</v>
      </c>
      <c r="N440" s="45">
        <v>45832</v>
      </c>
      <c r="O440" s="54">
        <v>36347.5</v>
      </c>
      <c r="P440" s="25" t="s">
        <v>253</v>
      </c>
      <c r="Q440" s="25">
        <v>58152370496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Gujrat</v>
      </c>
      <c r="W440" s="56"/>
      <c r="X440" s="45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112"/>
        <v>438</v>
      </c>
      <c r="B441" s="25" t="s">
        <v>273</v>
      </c>
      <c r="C441" s="45">
        <v>45821</v>
      </c>
      <c r="D441" s="45">
        <v>45831</v>
      </c>
      <c r="E441" s="8">
        <v>313.5</v>
      </c>
      <c r="F441" s="8">
        <f t="shared" si="106"/>
        <v>27588</v>
      </c>
      <c r="G441" s="54">
        <f t="shared" si="111"/>
        <v>27588</v>
      </c>
      <c r="H441" s="25">
        <v>321142</v>
      </c>
      <c r="I441" s="25" t="s">
        <v>1491</v>
      </c>
      <c r="J441" s="25">
        <v>1</v>
      </c>
      <c r="K441" s="25">
        <v>1</v>
      </c>
      <c r="L441" s="25">
        <f t="shared" si="107"/>
        <v>0</v>
      </c>
      <c r="M441" s="25" t="s">
        <v>288</v>
      </c>
      <c r="N441" s="45">
        <v>45832</v>
      </c>
      <c r="O441" s="54">
        <v>42113</v>
      </c>
      <c r="P441" s="25" t="s">
        <v>289</v>
      </c>
      <c r="Q441" s="25">
        <v>58152370091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Banglore</v>
      </c>
      <c r="W441" s="56"/>
      <c r="X441" s="45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112"/>
        <v>439</v>
      </c>
      <c r="B442" s="25" t="s">
        <v>273</v>
      </c>
      <c r="C442" s="45">
        <v>45821</v>
      </c>
      <c r="D442" s="45">
        <v>45831</v>
      </c>
      <c r="E442" s="8">
        <v>229.2</v>
      </c>
      <c r="F442" s="8">
        <f t="shared" si="106"/>
        <v>20169.599999999999</v>
      </c>
      <c r="G442" s="54">
        <f t="shared" si="111"/>
        <v>20169.599999999999</v>
      </c>
      <c r="H442" s="25">
        <v>325622</v>
      </c>
      <c r="I442" s="25" t="s">
        <v>1492</v>
      </c>
      <c r="J442" s="25">
        <v>1</v>
      </c>
      <c r="K442" s="25">
        <v>1</v>
      </c>
      <c r="L442" s="25">
        <f t="shared" si="107"/>
        <v>0</v>
      </c>
      <c r="M442" s="25" t="s">
        <v>288</v>
      </c>
      <c r="N442" s="45">
        <v>45832</v>
      </c>
      <c r="O442" s="54">
        <v>38486</v>
      </c>
      <c r="P442" s="25" t="s">
        <v>289</v>
      </c>
      <c r="Q442" s="25">
        <v>58152370091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Banglore</v>
      </c>
      <c r="W442" s="56"/>
      <c r="X442" s="45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112"/>
        <v>440</v>
      </c>
      <c r="B443" s="25" t="s">
        <v>273</v>
      </c>
      <c r="C443" s="45">
        <v>45821</v>
      </c>
      <c r="D443" s="45">
        <v>45831</v>
      </c>
      <c r="E443" s="8">
        <v>5</v>
      </c>
      <c r="F443" s="8">
        <f t="shared" si="106"/>
        <v>440</v>
      </c>
      <c r="G443" s="54">
        <f t="shared" si="111"/>
        <v>440</v>
      </c>
      <c r="H443" s="25">
        <v>331218</v>
      </c>
      <c r="I443" s="25" t="s">
        <v>1493</v>
      </c>
      <c r="J443" s="25">
        <v>1</v>
      </c>
      <c r="K443" s="25">
        <v>1</v>
      </c>
      <c r="L443" s="25">
        <f t="shared" si="107"/>
        <v>0</v>
      </c>
      <c r="M443" s="25" t="s">
        <v>1207</v>
      </c>
      <c r="N443" s="45">
        <v>45853</v>
      </c>
      <c r="O443" s="54">
        <v>0</v>
      </c>
      <c r="P443" s="25" t="s">
        <v>284</v>
      </c>
      <c r="Q443" s="25">
        <v>58153220145</v>
      </c>
      <c r="R443" s="25" t="s">
        <v>41</v>
      </c>
      <c r="S443" s="3">
        <v>4</v>
      </c>
      <c r="T443" s="55" t="s">
        <v>610</v>
      </c>
      <c r="U443" s="25" t="s">
        <v>19</v>
      </c>
      <c r="V443" s="25" t="str">
        <f>VLOOKUP(P443,'Customer List'!B:C,2,)</f>
        <v>Ahemedabad</v>
      </c>
      <c r="W443" s="56"/>
      <c r="X443" s="45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112"/>
        <v>441</v>
      </c>
      <c r="B444" s="25" t="s">
        <v>273</v>
      </c>
      <c r="C444" s="45">
        <v>45821</v>
      </c>
      <c r="D444" s="45">
        <v>45831</v>
      </c>
      <c r="E444" s="8">
        <v>151.19999999999999</v>
      </c>
      <c r="F444" s="8">
        <f t="shared" si="106"/>
        <v>13305.599999999999</v>
      </c>
      <c r="G444" s="54">
        <f t="shared" si="111"/>
        <v>13305.599999999999</v>
      </c>
      <c r="H444" s="25">
        <v>333504</v>
      </c>
      <c r="I444" s="25" t="s">
        <v>1494</v>
      </c>
      <c r="J444" s="25">
        <v>1</v>
      </c>
      <c r="K444" s="25">
        <v>1</v>
      </c>
      <c r="L444" s="25">
        <f t="shared" si="107"/>
        <v>0</v>
      </c>
      <c r="M444" s="25" t="s">
        <v>280</v>
      </c>
      <c r="N444" s="45">
        <v>45832</v>
      </c>
      <c r="O444" s="54">
        <v>23436</v>
      </c>
      <c r="P444" s="25" t="s">
        <v>673</v>
      </c>
      <c r="Q444" s="25">
        <v>58152373274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Hyderabad</v>
      </c>
      <c r="W444" s="56"/>
      <c r="X444" s="45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112"/>
        <v>442</v>
      </c>
      <c r="B445" s="25" t="s">
        <v>273</v>
      </c>
      <c r="C445" s="45">
        <v>45821</v>
      </c>
      <c r="D445" s="45">
        <v>45831</v>
      </c>
      <c r="E445" s="8">
        <v>218.4</v>
      </c>
      <c r="F445" s="8">
        <f t="shared" si="106"/>
        <v>19219.2</v>
      </c>
      <c r="G445" s="54">
        <f t="shared" si="111"/>
        <v>19219.2</v>
      </c>
      <c r="H445" s="25">
        <v>341424</v>
      </c>
      <c r="I445" s="25" t="s">
        <v>1495</v>
      </c>
      <c r="J445" s="25">
        <v>1</v>
      </c>
      <c r="K445" s="25">
        <v>1</v>
      </c>
      <c r="L445" s="25">
        <f t="shared" si="107"/>
        <v>0</v>
      </c>
      <c r="M445" s="25" t="s">
        <v>280</v>
      </c>
      <c r="N445" s="45">
        <v>45832</v>
      </c>
      <c r="O445" s="54">
        <v>33852</v>
      </c>
      <c r="P445" s="25" t="s">
        <v>673</v>
      </c>
      <c r="Q445" s="25">
        <v>58152373274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Hyderabad</v>
      </c>
      <c r="W445" s="56"/>
      <c r="X445" s="45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112"/>
        <v>443</v>
      </c>
      <c r="B446" s="25" t="s">
        <v>273</v>
      </c>
      <c r="C446" s="45">
        <v>45821</v>
      </c>
      <c r="D446" s="45">
        <v>45831</v>
      </c>
      <c r="E446" s="8">
        <v>80.400000000000006</v>
      </c>
      <c r="F446" s="8">
        <f t="shared" si="106"/>
        <v>7075.2000000000007</v>
      </c>
      <c r="G446" s="54">
        <f t="shared" si="111"/>
        <v>7075.2000000000007</v>
      </c>
      <c r="H446" s="25">
        <v>342903</v>
      </c>
      <c r="I446" s="25" t="s">
        <v>1496</v>
      </c>
      <c r="J446" s="25">
        <v>1</v>
      </c>
      <c r="K446" s="25">
        <v>1</v>
      </c>
      <c r="L446" s="25">
        <f t="shared" si="107"/>
        <v>0</v>
      </c>
      <c r="M446" s="25" t="s">
        <v>290</v>
      </c>
      <c r="N446" s="45">
        <v>45832</v>
      </c>
      <c r="O446" s="54">
        <v>11457</v>
      </c>
      <c r="P446" s="25" t="s">
        <v>243</v>
      </c>
      <c r="Q446" s="25">
        <v>58152374722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Mumbai</v>
      </c>
      <c r="W446" s="56"/>
      <c r="X446" s="45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112"/>
        <v>444</v>
      </c>
      <c r="B447" s="25" t="s">
        <v>273</v>
      </c>
      <c r="C447" s="45">
        <v>45821</v>
      </c>
      <c r="D447" s="45">
        <v>45831</v>
      </c>
      <c r="E447" s="8">
        <v>68.599999999999994</v>
      </c>
      <c r="F447" s="8">
        <f t="shared" si="106"/>
        <v>6036.7999999999993</v>
      </c>
      <c r="G447" s="54">
        <f t="shared" si="111"/>
        <v>6036.7999999999993</v>
      </c>
      <c r="H447" s="25">
        <v>343105</v>
      </c>
      <c r="I447" s="25" t="s">
        <v>1497</v>
      </c>
      <c r="J447" s="25">
        <v>1</v>
      </c>
      <c r="K447" s="25">
        <v>1</v>
      </c>
      <c r="L447" s="25">
        <f t="shared" si="107"/>
        <v>0</v>
      </c>
      <c r="M447" s="25" t="s">
        <v>291</v>
      </c>
      <c r="N447" s="45">
        <v>45832</v>
      </c>
      <c r="O447" s="54">
        <v>9873.5</v>
      </c>
      <c r="P447" s="25" t="s">
        <v>212</v>
      </c>
      <c r="Q447" s="25">
        <v>58152368330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Banglore</v>
      </c>
      <c r="W447" s="56"/>
      <c r="X447" s="45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112"/>
        <v>445</v>
      </c>
      <c r="B448" s="25" t="s">
        <v>273</v>
      </c>
      <c r="C448" s="45">
        <v>45821</v>
      </c>
      <c r="D448" s="45">
        <v>45831</v>
      </c>
      <c r="E448" s="8">
        <v>156.6</v>
      </c>
      <c r="F448" s="8">
        <f t="shared" si="106"/>
        <v>13780.8</v>
      </c>
      <c r="G448" s="54">
        <f t="shared" si="111"/>
        <v>13780.8</v>
      </c>
      <c r="H448" s="25">
        <v>343108</v>
      </c>
      <c r="I448" s="25" t="s">
        <v>1498</v>
      </c>
      <c r="J448" s="25">
        <v>1</v>
      </c>
      <c r="K448" s="25">
        <v>1</v>
      </c>
      <c r="L448" s="25">
        <f t="shared" si="107"/>
        <v>0</v>
      </c>
      <c r="M448" s="25" t="s">
        <v>285</v>
      </c>
      <c r="N448" s="45">
        <v>45832</v>
      </c>
      <c r="O448" s="54">
        <v>23555.25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112"/>
        <v>446</v>
      </c>
      <c r="B449" s="25" t="s">
        <v>273</v>
      </c>
      <c r="C449" s="45">
        <v>45821</v>
      </c>
      <c r="D449" s="45">
        <v>45831</v>
      </c>
      <c r="E449" s="8">
        <v>171.6</v>
      </c>
      <c r="F449" s="8">
        <f t="shared" si="106"/>
        <v>15100.8</v>
      </c>
      <c r="G449" s="54">
        <f t="shared" si="111"/>
        <v>15100.8</v>
      </c>
      <c r="H449" s="25">
        <v>343510</v>
      </c>
      <c r="I449" s="25" t="s">
        <v>1403</v>
      </c>
      <c r="J449" s="25">
        <v>1</v>
      </c>
      <c r="K449" s="25">
        <v>1</v>
      </c>
      <c r="L449" s="25">
        <f t="shared" si="107"/>
        <v>0</v>
      </c>
      <c r="M449" s="25" t="s">
        <v>283</v>
      </c>
      <c r="N449" s="45">
        <v>45832</v>
      </c>
      <c r="O449" s="54">
        <v>31031</v>
      </c>
      <c r="P449" s="25" t="s">
        <v>253</v>
      </c>
      <c r="Q449" s="25">
        <v>58152370496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Gujrat</v>
      </c>
      <c r="W449" s="56"/>
      <c r="X449" s="45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112"/>
        <v>447</v>
      </c>
      <c r="B450" s="25" t="s">
        <v>273</v>
      </c>
      <c r="C450" s="45">
        <v>45821</v>
      </c>
      <c r="D450" s="45">
        <v>45831</v>
      </c>
      <c r="E450" s="8">
        <v>170.4</v>
      </c>
      <c r="F450" s="8">
        <f t="shared" si="106"/>
        <v>14995.2</v>
      </c>
      <c r="G450" s="54">
        <f t="shared" si="111"/>
        <v>14995.2</v>
      </c>
      <c r="H450" s="25">
        <v>343608</v>
      </c>
      <c r="I450" s="25" t="s">
        <v>1403</v>
      </c>
      <c r="J450" s="25">
        <v>1</v>
      </c>
      <c r="K450" s="25">
        <v>1</v>
      </c>
      <c r="L450" s="25">
        <f t="shared" si="107"/>
        <v>0</v>
      </c>
      <c r="M450" s="25" t="s">
        <v>2179</v>
      </c>
      <c r="N450" s="45">
        <v>45870</v>
      </c>
      <c r="O450" s="54">
        <v>30814</v>
      </c>
      <c r="P450" s="25" t="s">
        <v>652</v>
      </c>
      <c r="Q450" s="25" t="s">
        <v>637</v>
      </c>
      <c r="R450" s="25" t="s">
        <v>725</v>
      </c>
      <c r="S450" s="3">
        <v>4</v>
      </c>
      <c r="T450" s="55"/>
      <c r="U450" s="25" t="s">
        <v>19</v>
      </c>
      <c r="V450" s="25" t="str">
        <f>VLOOKUP(P450,'Customer List'!B:C,2,)</f>
        <v>Noida</v>
      </c>
      <c r="W450" s="56"/>
      <c r="X450" s="45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x14ac:dyDescent="0.25">
      <c r="A451" s="25">
        <f t="shared" si="112"/>
        <v>448</v>
      </c>
      <c r="B451" s="25" t="s">
        <v>273</v>
      </c>
      <c r="C451" s="45">
        <v>45821</v>
      </c>
      <c r="D451" s="45">
        <v>45831</v>
      </c>
      <c r="E451" s="8">
        <v>129.6</v>
      </c>
      <c r="F451" s="8">
        <f t="shared" si="106"/>
        <v>11404.8</v>
      </c>
      <c r="G451" s="54">
        <f t="shared" si="111"/>
        <v>11404.8</v>
      </c>
      <c r="H451" s="25">
        <v>344016</v>
      </c>
      <c r="I451" s="25" t="s">
        <v>1499</v>
      </c>
      <c r="J451" s="25">
        <v>1</v>
      </c>
      <c r="K451" s="25">
        <v>1</v>
      </c>
      <c r="L451" s="25">
        <f t="shared" si="107"/>
        <v>0</v>
      </c>
      <c r="M451" s="25" t="s">
        <v>281</v>
      </c>
      <c r="N451" s="45">
        <v>45832</v>
      </c>
      <c r="O451" s="54">
        <v>23436</v>
      </c>
      <c r="P451" s="25" t="s">
        <v>192</v>
      </c>
      <c r="Q451" s="25" t="s">
        <v>282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Chandigarh</v>
      </c>
      <c r="W451" s="56"/>
      <c r="X451" s="45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112"/>
        <v>449</v>
      </c>
      <c r="B452" s="25" t="s">
        <v>273</v>
      </c>
      <c r="C452" s="45">
        <v>45821</v>
      </c>
      <c r="D452" s="45">
        <v>45831</v>
      </c>
      <c r="E452" s="8">
        <v>334.5</v>
      </c>
      <c r="F452" s="8">
        <f t="shared" si="106"/>
        <v>29436</v>
      </c>
      <c r="G452" s="54">
        <f t="shared" si="111"/>
        <v>29436</v>
      </c>
      <c r="H452" s="25">
        <v>353234</v>
      </c>
      <c r="I452" s="25" t="s">
        <v>1500</v>
      </c>
      <c r="J452" s="25">
        <v>1</v>
      </c>
      <c r="K452" s="25">
        <v>1</v>
      </c>
      <c r="L452" s="25">
        <f t="shared" si="107"/>
        <v>0</v>
      </c>
      <c r="M452" s="25" t="s">
        <v>285</v>
      </c>
      <c r="N452" s="45">
        <v>45832</v>
      </c>
      <c r="O452" s="54">
        <v>40251.5</v>
      </c>
      <c r="P452" s="25" t="s">
        <v>43</v>
      </c>
      <c r="Q452" s="25" t="s">
        <v>637</v>
      </c>
      <c r="R452" s="25" t="s">
        <v>638</v>
      </c>
      <c r="S452" s="3">
        <v>4</v>
      </c>
      <c r="T452" s="55"/>
      <c r="U452" s="25" t="s">
        <v>19</v>
      </c>
      <c r="V452" s="25" t="str">
        <f>VLOOKUP(P452,'Customer List'!B:C,2,)</f>
        <v>Faridabad</v>
      </c>
      <c r="W452" s="56"/>
      <c r="X452" s="45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67" t="str">
        <f>VLOOKUP(P452,'Customer List'!B:D,3,)</f>
        <v>Local</v>
      </c>
    </row>
    <row r="453" spans="1:29" x14ac:dyDescent="0.25">
      <c r="A453" s="25">
        <f t="shared" si="112"/>
        <v>450</v>
      </c>
      <c r="B453" s="25" t="s">
        <v>273</v>
      </c>
      <c r="C453" s="45">
        <v>45821</v>
      </c>
      <c r="D453" s="45">
        <v>45831</v>
      </c>
      <c r="E453" s="8">
        <v>153</v>
      </c>
      <c r="F453" s="8">
        <f t="shared" ref="F453:F516" si="113">IF(AB453="DOLLAR",E453*88,E453)</f>
        <v>13464</v>
      </c>
      <c r="G453" s="54">
        <f t="shared" si="111"/>
        <v>13464</v>
      </c>
      <c r="H453" s="25">
        <v>354515</v>
      </c>
      <c r="I453" s="25" t="s">
        <v>1501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292</v>
      </c>
      <c r="N453" s="45">
        <v>45832</v>
      </c>
      <c r="O453" s="54">
        <v>23715</v>
      </c>
      <c r="P453" s="25" t="s">
        <v>293</v>
      </c>
      <c r="Q453" s="25">
        <v>58152368164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Guwahati</v>
      </c>
      <c r="W453" s="56"/>
      <c r="X453" s="45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112"/>
        <v>451</v>
      </c>
      <c r="B454" s="25" t="s">
        <v>273</v>
      </c>
      <c r="C454" s="45">
        <v>45821</v>
      </c>
      <c r="D454" s="45">
        <v>45831</v>
      </c>
      <c r="E454" s="8">
        <v>5</v>
      </c>
      <c r="F454" s="8">
        <f t="shared" si="113"/>
        <v>440</v>
      </c>
      <c r="G454" s="54">
        <f t="shared" si="111"/>
        <v>440</v>
      </c>
      <c r="H454" s="25">
        <v>362508</v>
      </c>
      <c r="I454" s="25" t="s">
        <v>1502</v>
      </c>
      <c r="J454" s="25">
        <v>1</v>
      </c>
      <c r="K454" s="25">
        <v>1</v>
      </c>
      <c r="L454" s="25">
        <f t="shared" si="114"/>
        <v>0</v>
      </c>
      <c r="M454" s="25" t="s">
        <v>1207</v>
      </c>
      <c r="N454" s="45">
        <v>45853</v>
      </c>
      <c r="O454" s="54">
        <v>0</v>
      </c>
      <c r="P454" s="25" t="s">
        <v>284</v>
      </c>
      <c r="Q454" s="25">
        <v>58153220145</v>
      </c>
      <c r="R454" s="25" t="s">
        <v>41</v>
      </c>
      <c r="S454" s="3">
        <v>4</v>
      </c>
      <c r="T454" s="55" t="s">
        <v>610</v>
      </c>
      <c r="U454" s="25" t="s">
        <v>19</v>
      </c>
      <c r="V454" s="25" t="str">
        <f>VLOOKUP(P454,'Customer List'!B:C,2,)</f>
        <v>Ahemedabad</v>
      </c>
      <c r="W454" s="56"/>
      <c r="X454" s="45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x14ac:dyDescent="0.25">
      <c r="A455" s="25">
        <f t="shared" si="112"/>
        <v>452</v>
      </c>
      <c r="B455" s="25" t="s">
        <v>273</v>
      </c>
      <c r="C455" s="45">
        <v>45821</v>
      </c>
      <c r="D455" s="45">
        <v>45831</v>
      </c>
      <c r="E455" s="8">
        <v>180</v>
      </c>
      <c r="F455" s="8">
        <f t="shared" si="113"/>
        <v>15840</v>
      </c>
      <c r="G455" s="54">
        <f t="shared" ref="G455:G518" si="118">F455*J455</f>
        <v>15840</v>
      </c>
      <c r="H455" s="25">
        <v>362510</v>
      </c>
      <c r="I455" s="25" t="s">
        <v>1328</v>
      </c>
      <c r="J455" s="25">
        <v>1</v>
      </c>
      <c r="K455" s="25">
        <v>1</v>
      </c>
      <c r="L455" s="25">
        <f t="shared" si="114"/>
        <v>0</v>
      </c>
      <c r="M455" s="25" t="s">
        <v>283</v>
      </c>
      <c r="N455" s="45">
        <v>45832</v>
      </c>
      <c r="O455" s="54">
        <v>32550</v>
      </c>
      <c r="P455" s="25" t="s">
        <v>253</v>
      </c>
      <c r="Q455" s="25">
        <v>58152370496</v>
      </c>
      <c r="R455" s="25" t="s">
        <v>41</v>
      </c>
      <c r="S455" s="3">
        <v>4</v>
      </c>
      <c r="T455" s="55"/>
      <c r="U455" s="25" t="s">
        <v>19</v>
      </c>
      <c r="V455" s="25" t="str">
        <f>VLOOKUP(P455,'Customer List'!B:C,2,)</f>
        <v>Gujrat</v>
      </c>
      <c r="W455" s="56"/>
      <c r="X455" s="45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67" t="str">
        <f>VLOOKUP(P455,'Customer List'!B:D,3,)</f>
        <v>OutStation</v>
      </c>
    </row>
    <row r="456" spans="1:29" x14ac:dyDescent="0.25">
      <c r="A456" s="25">
        <f t="shared" ref="A456:A519" si="119">A455+1</f>
        <v>453</v>
      </c>
      <c r="B456" s="25" t="s">
        <v>273</v>
      </c>
      <c r="C456" s="45">
        <v>45821</v>
      </c>
      <c r="D456" s="45">
        <v>45831</v>
      </c>
      <c r="E456" s="8">
        <v>186.6</v>
      </c>
      <c r="F456" s="8">
        <f t="shared" si="113"/>
        <v>16420.8</v>
      </c>
      <c r="G456" s="54">
        <f t="shared" si="118"/>
        <v>16420.8</v>
      </c>
      <c r="H456" s="25">
        <v>362564</v>
      </c>
      <c r="I456" s="25" t="s">
        <v>1503</v>
      </c>
      <c r="J456" s="25">
        <v>1</v>
      </c>
      <c r="K456" s="25">
        <v>1</v>
      </c>
      <c r="L456" s="25">
        <f t="shared" si="114"/>
        <v>0</v>
      </c>
      <c r="M456" s="25" t="s">
        <v>278</v>
      </c>
      <c r="N456" s="45">
        <v>45832</v>
      </c>
      <c r="O456" s="54">
        <v>26576.51</v>
      </c>
      <c r="P456" s="25" t="s">
        <v>243</v>
      </c>
      <c r="Q456" s="25">
        <v>58152374722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Mumbai</v>
      </c>
      <c r="W456" s="56"/>
      <c r="X456" s="45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119"/>
        <v>454</v>
      </c>
      <c r="B457" s="25" t="s">
        <v>273</v>
      </c>
      <c r="C457" s="45">
        <v>45821</v>
      </c>
      <c r="D457" s="45">
        <v>45831</v>
      </c>
      <c r="E457" s="8">
        <v>213</v>
      </c>
      <c r="F457" s="8">
        <f t="shared" si="113"/>
        <v>18744</v>
      </c>
      <c r="G457" s="54">
        <f t="shared" si="118"/>
        <v>18744</v>
      </c>
      <c r="H457" s="25">
        <v>364804</v>
      </c>
      <c r="I457" s="25" t="s">
        <v>1504</v>
      </c>
      <c r="J457" s="25">
        <v>1</v>
      </c>
      <c r="K457" s="25">
        <v>1</v>
      </c>
      <c r="L457" s="25">
        <f t="shared" si="114"/>
        <v>0</v>
      </c>
      <c r="M457" s="25" t="s">
        <v>285</v>
      </c>
      <c r="N457" s="45">
        <v>45832</v>
      </c>
      <c r="O457" s="54">
        <v>32038.75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119"/>
        <v>455</v>
      </c>
      <c r="B458" s="25" t="s">
        <v>273</v>
      </c>
      <c r="C458" s="45">
        <v>45821</v>
      </c>
      <c r="D458" s="45">
        <v>45831</v>
      </c>
      <c r="E458" s="8">
        <v>309.75</v>
      </c>
      <c r="F458" s="8">
        <f t="shared" si="113"/>
        <v>27258</v>
      </c>
      <c r="G458" s="54">
        <f t="shared" si="118"/>
        <v>27258</v>
      </c>
      <c r="H458" s="25">
        <v>369324</v>
      </c>
      <c r="I458" s="25" t="s">
        <v>1505</v>
      </c>
      <c r="J458" s="25">
        <v>1</v>
      </c>
      <c r="K458" s="25">
        <v>1</v>
      </c>
      <c r="L458" s="25">
        <f t="shared" si="114"/>
        <v>0</v>
      </c>
      <c r="M458" s="25" t="s">
        <v>285</v>
      </c>
      <c r="N458" s="45">
        <v>45832</v>
      </c>
      <c r="O458" s="54">
        <v>37273.25</v>
      </c>
      <c r="P458" s="25" t="s">
        <v>43</v>
      </c>
      <c r="Q458" s="25" t="s">
        <v>637</v>
      </c>
      <c r="R458" s="25" t="s">
        <v>638</v>
      </c>
      <c r="S458" s="3">
        <v>4</v>
      </c>
      <c r="T458" s="55"/>
      <c r="U458" s="25" t="s">
        <v>19</v>
      </c>
      <c r="V458" s="25" t="str">
        <f>VLOOKUP(P458,'Customer List'!B:C,2,)</f>
        <v>Faridabad</v>
      </c>
      <c r="W458" s="56"/>
      <c r="X458" s="45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119"/>
        <v>456</v>
      </c>
      <c r="B459" s="25" t="s">
        <v>273</v>
      </c>
      <c r="C459" s="45">
        <v>45821</v>
      </c>
      <c r="D459" s="45">
        <v>45831</v>
      </c>
      <c r="E459" s="8">
        <v>148.19999999999999</v>
      </c>
      <c r="F459" s="8">
        <f t="shared" si="113"/>
        <v>13041.599999999999</v>
      </c>
      <c r="G459" s="54">
        <f t="shared" si="118"/>
        <v>13041.599999999999</v>
      </c>
      <c r="H459" s="25">
        <v>392414</v>
      </c>
      <c r="I459" s="25" t="s">
        <v>1327</v>
      </c>
      <c r="J459" s="25">
        <v>1</v>
      </c>
      <c r="K459" s="25">
        <v>1</v>
      </c>
      <c r="L459" s="25">
        <f t="shared" si="114"/>
        <v>0</v>
      </c>
      <c r="M459" s="25" t="s">
        <v>285</v>
      </c>
      <c r="N459" s="45">
        <v>45832</v>
      </c>
      <c r="O459" s="54">
        <v>22291.75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119"/>
        <v>457</v>
      </c>
      <c r="B460" s="25" t="s">
        <v>273</v>
      </c>
      <c r="C460" s="45">
        <v>45821</v>
      </c>
      <c r="D460" s="45">
        <v>45831</v>
      </c>
      <c r="E460" s="8">
        <v>137.4</v>
      </c>
      <c r="F460" s="8">
        <f t="shared" si="113"/>
        <v>12091.2</v>
      </c>
      <c r="G460" s="54">
        <f t="shared" si="118"/>
        <v>12091.2</v>
      </c>
      <c r="H460" s="25">
        <v>402422</v>
      </c>
      <c r="I460" s="25" t="s">
        <v>1506</v>
      </c>
      <c r="J460" s="25">
        <v>1</v>
      </c>
      <c r="K460" s="25">
        <v>1</v>
      </c>
      <c r="L460" s="25">
        <f t="shared" si="114"/>
        <v>0</v>
      </c>
      <c r="M460" s="25" t="s">
        <v>280</v>
      </c>
      <c r="N460" s="45">
        <v>45832</v>
      </c>
      <c r="O460" s="54">
        <v>21297</v>
      </c>
      <c r="P460" s="25" t="s">
        <v>673</v>
      </c>
      <c r="Q460" s="25">
        <v>58152373274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Hyderabad</v>
      </c>
      <c r="W460" s="56"/>
      <c r="X460" s="45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119"/>
        <v>458</v>
      </c>
      <c r="B461" s="25" t="s">
        <v>273</v>
      </c>
      <c r="C461" s="45">
        <v>45821</v>
      </c>
      <c r="D461" s="45">
        <v>45831</v>
      </c>
      <c r="E461" s="8">
        <v>29.4</v>
      </c>
      <c r="F461" s="8">
        <f t="shared" si="113"/>
        <v>2587.1999999999998</v>
      </c>
      <c r="G461" s="54">
        <f t="shared" si="118"/>
        <v>5174.3999999999996</v>
      </c>
      <c r="H461" s="25">
        <v>405201</v>
      </c>
      <c r="I461" s="25" t="s">
        <v>230</v>
      </c>
      <c r="J461" s="25">
        <v>2</v>
      </c>
      <c r="K461" s="25">
        <v>2</v>
      </c>
      <c r="L461" s="25">
        <f t="shared" si="114"/>
        <v>0</v>
      </c>
      <c r="M461" s="25" t="s">
        <v>857</v>
      </c>
      <c r="N461" s="45">
        <v>45843</v>
      </c>
      <c r="O461" s="54">
        <v>10416</v>
      </c>
      <c r="P461" s="25" t="s">
        <v>294</v>
      </c>
      <c r="Q461" s="25" t="s">
        <v>637</v>
      </c>
      <c r="R461" s="25" t="s">
        <v>725</v>
      </c>
      <c r="S461" s="3">
        <v>4</v>
      </c>
      <c r="T461" s="55"/>
      <c r="U461" s="25" t="s">
        <v>19</v>
      </c>
      <c r="V461" s="25" t="str">
        <f>VLOOKUP(P461,'Customer List'!B:C,2,)</f>
        <v>Delhi</v>
      </c>
      <c r="W461" s="56"/>
      <c r="X461" s="45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x14ac:dyDescent="0.25">
      <c r="A462" s="25">
        <f t="shared" si="119"/>
        <v>459</v>
      </c>
      <c r="B462" s="25" t="s">
        <v>273</v>
      </c>
      <c r="C462" s="45">
        <v>45821</v>
      </c>
      <c r="D462" s="45">
        <v>45831</v>
      </c>
      <c r="E462" s="8">
        <v>71.400000000000006</v>
      </c>
      <c r="F462" s="8">
        <f t="shared" si="113"/>
        <v>6283.2000000000007</v>
      </c>
      <c r="G462" s="54">
        <f t="shared" si="118"/>
        <v>6283.2000000000007</v>
      </c>
      <c r="H462" s="25">
        <v>405207</v>
      </c>
      <c r="I462" s="25" t="s">
        <v>1507</v>
      </c>
      <c r="J462" s="25">
        <v>1</v>
      </c>
      <c r="K462" s="25">
        <v>1</v>
      </c>
      <c r="L462" s="25">
        <f t="shared" si="114"/>
        <v>0</v>
      </c>
      <c r="M462" s="25" t="s">
        <v>295</v>
      </c>
      <c r="N462" s="45">
        <v>45832</v>
      </c>
      <c r="O462" s="54">
        <v>12911.5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119"/>
        <v>460</v>
      </c>
      <c r="B463" s="25" t="s">
        <v>273</v>
      </c>
      <c r="C463" s="45">
        <v>45821</v>
      </c>
      <c r="D463" s="45">
        <v>45831</v>
      </c>
      <c r="E463" s="8">
        <v>35.4</v>
      </c>
      <c r="F463" s="8">
        <f t="shared" si="113"/>
        <v>3115.2</v>
      </c>
      <c r="G463" s="54">
        <f t="shared" si="118"/>
        <v>12460.8</v>
      </c>
      <c r="H463" s="25">
        <v>420404</v>
      </c>
      <c r="I463" s="25" t="s">
        <v>15</v>
      </c>
      <c r="J463" s="25">
        <v>4</v>
      </c>
      <c r="K463" s="25">
        <v>4</v>
      </c>
      <c r="L463" s="25">
        <f t="shared" si="114"/>
        <v>0</v>
      </c>
      <c r="M463" s="25" t="s">
        <v>285</v>
      </c>
      <c r="N463" s="45">
        <v>45832</v>
      </c>
      <c r="O463" s="54">
        <v>21299</v>
      </c>
      <c r="P463" s="25" t="s">
        <v>43</v>
      </c>
      <c r="Q463" s="25" t="s">
        <v>637</v>
      </c>
      <c r="R463" s="25" t="s">
        <v>638</v>
      </c>
      <c r="S463" s="3">
        <v>4</v>
      </c>
      <c r="T463" s="55"/>
      <c r="U463" s="25" t="s">
        <v>19</v>
      </c>
      <c r="V463" s="25" t="str">
        <f>VLOOKUP(P463,'Customer List'!B:C,2,)</f>
        <v>Faridabad</v>
      </c>
      <c r="W463" s="56"/>
      <c r="X463" s="45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67" t="str">
        <f>VLOOKUP(P463,'Customer List'!B:D,3,)</f>
        <v>Local</v>
      </c>
    </row>
    <row r="464" spans="1:29" x14ac:dyDescent="0.25">
      <c r="A464" s="25">
        <f t="shared" si="119"/>
        <v>461</v>
      </c>
      <c r="B464" s="25" t="s">
        <v>273</v>
      </c>
      <c r="C464" s="45">
        <v>45821</v>
      </c>
      <c r="D464" s="45">
        <v>45831</v>
      </c>
      <c r="E464" s="8">
        <v>35.4</v>
      </c>
      <c r="F464" s="8">
        <f t="shared" si="113"/>
        <v>3115.2</v>
      </c>
      <c r="G464" s="54">
        <f t="shared" si="118"/>
        <v>3115.2</v>
      </c>
      <c r="H464" s="25">
        <v>420404</v>
      </c>
      <c r="I464" s="25" t="s">
        <v>15</v>
      </c>
      <c r="J464" s="25">
        <v>1</v>
      </c>
      <c r="K464" s="25">
        <v>1</v>
      </c>
      <c r="L464" s="25">
        <f t="shared" si="114"/>
        <v>0</v>
      </c>
      <c r="M464" s="25" t="s">
        <v>295</v>
      </c>
      <c r="N464" s="45">
        <v>45832</v>
      </c>
      <c r="O464" s="54">
        <v>6401.5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119"/>
        <v>462</v>
      </c>
      <c r="B465" s="25" t="s">
        <v>273</v>
      </c>
      <c r="C465" s="45">
        <v>45821</v>
      </c>
      <c r="D465" s="45">
        <v>45831</v>
      </c>
      <c r="E465" s="8">
        <v>25.2</v>
      </c>
      <c r="F465" s="8">
        <f t="shared" si="113"/>
        <v>2217.6</v>
      </c>
      <c r="G465" s="54">
        <f t="shared" si="118"/>
        <v>2217.6</v>
      </c>
      <c r="H465" s="25">
        <v>421101</v>
      </c>
      <c r="I465" s="25" t="s">
        <v>1238</v>
      </c>
      <c r="J465" s="25">
        <v>1</v>
      </c>
      <c r="K465" s="25">
        <v>1</v>
      </c>
      <c r="L465" s="25">
        <f t="shared" si="114"/>
        <v>0</v>
      </c>
      <c r="M465" s="25" t="s">
        <v>807</v>
      </c>
      <c r="N465" s="45">
        <v>45840</v>
      </c>
      <c r="O465" s="54">
        <v>2721.06</v>
      </c>
      <c r="P465" s="25" t="s">
        <v>279</v>
      </c>
      <c r="Q465" s="25">
        <v>58152715250</v>
      </c>
      <c r="R465" s="25" t="s">
        <v>41</v>
      </c>
      <c r="S465" s="3">
        <v>4</v>
      </c>
      <c r="T465" s="55" t="s">
        <v>815</v>
      </c>
      <c r="U465" s="25" t="s">
        <v>19</v>
      </c>
      <c r="V465" s="25" t="str">
        <f>VLOOKUP(P465,'Customer List'!B:C,2,)</f>
        <v>Lucknow</v>
      </c>
      <c r="W465" s="56"/>
      <c r="X465" s="45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119"/>
        <v>463</v>
      </c>
      <c r="B466" s="25" t="s">
        <v>273</v>
      </c>
      <c r="C466" s="45">
        <v>45821</v>
      </c>
      <c r="D466" s="45">
        <v>45831</v>
      </c>
      <c r="E466" s="8">
        <v>70.7</v>
      </c>
      <c r="F466" s="8">
        <f t="shared" si="113"/>
        <v>6221.6</v>
      </c>
      <c r="G466" s="54">
        <f t="shared" si="118"/>
        <v>37329.600000000006</v>
      </c>
      <c r="H466" s="25">
        <v>422301</v>
      </c>
      <c r="I466" s="25" t="s">
        <v>1345</v>
      </c>
      <c r="J466" s="25">
        <v>6</v>
      </c>
      <c r="K466" s="25">
        <v>6</v>
      </c>
      <c r="L466" s="25">
        <f t="shared" si="114"/>
        <v>0</v>
      </c>
      <c r="M466" s="25" t="s">
        <v>297</v>
      </c>
      <c r="N466" s="45">
        <v>45832</v>
      </c>
      <c r="O466" s="54">
        <v>56358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119"/>
        <v>464</v>
      </c>
      <c r="B467" s="25" t="s">
        <v>273</v>
      </c>
      <c r="C467" s="45">
        <v>45821</v>
      </c>
      <c r="D467" s="45">
        <v>45831</v>
      </c>
      <c r="E467" s="8">
        <v>70.7</v>
      </c>
      <c r="F467" s="8">
        <f t="shared" si="113"/>
        <v>6221.6</v>
      </c>
      <c r="G467" s="54">
        <f t="shared" si="118"/>
        <v>6221.6</v>
      </c>
      <c r="H467" s="25">
        <v>422301</v>
      </c>
      <c r="I467" s="25" t="s">
        <v>1345</v>
      </c>
      <c r="J467" s="25">
        <v>1</v>
      </c>
      <c r="K467" s="25">
        <v>1</v>
      </c>
      <c r="L467" s="25">
        <f t="shared" si="114"/>
        <v>0</v>
      </c>
      <c r="M467" s="25" t="s">
        <v>295</v>
      </c>
      <c r="N467" s="45">
        <v>45832</v>
      </c>
      <c r="O467" s="54">
        <v>10958.5</v>
      </c>
      <c r="P467" s="25" t="s">
        <v>296</v>
      </c>
      <c r="Q467" s="25">
        <v>58152373871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Kerala</v>
      </c>
      <c r="W467" s="56"/>
      <c r="X467" s="45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119"/>
        <v>465</v>
      </c>
      <c r="B468" s="25" t="s">
        <v>273</v>
      </c>
      <c r="C468" s="45">
        <v>45821</v>
      </c>
      <c r="D468" s="45">
        <v>45831</v>
      </c>
      <c r="E468" s="8">
        <v>160.30000000000001</v>
      </c>
      <c r="F468" s="8">
        <f t="shared" si="113"/>
        <v>14106.400000000001</v>
      </c>
      <c r="G468" s="54">
        <f t="shared" si="118"/>
        <v>14106.400000000001</v>
      </c>
      <c r="H468" s="25">
        <v>422302</v>
      </c>
      <c r="I468" s="25" t="s">
        <v>1345</v>
      </c>
      <c r="J468" s="25">
        <v>1</v>
      </c>
      <c r="K468" s="25">
        <v>1</v>
      </c>
      <c r="L468" s="25">
        <f t="shared" si="114"/>
        <v>0</v>
      </c>
      <c r="M468" s="25" t="s">
        <v>295</v>
      </c>
      <c r="N468" s="45">
        <v>45832</v>
      </c>
      <c r="O468" s="54">
        <v>24846.5</v>
      </c>
      <c r="P468" s="25" t="s">
        <v>296</v>
      </c>
      <c r="Q468" s="25">
        <v>58152373871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Kerala</v>
      </c>
      <c r="W468" s="56"/>
      <c r="X468" s="45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119"/>
        <v>466</v>
      </c>
      <c r="B469" s="25" t="s">
        <v>273</v>
      </c>
      <c r="C469" s="45">
        <v>45821</v>
      </c>
      <c r="D469" s="45">
        <v>45831</v>
      </c>
      <c r="E469" s="8">
        <v>237</v>
      </c>
      <c r="F469" s="8">
        <f t="shared" si="113"/>
        <v>20856</v>
      </c>
      <c r="G469" s="54">
        <f t="shared" si="118"/>
        <v>20856</v>
      </c>
      <c r="H469" s="25">
        <v>422304</v>
      </c>
      <c r="I469" s="25" t="s">
        <v>1508</v>
      </c>
      <c r="J469" s="25">
        <v>1</v>
      </c>
      <c r="K469" s="25">
        <v>1</v>
      </c>
      <c r="L469" s="25">
        <f t="shared" si="114"/>
        <v>0</v>
      </c>
      <c r="M469" s="25" t="s">
        <v>280</v>
      </c>
      <c r="N469" s="45">
        <v>45832</v>
      </c>
      <c r="O469" s="54">
        <v>36735</v>
      </c>
      <c r="P469" s="25" t="s">
        <v>673</v>
      </c>
      <c r="Q469" s="25">
        <v>58152373274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Hyderabad</v>
      </c>
      <c r="W469" s="56"/>
      <c r="X469" s="45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119"/>
        <v>467</v>
      </c>
      <c r="B470" s="25" t="s">
        <v>273</v>
      </c>
      <c r="C470" s="45">
        <v>45821</v>
      </c>
      <c r="D470" s="45">
        <v>45831</v>
      </c>
      <c r="E470" s="8">
        <v>49.8</v>
      </c>
      <c r="F470" s="8">
        <f t="shared" si="113"/>
        <v>4382.3999999999996</v>
      </c>
      <c r="G470" s="54">
        <f t="shared" si="118"/>
        <v>4382.3999999999996</v>
      </c>
      <c r="H470" s="25">
        <v>423113</v>
      </c>
      <c r="I470" s="25" t="s">
        <v>1509</v>
      </c>
      <c r="J470" s="25">
        <v>1</v>
      </c>
      <c r="K470" s="25">
        <v>1</v>
      </c>
      <c r="L470" s="25">
        <f t="shared" si="114"/>
        <v>0</v>
      </c>
      <c r="M470" s="25" t="s">
        <v>2012</v>
      </c>
      <c r="N470" s="45">
        <v>45860</v>
      </c>
      <c r="O470" s="54">
        <v>9005.5</v>
      </c>
      <c r="P470" s="25" t="s">
        <v>27</v>
      </c>
      <c r="Q470" s="25" t="s">
        <v>2001</v>
      </c>
      <c r="R470" s="25" t="s">
        <v>41</v>
      </c>
      <c r="S470" s="3">
        <v>-20</v>
      </c>
      <c r="T470" s="55" t="s">
        <v>711</v>
      </c>
      <c r="U470" s="25" t="s">
        <v>19</v>
      </c>
      <c r="V470" s="25" t="str">
        <f>VLOOKUP(P470,'Customer List'!B:C,2,)</f>
        <v>Chandigarh</v>
      </c>
      <c r="W470" s="56"/>
      <c r="X470" s="45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119"/>
        <v>468</v>
      </c>
      <c r="B471" s="25" t="s">
        <v>273</v>
      </c>
      <c r="C471" s="45">
        <v>45821</v>
      </c>
      <c r="D471" s="45">
        <v>45831</v>
      </c>
      <c r="E471" s="8">
        <v>46.2</v>
      </c>
      <c r="F471" s="8">
        <f t="shared" si="113"/>
        <v>4065.6000000000004</v>
      </c>
      <c r="G471" s="54">
        <f t="shared" si="118"/>
        <v>16262.400000000001</v>
      </c>
      <c r="H471" s="25">
        <v>423601</v>
      </c>
      <c r="I471" s="25" t="s">
        <v>1510</v>
      </c>
      <c r="J471" s="25">
        <v>4</v>
      </c>
      <c r="K471" s="25">
        <v>4</v>
      </c>
      <c r="L471" s="25">
        <f t="shared" si="114"/>
        <v>0</v>
      </c>
      <c r="M471" s="25" t="s">
        <v>298</v>
      </c>
      <c r="N471" s="45">
        <v>45832</v>
      </c>
      <c r="O471" s="54">
        <v>28644</v>
      </c>
      <c r="P471" s="25" t="s">
        <v>299</v>
      </c>
      <c r="Q471" s="25">
        <v>58152367781</v>
      </c>
      <c r="R471" s="25" t="s">
        <v>41</v>
      </c>
      <c r="S471" s="3" t="s">
        <v>300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x14ac:dyDescent="0.25">
      <c r="A472" s="25">
        <f t="shared" si="119"/>
        <v>469</v>
      </c>
      <c r="B472" s="25" t="s">
        <v>273</v>
      </c>
      <c r="C472" s="45">
        <v>45821</v>
      </c>
      <c r="D472" s="45">
        <v>45831</v>
      </c>
      <c r="E472" s="8">
        <v>458.5</v>
      </c>
      <c r="F472" s="8">
        <f t="shared" si="113"/>
        <v>40348</v>
      </c>
      <c r="G472" s="54">
        <f t="shared" si="118"/>
        <v>40348</v>
      </c>
      <c r="H472" s="25">
        <v>449507</v>
      </c>
      <c r="I472" s="25" t="s">
        <v>1511</v>
      </c>
      <c r="J472" s="25">
        <v>1</v>
      </c>
      <c r="K472" s="25">
        <v>1</v>
      </c>
      <c r="L472" s="25">
        <f t="shared" si="114"/>
        <v>0</v>
      </c>
      <c r="M472" s="25" t="s">
        <v>301</v>
      </c>
      <c r="N472" s="45">
        <v>45832</v>
      </c>
      <c r="O472" s="54">
        <v>56002.5</v>
      </c>
      <c r="P472" s="25" t="s">
        <v>243</v>
      </c>
      <c r="Q472" s="25">
        <v>58152374722</v>
      </c>
      <c r="R472" s="25" t="s">
        <v>41</v>
      </c>
      <c r="S472" s="3">
        <v>4</v>
      </c>
      <c r="T472" s="55"/>
      <c r="U472" s="25" t="s">
        <v>19</v>
      </c>
      <c r="V472" s="25" t="str">
        <f>VLOOKUP(P472,'Customer List'!B:C,2,)</f>
        <v>Mumbai</v>
      </c>
      <c r="W472" s="56"/>
      <c r="X472" s="45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67" t="str">
        <f>VLOOKUP(P472,'Customer List'!B:D,3,)</f>
        <v>OutStation</v>
      </c>
    </row>
    <row r="473" spans="1:29" x14ac:dyDescent="0.25">
      <c r="A473" s="25">
        <f t="shared" si="119"/>
        <v>470</v>
      </c>
      <c r="B473" s="25" t="s">
        <v>273</v>
      </c>
      <c r="C473" s="45">
        <v>45821</v>
      </c>
      <c r="D473" s="45">
        <v>45831</v>
      </c>
      <c r="E473" s="8">
        <v>490.5</v>
      </c>
      <c r="F473" s="8">
        <f t="shared" si="113"/>
        <v>43164</v>
      </c>
      <c r="G473" s="54">
        <f t="shared" si="118"/>
        <v>43164</v>
      </c>
      <c r="H473" s="25">
        <v>480058</v>
      </c>
      <c r="I473" s="25" t="s">
        <v>1512</v>
      </c>
      <c r="J473" s="25">
        <v>1</v>
      </c>
      <c r="K473" s="25">
        <v>1</v>
      </c>
      <c r="L473" s="25">
        <f t="shared" si="114"/>
        <v>0</v>
      </c>
      <c r="M473" s="25" t="s">
        <v>302</v>
      </c>
      <c r="N473" s="45">
        <v>45832</v>
      </c>
      <c r="O473" s="54">
        <v>62130</v>
      </c>
      <c r="P473" s="25" t="s">
        <v>303</v>
      </c>
      <c r="Q473" s="25">
        <v>58152371351</v>
      </c>
      <c r="R473" s="25" t="s">
        <v>41</v>
      </c>
      <c r="S473" s="3">
        <v>4</v>
      </c>
      <c r="T473" s="55"/>
      <c r="U473" s="25" t="s">
        <v>19</v>
      </c>
      <c r="V473" s="25" t="str">
        <f>VLOOKUP(P473,'Customer List'!B:C,2,)</f>
        <v>Banglore</v>
      </c>
      <c r="W473" s="56"/>
      <c r="X473" s="45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67" t="str">
        <f>VLOOKUP(P473,'Customer List'!B:D,3,)</f>
        <v>OutStation</v>
      </c>
    </row>
    <row r="474" spans="1:29" x14ac:dyDescent="0.25">
      <c r="A474" s="25">
        <f t="shared" si="119"/>
        <v>471</v>
      </c>
      <c r="B474" s="25" t="s">
        <v>273</v>
      </c>
      <c r="C474" s="45">
        <v>45821</v>
      </c>
      <c r="D474" s="45">
        <v>45831</v>
      </c>
      <c r="E474" s="8">
        <v>208.2</v>
      </c>
      <c r="F474" s="8">
        <f t="shared" si="113"/>
        <v>18321.599999999999</v>
      </c>
      <c r="G474" s="54">
        <f t="shared" si="118"/>
        <v>18321.599999999999</v>
      </c>
      <c r="H474" s="25">
        <v>501118</v>
      </c>
      <c r="I474" s="25" t="s">
        <v>1513</v>
      </c>
      <c r="J474" s="25">
        <v>1</v>
      </c>
      <c r="K474" s="25">
        <v>1</v>
      </c>
      <c r="L474" s="25">
        <f t="shared" si="114"/>
        <v>0</v>
      </c>
      <c r="M474" s="25" t="s">
        <v>304</v>
      </c>
      <c r="N474" s="45">
        <v>45833</v>
      </c>
      <c r="O474" s="54">
        <v>32965</v>
      </c>
      <c r="P474" s="25" t="s">
        <v>214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119"/>
        <v>472</v>
      </c>
      <c r="B475" s="25" t="s">
        <v>273</v>
      </c>
      <c r="C475" s="45">
        <v>45821</v>
      </c>
      <c r="D475" s="45">
        <v>45831</v>
      </c>
      <c r="E475" s="8">
        <v>99</v>
      </c>
      <c r="F475" s="8">
        <f t="shared" si="113"/>
        <v>8712</v>
      </c>
      <c r="G475" s="54">
        <f t="shared" si="118"/>
        <v>8712</v>
      </c>
      <c r="H475" s="25">
        <v>502510</v>
      </c>
      <c r="I475" s="25" t="s">
        <v>1514</v>
      </c>
      <c r="J475" s="25">
        <v>1</v>
      </c>
      <c r="K475" s="25">
        <v>1</v>
      </c>
      <c r="L475" s="25">
        <f t="shared" si="114"/>
        <v>0</v>
      </c>
      <c r="M475" s="25" t="s">
        <v>285</v>
      </c>
      <c r="N475" s="45">
        <v>45832</v>
      </c>
      <c r="O475" s="54">
        <v>14891.25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119"/>
        <v>473</v>
      </c>
      <c r="B476" s="25" t="s">
        <v>273</v>
      </c>
      <c r="C476" s="45">
        <v>45821</v>
      </c>
      <c r="D476" s="45">
        <v>45831</v>
      </c>
      <c r="E476" s="8">
        <v>167.4</v>
      </c>
      <c r="F476" s="8">
        <f t="shared" si="113"/>
        <v>14731.2</v>
      </c>
      <c r="G476" s="54">
        <f t="shared" si="118"/>
        <v>29462.400000000001</v>
      </c>
      <c r="H476" s="25">
        <v>502912</v>
      </c>
      <c r="I476" s="25" t="s">
        <v>1515</v>
      </c>
      <c r="J476" s="25">
        <v>2</v>
      </c>
      <c r="K476" s="25">
        <v>2</v>
      </c>
      <c r="L476" s="25">
        <f t="shared" si="114"/>
        <v>0</v>
      </c>
      <c r="M476" s="25" t="s">
        <v>274</v>
      </c>
      <c r="N476" s="45">
        <v>45833</v>
      </c>
      <c r="O476" s="54">
        <v>53568</v>
      </c>
      <c r="P476" s="25" t="s">
        <v>209</v>
      </c>
      <c r="Q476" s="25" t="s">
        <v>1131</v>
      </c>
      <c r="R476" s="25" t="s">
        <v>1131</v>
      </c>
      <c r="S476" s="3">
        <v>4</v>
      </c>
      <c r="T476" s="55"/>
      <c r="U476" s="25" t="s">
        <v>19</v>
      </c>
      <c r="V476" s="25" t="str">
        <f>VLOOKUP(P476,'Customer List'!B:C,2,)</f>
        <v>Delhi</v>
      </c>
      <c r="W476" s="56"/>
      <c r="X476" s="45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119"/>
        <v>474</v>
      </c>
      <c r="B477" s="25" t="s">
        <v>273</v>
      </c>
      <c r="C477" s="45">
        <v>45821</v>
      </c>
      <c r="D477" s="45">
        <v>45831</v>
      </c>
      <c r="E477" s="8">
        <v>178.2</v>
      </c>
      <c r="F477" s="8">
        <f t="shared" si="113"/>
        <v>15681.599999999999</v>
      </c>
      <c r="G477" s="54">
        <f t="shared" si="118"/>
        <v>15681.599999999999</v>
      </c>
      <c r="H477" s="25">
        <v>502930</v>
      </c>
      <c r="I477" s="25" t="s">
        <v>1516</v>
      </c>
      <c r="J477" s="25">
        <v>1</v>
      </c>
      <c r="K477" s="25">
        <v>1</v>
      </c>
      <c r="L477" s="25">
        <f t="shared" si="114"/>
        <v>0</v>
      </c>
      <c r="M477" s="25" t="s">
        <v>285</v>
      </c>
      <c r="N477" s="45">
        <v>45832</v>
      </c>
      <c r="O477" s="54">
        <v>26804.25</v>
      </c>
      <c r="P477" s="25" t="s">
        <v>43</v>
      </c>
      <c r="Q477" s="25" t="s">
        <v>637</v>
      </c>
      <c r="R477" s="25" t="s">
        <v>638</v>
      </c>
      <c r="S477" s="3">
        <v>4</v>
      </c>
      <c r="T477" s="55"/>
      <c r="U477" s="25" t="s">
        <v>19</v>
      </c>
      <c r="V477" s="25" t="str">
        <f>VLOOKUP(P477,'Customer List'!B:C,2,)</f>
        <v>Faridabad</v>
      </c>
      <c r="W477" s="56"/>
      <c r="X477" s="45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x14ac:dyDescent="0.25">
      <c r="A478" s="25">
        <f t="shared" si="119"/>
        <v>475</v>
      </c>
      <c r="B478" s="25" t="s">
        <v>273</v>
      </c>
      <c r="C478" s="45">
        <v>45821</v>
      </c>
      <c r="D478" s="45">
        <v>45831</v>
      </c>
      <c r="E478" s="8">
        <v>214.5</v>
      </c>
      <c r="F478" s="8">
        <f t="shared" si="113"/>
        <v>18876</v>
      </c>
      <c r="G478" s="54">
        <f t="shared" si="118"/>
        <v>18876</v>
      </c>
      <c r="H478" s="25">
        <v>503837</v>
      </c>
      <c r="I478" s="25" t="s">
        <v>1517</v>
      </c>
      <c r="J478" s="25">
        <v>1</v>
      </c>
      <c r="K478" s="25">
        <v>1</v>
      </c>
      <c r="L478" s="25">
        <f t="shared" si="114"/>
        <v>0</v>
      </c>
      <c r="M478" s="25" t="s">
        <v>740</v>
      </c>
      <c r="N478" s="45">
        <v>45838</v>
      </c>
      <c r="O478" s="54">
        <v>25811.5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119"/>
        <v>476</v>
      </c>
      <c r="B479" s="25" t="s">
        <v>273</v>
      </c>
      <c r="C479" s="45">
        <v>45821</v>
      </c>
      <c r="D479" s="45">
        <v>45831</v>
      </c>
      <c r="E479" s="8">
        <v>52.8</v>
      </c>
      <c r="F479" s="8">
        <f t="shared" si="113"/>
        <v>4646.3999999999996</v>
      </c>
      <c r="G479" s="54">
        <f t="shared" si="118"/>
        <v>4646.3999999999996</v>
      </c>
      <c r="H479" s="25">
        <v>504105</v>
      </c>
      <c r="I479" s="25" t="s">
        <v>1518</v>
      </c>
      <c r="J479" s="25">
        <v>1</v>
      </c>
      <c r="K479" s="25">
        <v>1</v>
      </c>
      <c r="L479" s="25">
        <f t="shared" si="114"/>
        <v>0</v>
      </c>
      <c r="M479" s="25" t="s">
        <v>740</v>
      </c>
      <c r="N479" s="45">
        <v>45838</v>
      </c>
      <c r="O479" s="54">
        <v>7942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119"/>
        <v>477</v>
      </c>
      <c r="B480" s="25" t="s">
        <v>273</v>
      </c>
      <c r="C480" s="45">
        <v>45821</v>
      </c>
      <c r="D480" s="45">
        <v>45831</v>
      </c>
      <c r="E480" s="8">
        <v>204.75</v>
      </c>
      <c r="F480" s="8">
        <f t="shared" si="113"/>
        <v>18018</v>
      </c>
      <c r="G480" s="54">
        <f t="shared" si="118"/>
        <v>18018</v>
      </c>
      <c r="H480" s="25">
        <v>504127</v>
      </c>
      <c r="I480" s="25" t="s">
        <v>1519</v>
      </c>
      <c r="J480" s="25">
        <v>1</v>
      </c>
      <c r="K480" s="25">
        <v>1</v>
      </c>
      <c r="L480" s="25">
        <f t="shared" si="114"/>
        <v>0</v>
      </c>
      <c r="M480" s="25" t="s">
        <v>737</v>
      </c>
      <c r="N480" s="45">
        <v>45836</v>
      </c>
      <c r="O480" s="54">
        <v>31736.25</v>
      </c>
      <c r="P480" s="25" t="s">
        <v>653</v>
      </c>
      <c r="Q480" s="25" t="s">
        <v>1131</v>
      </c>
      <c r="R480" s="25" t="s">
        <v>1131</v>
      </c>
      <c r="S480" s="3">
        <v>4</v>
      </c>
      <c r="T480" s="55" t="s">
        <v>1132</v>
      </c>
      <c r="U480" s="25" t="s">
        <v>19</v>
      </c>
      <c r="V480" s="25" t="str">
        <f>VLOOKUP(P480,'Customer List'!B:C,2,)</f>
        <v>Ropar</v>
      </c>
      <c r="W480" s="56"/>
      <c r="X480" s="45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119"/>
        <v>478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113"/>
        <v>28459.199999999997</v>
      </c>
      <c r="G481" s="54">
        <f t="shared" si="118"/>
        <v>28459.199999999997</v>
      </c>
      <c r="H481" s="25">
        <v>504135</v>
      </c>
      <c r="I481" s="25" t="s">
        <v>1520</v>
      </c>
      <c r="J481" s="25">
        <v>1</v>
      </c>
      <c r="K481" s="25">
        <v>1</v>
      </c>
      <c r="L481" s="25">
        <f t="shared" si="114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119"/>
        <v>479</v>
      </c>
      <c r="B482" s="25" t="s">
        <v>273</v>
      </c>
      <c r="C482" s="45">
        <v>45821</v>
      </c>
      <c r="D482" s="45">
        <v>45831</v>
      </c>
      <c r="E482" s="8">
        <v>135.6</v>
      </c>
      <c r="F482" s="8">
        <f t="shared" si="113"/>
        <v>11932.8</v>
      </c>
      <c r="G482" s="54">
        <f t="shared" si="118"/>
        <v>11932.8</v>
      </c>
      <c r="H482" s="25">
        <v>505008</v>
      </c>
      <c r="I482" s="25" t="s">
        <v>1244</v>
      </c>
      <c r="J482" s="25">
        <v>1</v>
      </c>
      <c r="K482" s="25">
        <v>1</v>
      </c>
      <c r="L482" s="25">
        <f t="shared" si="114"/>
        <v>0</v>
      </c>
      <c r="M482" s="25" t="s">
        <v>740</v>
      </c>
      <c r="N482" s="45">
        <v>45838</v>
      </c>
      <c r="O482" s="54">
        <v>20396.5</v>
      </c>
      <c r="P482" s="25" t="s">
        <v>43</v>
      </c>
      <c r="Q482" s="25" t="s">
        <v>637</v>
      </c>
      <c r="R482" s="25" t="s">
        <v>638</v>
      </c>
      <c r="S482" s="3">
        <v>4</v>
      </c>
      <c r="T482" s="55" t="s">
        <v>609</v>
      </c>
      <c r="U482" s="25" t="s">
        <v>19</v>
      </c>
      <c r="V482" s="25" t="str">
        <f>VLOOKUP(P482,'Customer List'!B:C,2,)</f>
        <v>Faridabad</v>
      </c>
      <c r="W482" s="56"/>
      <c r="X482" s="45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119"/>
        <v>480</v>
      </c>
      <c r="B483" s="25" t="s">
        <v>273</v>
      </c>
      <c r="C483" s="45">
        <v>45821</v>
      </c>
      <c r="D483" s="45">
        <v>45831</v>
      </c>
      <c r="E483" s="8">
        <v>323.39999999999998</v>
      </c>
      <c r="F483" s="8">
        <f t="shared" si="113"/>
        <v>28459.199999999997</v>
      </c>
      <c r="G483" s="54">
        <f t="shared" si="118"/>
        <v>28459.199999999997</v>
      </c>
      <c r="H483" s="25">
        <v>505710</v>
      </c>
      <c r="I483" s="25" t="s">
        <v>1521</v>
      </c>
      <c r="J483" s="25">
        <v>1</v>
      </c>
      <c r="K483" s="25">
        <v>1</v>
      </c>
      <c r="L483" s="25">
        <f t="shared" si="114"/>
        <v>0</v>
      </c>
      <c r="M483" s="25" t="s">
        <v>2012</v>
      </c>
      <c r="N483" s="45">
        <v>45860</v>
      </c>
      <c r="O483" s="54">
        <v>58481.5</v>
      </c>
      <c r="P483" s="25" t="s">
        <v>27</v>
      </c>
      <c r="Q483" s="25" t="s">
        <v>2001</v>
      </c>
      <c r="R483" s="25" t="s">
        <v>41</v>
      </c>
      <c r="S483" s="3">
        <v>4</v>
      </c>
      <c r="T483" s="55" t="s">
        <v>711</v>
      </c>
      <c r="U483" s="25" t="s">
        <v>19</v>
      </c>
      <c r="V483" s="25" t="str">
        <f>VLOOKUP(P483,'Customer List'!B:C,2,)</f>
        <v>Chandigarh</v>
      </c>
      <c r="W483" s="56"/>
      <c r="X483" s="45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x14ac:dyDescent="0.25">
      <c r="A484" s="25">
        <f t="shared" si="119"/>
        <v>481</v>
      </c>
      <c r="B484" s="25" t="s">
        <v>273</v>
      </c>
      <c r="C484" s="45">
        <v>45821</v>
      </c>
      <c r="D484" s="45">
        <v>45831</v>
      </c>
      <c r="E484" s="8">
        <v>181.5</v>
      </c>
      <c r="F484" s="8">
        <f t="shared" si="113"/>
        <v>15972</v>
      </c>
      <c r="G484" s="54">
        <f t="shared" si="118"/>
        <v>15972</v>
      </c>
      <c r="H484" s="25">
        <v>505830</v>
      </c>
      <c r="I484" s="25" t="s">
        <v>1522</v>
      </c>
      <c r="J484" s="25">
        <v>1</v>
      </c>
      <c r="K484" s="25">
        <v>1</v>
      </c>
      <c r="L484" s="25">
        <f t="shared" si="114"/>
        <v>0</v>
      </c>
      <c r="M484" s="25" t="s">
        <v>635</v>
      </c>
      <c r="N484" s="45">
        <v>45835</v>
      </c>
      <c r="O484" s="54">
        <v>20691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119"/>
        <v>482</v>
      </c>
      <c r="B485" s="25" t="s">
        <v>273</v>
      </c>
      <c r="C485" s="45">
        <v>45821</v>
      </c>
      <c r="D485" s="45">
        <v>45831</v>
      </c>
      <c r="E485" s="8">
        <v>177.75</v>
      </c>
      <c r="F485" s="8">
        <f t="shared" si="113"/>
        <v>15642</v>
      </c>
      <c r="G485" s="54">
        <f t="shared" si="118"/>
        <v>15642</v>
      </c>
      <c r="H485" s="25">
        <v>505835</v>
      </c>
      <c r="I485" s="25" t="s">
        <v>1523</v>
      </c>
      <c r="J485" s="25">
        <v>1</v>
      </c>
      <c r="K485" s="25">
        <v>1</v>
      </c>
      <c r="L485" s="25">
        <f t="shared" si="114"/>
        <v>0</v>
      </c>
      <c r="M485" s="25" t="s">
        <v>276</v>
      </c>
      <c r="N485" s="45">
        <v>45832</v>
      </c>
      <c r="O485" s="54">
        <v>18002.52</v>
      </c>
      <c r="P485" s="25" t="s">
        <v>277</v>
      </c>
      <c r="Q485" s="25">
        <v>58152369052</v>
      </c>
      <c r="R485" s="25" t="s">
        <v>41</v>
      </c>
      <c r="S485" s="3">
        <v>4</v>
      </c>
      <c r="T485" s="55"/>
      <c r="U485" s="25" t="s">
        <v>19</v>
      </c>
      <c r="V485" s="25" t="str">
        <f>VLOOKUP(P485,'Customer List'!B:C,2,)</f>
        <v>Pune</v>
      </c>
      <c r="W485" s="56"/>
      <c r="X485" s="45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119"/>
        <v>483</v>
      </c>
      <c r="B486" s="25" t="s">
        <v>273</v>
      </c>
      <c r="C486" s="45">
        <v>45821</v>
      </c>
      <c r="D486" s="45">
        <v>45831</v>
      </c>
      <c r="E486" s="8">
        <v>204.75</v>
      </c>
      <c r="F486" s="8">
        <f t="shared" si="113"/>
        <v>18018</v>
      </c>
      <c r="G486" s="54">
        <f t="shared" si="118"/>
        <v>18018</v>
      </c>
      <c r="H486" s="25">
        <v>506333</v>
      </c>
      <c r="I486" s="25" t="s">
        <v>1524</v>
      </c>
      <c r="J486" s="25">
        <v>1</v>
      </c>
      <c r="K486" s="25">
        <v>1</v>
      </c>
      <c r="L486" s="25">
        <f t="shared" si="114"/>
        <v>0</v>
      </c>
      <c r="M486" s="25" t="s">
        <v>635</v>
      </c>
      <c r="N486" s="45">
        <v>45835</v>
      </c>
      <c r="O486" s="54">
        <v>23341.5</v>
      </c>
      <c r="P486" s="25" t="s">
        <v>17</v>
      </c>
      <c r="Q486" s="25" t="s">
        <v>637</v>
      </c>
      <c r="R486" s="25" t="s">
        <v>638</v>
      </c>
      <c r="S486" s="3">
        <v>4</v>
      </c>
      <c r="T486" s="55"/>
      <c r="U486" s="25" t="s">
        <v>19</v>
      </c>
      <c r="V486" s="25" t="str">
        <f>VLOOKUP(P486,'Customer List'!B:C,2,)</f>
        <v>Delhi</v>
      </c>
      <c r="W486" s="56"/>
      <c r="X486" s="45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119"/>
        <v>484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113"/>
        <v>18876</v>
      </c>
      <c r="G487" s="54">
        <f t="shared" si="118"/>
        <v>18876</v>
      </c>
      <c r="H487" s="25">
        <v>506341</v>
      </c>
      <c r="I487" s="25" t="s">
        <v>1525</v>
      </c>
      <c r="J487" s="25">
        <v>1</v>
      </c>
      <c r="K487" s="25">
        <v>1</v>
      </c>
      <c r="L487" s="25">
        <f t="shared" si="114"/>
        <v>0</v>
      </c>
      <c r="M487" s="25" t="s">
        <v>740</v>
      </c>
      <c r="N487" s="45">
        <v>45838</v>
      </c>
      <c r="O487" s="54">
        <v>25811.5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119"/>
        <v>485</v>
      </c>
      <c r="B488" s="25" t="s">
        <v>273</v>
      </c>
      <c r="C488" s="45">
        <v>45821</v>
      </c>
      <c r="D488" s="45">
        <v>45831</v>
      </c>
      <c r="E488" s="8">
        <v>66</v>
      </c>
      <c r="F488" s="8">
        <f t="shared" si="113"/>
        <v>5808</v>
      </c>
      <c r="G488" s="54">
        <f t="shared" si="118"/>
        <v>5808</v>
      </c>
      <c r="H488" s="25">
        <v>506903</v>
      </c>
      <c r="I488" s="25" t="s">
        <v>143</v>
      </c>
      <c r="J488" s="25">
        <v>1</v>
      </c>
      <c r="K488" s="25">
        <v>1</v>
      </c>
      <c r="L488" s="25">
        <f t="shared" si="114"/>
        <v>0</v>
      </c>
      <c r="M488" s="25" t="s">
        <v>2012</v>
      </c>
      <c r="N488" s="45">
        <v>45860</v>
      </c>
      <c r="O488" s="54">
        <v>11935</v>
      </c>
      <c r="P488" s="25" t="s">
        <v>27</v>
      </c>
      <c r="Q488" s="25" t="s">
        <v>2001</v>
      </c>
      <c r="R488" s="25" t="s">
        <v>41</v>
      </c>
      <c r="S488" s="3">
        <v>4</v>
      </c>
      <c r="T488" s="55" t="s">
        <v>711</v>
      </c>
      <c r="U488" s="25" t="s">
        <v>19</v>
      </c>
      <c r="V488" s="25" t="str">
        <f>VLOOKUP(P488,'Customer List'!B:C,2,)</f>
        <v>Chandigarh</v>
      </c>
      <c r="W488" s="56"/>
      <c r="X488" s="45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119"/>
        <v>486</v>
      </c>
      <c r="B489" s="25" t="s">
        <v>273</v>
      </c>
      <c r="C489" s="45">
        <v>45821</v>
      </c>
      <c r="D489" s="45">
        <v>45831</v>
      </c>
      <c r="E489" s="8">
        <v>159</v>
      </c>
      <c r="F489" s="8">
        <f t="shared" si="113"/>
        <v>13992</v>
      </c>
      <c r="G489" s="54">
        <f t="shared" si="118"/>
        <v>13992</v>
      </c>
      <c r="H489" s="25">
        <v>506910</v>
      </c>
      <c r="I489" s="25" t="s">
        <v>1526</v>
      </c>
      <c r="J489" s="25">
        <v>1</v>
      </c>
      <c r="K489" s="25">
        <v>1</v>
      </c>
      <c r="L489" s="25">
        <f t="shared" si="114"/>
        <v>0</v>
      </c>
      <c r="M489" s="25" t="s">
        <v>740</v>
      </c>
      <c r="N489" s="45">
        <v>45838</v>
      </c>
      <c r="O489" s="54">
        <v>23916.25</v>
      </c>
      <c r="P489" s="25" t="s">
        <v>43</v>
      </c>
      <c r="Q489" s="25" t="s">
        <v>637</v>
      </c>
      <c r="R489" s="25" t="s">
        <v>638</v>
      </c>
      <c r="S489" s="3">
        <v>4</v>
      </c>
      <c r="T489" s="55" t="s">
        <v>609</v>
      </c>
      <c r="U489" s="25" t="s">
        <v>19</v>
      </c>
      <c r="V489" s="25" t="str">
        <f>VLOOKUP(P489,'Customer List'!B:C,2,)</f>
        <v>Faridabad</v>
      </c>
      <c r="W489" s="56"/>
      <c r="X489" s="45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x14ac:dyDescent="0.25">
      <c r="A490" s="25">
        <f t="shared" si="119"/>
        <v>487</v>
      </c>
      <c r="B490" s="25" t="s">
        <v>273</v>
      </c>
      <c r="C490" s="45">
        <v>45821</v>
      </c>
      <c r="D490" s="45">
        <v>45831</v>
      </c>
      <c r="E490" s="8">
        <v>208.2</v>
      </c>
      <c r="F490" s="8">
        <f t="shared" si="113"/>
        <v>18321.599999999999</v>
      </c>
      <c r="G490" s="54">
        <f t="shared" si="118"/>
        <v>18321.599999999999</v>
      </c>
      <c r="H490" s="25">
        <v>506938</v>
      </c>
      <c r="I490" s="25" t="s">
        <v>1527</v>
      </c>
      <c r="J490" s="25">
        <v>1</v>
      </c>
      <c r="K490" s="25">
        <v>1</v>
      </c>
      <c r="L490" s="25">
        <f t="shared" si="114"/>
        <v>0</v>
      </c>
      <c r="M490" s="25" t="s">
        <v>737</v>
      </c>
      <c r="N490" s="45">
        <v>45836</v>
      </c>
      <c r="O490" s="54">
        <v>37649.5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119"/>
        <v>488</v>
      </c>
      <c r="B491" s="25" t="s">
        <v>273</v>
      </c>
      <c r="C491" s="45">
        <v>45821</v>
      </c>
      <c r="D491" s="45">
        <v>45831</v>
      </c>
      <c r="E491" s="8">
        <v>214.5</v>
      </c>
      <c r="F491" s="8">
        <f t="shared" si="113"/>
        <v>18876</v>
      </c>
      <c r="G491" s="54">
        <f t="shared" si="118"/>
        <v>18876</v>
      </c>
      <c r="H491" s="25">
        <v>506941</v>
      </c>
      <c r="I491" s="25" t="s">
        <v>1528</v>
      </c>
      <c r="J491" s="25">
        <v>1</v>
      </c>
      <c r="K491" s="25">
        <v>1</v>
      </c>
      <c r="L491" s="25">
        <f t="shared" si="114"/>
        <v>0</v>
      </c>
      <c r="M491" s="25" t="s">
        <v>635</v>
      </c>
      <c r="N491" s="45">
        <v>45835</v>
      </c>
      <c r="O491" s="54">
        <v>24453</v>
      </c>
      <c r="P491" s="25" t="s">
        <v>17</v>
      </c>
      <c r="Q491" s="25" t="s">
        <v>637</v>
      </c>
      <c r="R491" s="25" t="s">
        <v>638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119"/>
        <v>489</v>
      </c>
      <c r="B492" s="25" t="s">
        <v>273</v>
      </c>
      <c r="C492" s="45">
        <v>45821</v>
      </c>
      <c r="D492" s="45">
        <v>45831</v>
      </c>
      <c r="E492" s="8">
        <v>70.8</v>
      </c>
      <c r="F492" s="8">
        <f t="shared" si="113"/>
        <v>6230.4</v>
      </c>
      <c r="G492" s="54">
        <f t="shared" si="118"/>
        <v>6230.4</v>
      </c>
      <c r="H492" s="25">
        <v>613401</v>
      </c>
      <c r="I492" s="25" t="s">
        <v>1529</v>
      </c>
      <c r="J492" s="25">
        <v>1</v>
      </c>
      <c r="K492" s="25">
        <v>1</v>
      </c>
      <c r="L492" s="25">
        <f t="shared" si="114"/>
        <v>0</v>
      </c>
      <c r="M492" s="25" t="s">
        <v>807</v>
      </c>
      <c r="N492" s="45">
        <v>45840</v>
      </c>
      <c r="O492" s="54">
        <v>7774.47</v>
      </c>
      <c r="P492" s="25" t="s">
        <v>279</v>
      </c>
      <c r="Q492" s="25">
        <v>58152715250</v>
      </c>
      <c r="R492" s="25" t="s">
        <v>41</v>
      </c>
      <c r="S492" s="3">
        <v>4</v>
      </c>
      <c r="T492" s="55" t="s">
        <v>815</v>
      </c>
      <c r="U492" s="25" t="s">
        <v>19</v>
      </c>
      <c r="V492" s="25" t="str">
        <f>VLOOKUP(P492,'Customer List'!B:C,2,)</f>
        <v>Lucknow</v>
      </c>
      <c r="W492" s="56"/>
      <c r="X492" s="45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119"/>
        <v>490</v>
      </c>
      <c r="B493" s="25" t="s">
        <v>273</v>
      </c>
      <c r="C493" s="45">
        <v>45821</v>
      </c>
      <c r="D493" s="45">
        <v>45831</v>
      </c>
      <c r="E493" s="8">
        <v>229.2</v>
      </c>
      <c r="F493" s="8">
        <f t="shared" si="113"/>
        <v>20169.599999999999</v>
      </c>
      <c r="G493" s="54">
        <f t="shared" si="118"/>
        <v>20169.599999999999</v>
      </c>
      <c r="H493" s="25">
        <v>644828</v>
      </c>
      <c r="I493" s="25" t="s">
        <v>1530</v>
      </c>
      <c r="J493" s="25">
        <v>1</v>
      </c>
      <c r="K493" s="25">
        <v>1</v>
      </c>
      <c r="L493" s="25">
        <f t="shared" si="114"/>
        <v>0</v>
      </c>
      <c r="M493" s="25" t="s">
        <v>737</v>
      </c>
      <c r="N493" s="45">
        <v>45836</v>
      </c>
      <c r="O493" s="54">
        <v>41447</v>
      </c>
      <c r="P493" s="25" t="s">
        <v>653</v>
      </c>
      <c r="Q493" s="25" t="s">
        <v>1131</v>
      </c>
      <c r="R493" s="25" t="s">
        <v>1131</v>
      </c>
      <c r="S493" s="3">
        <v>4</v>
      </c>
      <c r="T493" s="55" t="s">
        <v>1132</v>
      </c>
      <c r="U493" s="25" t="s">
        <v>19</v>
      </c>
      <c r="V493" s="25" t="str">
        <f>VLOOKUP(P493,'Customer List'!B:C,2,)</f>
        <v>Ropar</v>
      </c>
      <c r="W493" s="56"/>
      <c r="X493" s="45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119"/>
        <v>491</v>
      </c>
      <c r="B494" s="25" t="s">
        <v>273</v>
      </c>
      <c r="C494" s="45">
        <v>45821</v>
      </c>
      <c r="D494" s="45">
        <v>45831</v>
      </c>
      <c r="E494" s="8">
        <v>95.4</v>
      </c>
      <c r="F494" s="8">
        <f t="shared" si="113"/>
        <v>8395.2000000000007</v>
      </c>
      <c r="G494" s="54">
        <f t="shared" si="118"/>
        <v>8395.2000000000007</v>
      </c>
      <c r="H494" s="25">
        <v>652509</v>
      </c>
      <c r="I494" s="25" t="s">
        <v>1531</v>
      </c>
      <c r="J494" s="25">
        <v>1</v>
      </c>
      <c r="K494" s="25">
        <v>1</v>
      </c>
      <c r="L494" s="25">
        <f t="shared" si="114"/>
        <v>0</v>
      </c>
      <c r="M494" s="25" t="s">
        <v>274</v>
      </c>
      <c r="N494" s="45">
        <v>45833</v>
      </c>
      <c r="O494" s="54">
        <v>15264</v>
      </c>
      <c r="P494" s="25" t="s">
        <v>209</v>
      </c>
      <c r="Q494" s="25" t="s">
        <v>1131</v>
      </c>
      <c r="R494" s="25" t="s">
        <v>1131</v>
      </c>
      <c r="S494" s="3">
        <v>4</v>
      </c>
      <c r="T494" s="55"/>
      <c r="U494" s="25" t="s">
        <v>19</v>
      </c>
      <c r="V494" s="25" t="str">
        <f>VLOOKUP(P494,'Customer List'!B:C,2,)</f>
        <v>Delhi</v>
      </c>
      <c r="W494" s="56"/>
      <c r="X494" s="45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67" t="str">
        <f>VLOOKUP(P494,'Customer List'!B:D,3,)</f>
        <v>Local</v>
      </c>
    </row>
    <row r="495" spans="1:29" x14ac:dyDescent="0.25">
      <c r="A495" s="25">
        <f t="shared" si="119"/>
        <v>492</v>
      </c>
      <c r="B495" s="25" t="s">
        <v>273</v>
      </c>
      <c r="C495" s="45">
        <v>45821</v>
      </c>
      <c r="D495" s="45">
        <v>45831</v>
      </c>
      <c r="E495" s="8">
        <v>82.6</v>
      </c>
      <c r="F495" s="8">
        <f t="shared" si="113"/>
        <v>7268.7999999999993</v>
      </c>
      <c r="G495" s="54">
        <f t="shared" si="118"/>
        <v>7268.7999999999993</v>
      </c>
      <c r="H495" s="25">
        <v>740368</v>
      </c>
      <c r="I495" s="25" t="s">
        <v>1532</v>
      </c>
      <c r="J495" s="25">
        <v>1</v>
      </c>
      <c r="K495" s="25">
        <v>1</v>
      </c>
      <c r="L495" s="25">
        <f t="shared" si="114"/>
        <v>0</v>
      </c>
      <c r="M495" s="25" t="s">
        <v>305</v>
      </c>
      <c r="N495" s="45">
        <v>45832</v>
      </c>
      <c r="O495" s="54">
        <v>1089</v>
      </c>
      <c r="P495" s="25" t="s">
        <v>243</v>
      </c>
      <c r="Q495" s="25">
        <v>58152374722</v>
      </c>
      <c r="R495" s="25" t="s">
        <v>41</v>
      </c>
      <c r="S495" s="3">
        <v>4</v>
      </c>
      <c r="T495" s="55"/>
      <c r="U495" s="25" t="s">
        <v>19</v>
      </c>
      <c r="V495" s="25" t="str">
        <f>VLOOKUP(P495,'Customer List'!B:C,2,)</f>
        <v>Mumbai</v>
      </c>
      <c r="W495" s="56"/>
      <c r="X495" s="45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119"/>
        <v>493</v>
      </c>
      <c r="B496" s="25" t="s">
        <v>273</v>
      </c>
      <c r="C496" s="45">
        <v>45821</v>
      </c>
      <c r="D496" s="45">
        <v>45831</v>
      </c>
      <c r="E496" s="8">
        <v>201</v>
      </c>
      <c r="F496" s="8">
        <f t="shared" si="113"/>
        <v>17688</v>
      </c>
      <c r="G496" s="54">
        <f t="shared" si="118"/>
        <v>35376</v>
      </c>
      <c r="H496" s="25">
        <v>825701</v>
      </c>
      <c r="I496" s="25" t="s">
        <v>1533</v>
      </c>
      <c r="J496" s="25">
        <v>2</v>
      </c>
      <c r="K496" s="25">
        <v>2</v>
      </c>
      <c r="L496" s="25">
        <f t="shared" si="114"/>
        <v>0</v>
      </c>
      <c r="M496" s="25" t="s">
        <v>306</v>
      </c>
      <c r="N496" s="45">
        <v>45832</v>
      </c>
      <c r="O496" s="54">
        <v>76849</v>
      </c>
      <c r="P496" s="25" t="s">
        <v>303</v>
      </c>
      <c r="Q496" s="25">
        <v>58152370916</v>
      </c>
      <c r="R496" s="25" t="s">
        <v>41</v>
      </c>
      <c r="S496" s="3">
        <v>4</v>
      </c>
      <c r="T496" s="55"/>
      <c r="U496" s="25" t="s">
        <v>19</v>
      </c>
      <c r="V496" s="25" t="str">
        <f>VLOOKUP(P496,'Customer List'!B:C,2,)</f>
        <v>Banglore</v>
      </c>
      <c r="W496" s="56"/>
      <c r="X496" s="45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119"/>
        <v>494</v>
      </c>
      <c r="B497" s="25">
        <v>90228065</v>
      </c>
      <c r="C497" s="45">
        <v>45804</v>
      </c>
      <c r="D497" s="45">
        <v>45810</v>
      </c>
      <c r="E497" s="8">
        <v>61.1</v>
      </c>
      <c r="F497" s="8">
        <f t="shared" si="113"/>
        <v>5376.8</v>
      </c>
      <c r="G497" s="54">
        <f t="shared" si="118"/>
        <v>53768</v>
      </c>
      <c r="H497" s="25" t="s">
        <v>307</v>
      </c>
      <c r="I497" s="25" t="s">
        <v>308</v>
      </c>
      <c r="J497" s="25">
        <v>10</v>
      </c>
      <c r="K497" s="25">
        <v>10</v>
      </c>
      <c r="L497" s="25">
        <f t="shared" si="114"/>
        <v>0</v>
      </c>
      <c r="M497" s="25" t="s">
        <v>309</v>
      </c>
      <c r="N497" s="45">
        <v>45822</v>
      </c>
      <c r="O497" s="54">
        <v>78208</v>
      </c>
      <c r="P497" s="25" t="s">
        <v>310</v>
      </c>
      <c r="Q497" s="25"/>
      <c r="R497" s="25"/>
      <c r="S497" s="3">
        <v>4</v>
      </c>
      <c r="T497" s="55"/>
      <c r="U497" s="25" t="s">
        <v>2786</v>
      </c>
      <c r="V497" s="25" t="str">
        <f>VLOOKUP(P497,'Customer List'!B:C,2,)</f>
        <v>Banglore</v>
      </c>
      <c r="W497" s="56"/>
      <c r="X497" s="45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119"/>
        <v>495</v>
      </c>
      <c r="B498" s="25">
        <v>90228065</v>
      </c>
      <c r="C498" s="45">
        <v>45804</v>
      </c>
      <c r="D498" s="45">
        <v>45810</v>
      </c>
      <c r="E498" s="8">
        <v>61.1</v>
      </c>
      <c r="F498" s="8">
        <f t="shared" si="113"/>
        <v>5376.8</v>
      </c>
      <c r="G498" s="54">
        <f t="shared" si="118"/>
        <v>53768</v>
      </c>
      <c r="H498" s="25" t="s">
        <v>312</v>
      </c>
      <c r="I498" s="25" t="s">
        <v>313</v>
      </c>
      <c r="J498" s="25">
        <v>10</v>
      </c>
      <c r="K498" s="25">
        <v>10</v>
      </c>
      <c r="L498" s="25">
        <f t="shared" si="114"/>
        <v>0</v>
      </c>
      <c r="M498" s="25" t="s">
        <v>309</v>
      </c>
      <c r="N498" s="45">
        <v>45822</v>
      </c>
      <c r="O498" s="54">
        <v>78208</v>
      </c>
      <c r="P498" s="25" t="s">
        <v>310</v>
      </c>
      <c r="Q498" s="25"/>
      <c r="R498" s="25"/>
      <c r="S498" s="3">
        <v>4</v>
      </c>
      <c r="T498" s="55"/>
      <c r="U498" s="25" t="s">
        <v>2786</v>
      </c>
      <c r="V498" s="25" t="str">
        <f>VLOOKUP(P498,'Customer List'!B:C,2,)</f>
        <v>Banglore</v>
      </c>
      <c r="W498" s="56"/>
      <c r="X498" s="45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119"/>
        <v>496</v>
      </c>
      <c r="B499" s="25">
        <v>90228940</v>
      </c>
      <c r="C499" s="45">
        <v>45828</v>
      </c>
      <c r="D499" s="45">
        <v>45831</v>
      </c>
      <c r="E499" s="8">
        <v>324.8</v>
      </c>
      <c r="F499" s="8">
        <f t="shared" si="113"/>
        <v>28582.400000000001</v>
      </c>
      <c r="G499" s="54">
        <f t="shared" si="118"/>
        <v>28582.400000000001</v>
      </c>
      <c r="H499" s="25" t="s">
        <v>314</v>
      </c>
      <c r="I499" s="25" t="s">
        <v>315</v>
      </c>
      <c r="J499" s="25">
        <v>1</v>
      </c>
      <c r="K499" s="25">
        <v>1</v>
      </c>
      <c r="L499" s="25">
        <f t="shared" si="114"/>
        <v>0</v>
      </c>
      <c r="M499" s="25" t="s">
        <v>861</v>
      </c>
      <c r="N499" s="45">
        <v>45843</v>
      </c>
      <c r="O499" s="54">
        <v>0</v>
      </c>
      <c r="P499" s="25" t="s">
        <v>243</v>
      </c>
      <c r="Q499" s="25">
        <v>58152845796</v>
      </c>
      <c r="R499" s="25" t="s">
        <v>41</v>
      </c>
      <c r="S499" s="3">
        <v>4</v>
      </c>
      <c r="T499" s="55" t="s">
        <v>862</v>
      </c>
      <c r="U499" s="25" t="s">
        <v>2786</v>
      </c>
      <c r="V499" s="25" t="str">
        <f>VLOOKUP(P499,'Customer List'!B:C,2,)</f>
        <v>Mumbai</v>
      </c>
      <c r="W499" s="56"/>
      <c r="X499" s="45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119"/>
        <v>497</v>
      </c>
      <c r="B500" s="25" t="s">
        <v>316</v>
      </c>
      <c r="C500" s="45">
        <v>45806</v>
      </c>
      <c r="D500" s="45">
        <v>45811</v>
      </c>
      <c r="E500" s="8">
        <v>4906.82</v>
      </c>
      <c r="F500" s="8">
        <f t="shared" si="113"/>
        <v>431800.16</v>
      </c>
      <c r="G500" s="54">
        <f t="shared" si="118"/>
        <v>431800.16</v>
      </c>
      <c r="H500" s="25" t="s">
        <v>317</v>
      </c>
      <c r="I500" s="25" t="s">
        <v>318</v>
      </c>
      <c r="J500" s="25">
        <v>1</v>
      </c>
      <c r="K500" s="25">
        <v>1</v>
      </c>
      <c r="L500" s="25">
        <f t="shared" si="114"/>
        <v>0</v>
      </c>
      <c r="M500" s="25" t="s">
        <v>319</v>
      </c>
      <c r="N500" s="45">
        <v>45812</v>
      </c>
      <c r="O500" s="54">
        <v>1197243.44</v>
      </c>
      <c r="P500" s="25" t="s">
        <v>320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Gujrat</v>
      </c>
      <c r="W500" s="56"/>
      <c r="X500" s="45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119"/>
        <v>498</v>
      </c>
      <c r="B501" s="25" t="s">
        <v>14</v>
      </c>
      <c r="C501" s="45">
        <v>45808</v>
      </c>
      <c r="D501" s="45">
        <v>45808</v>
      </c>
      <c r="E501" s="8">
        <v>236.6</v>
      </c>
      <c r="F501" s="8">
        <f t="shared" si="113"/>
        <v>20820.8</v>
      </c>
      <c r="G501" s="54">
        <f t="shared" si="118"/>
        <v>20820.8</v>
      </c>
      <c r="H501" s="25" t="s">
        <v>322</v>
      </c>
      <c r="I501" s="25" t="s">
        <v>323</v>
      </c>
      <c r="J501" s="25">
        <v>1</v>
      </c>
      <c r="K501" s="25">
        <v>1</v>
      </c>
      <c r="L501" s="25">
        <f t="shared" si="114"/>
        <v>0</v>
      </c>
      <c r="M501" s="25" t="s">
        <v>324</v>
      </c>
      <c r="N501" s="45">
        <v>45813</v>
      </c>
      <c r="O501" s="54">
        <v>30504.5</v>
      </c>
      <c r="P501" s="25" t="s">
        <v>31</v>
      </c>
      <c r="Q501" s="25" t="s">
        <v>637</v>
      </c>
      <c r="R501" s="25" t="s">
        <v>638</v>
      </c>
      <c r="S501" s="3">
        <v>4</v>
      </c>
      <c r="T501" s="55" t="s">
        <v>325</v>
      </c>
      <c r="U501" s="25" t="s">
        <v>321</v>
      </c>
      <c r="V501" s="25" t="str">
        <f>VLOOKUP(P501,'Customer List'!B:C,2,)</f>
        <v>Delhi</v>
      </c>
      <c r="W501" s="56"/>
      <c r="X501" s="45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67" t="str">
        <f>VLOOKUP(P501,'Customer List'!B:D,3,)</f>
        <v>Local</v>
      </c>
    </row>
    <row r="502" spans="1:29" x14ac:dyDescent="0.25">
      <c r="A502" s="25">
        <f t="shared" si="119"/>
        <v>499</v>
      </c>
      <c r="B502" s="25" t="s">
        <v>326</v>
      </c>
      <c r="C502" s="45">
        <v>45807</v>
      </c>
      <c r="D502" s="45">
        <v>45814</v>
      </c>
      <c r="E502" s="8">
        <v>105.46</v>
      </c>
      <c r="F502" s="8">
        <f t="shared" si="113"/>
        <v>9280.48</v>
      </c>
      <c r="G502" s="54">
        <f t="shared" si="118"/>
        <v>9280.48</v>
      </c>
      <c r="H502" s="25" t="s">
        <v>327</v>
      </c>
      <c r="I502" s="25" t="s">
        <v>328</v>
      </c>
      <c r="J502" s="25">
        <v>1</v>
      </c>
      <c r="K502" s="25">
        <v>1</v>
      </c>
      <c r="L502" s="25">
        <f t="shared" si="114"/>
        <v>0</v>
      </c>
      <c r="M502" s="25" t="s">
        <v>329</v>
      </c>
      <c r="N502" s="45">
        <v>45815</v>
      </c>
      <c r="O502" s="54">
        <v>15818.25</v>
      </c>
      <c r="P502" s="25" t="s">
        <v>27</v>
      </c>
      <c r="Q502" s="25"/>
      <c r="R502" s="25"/>
      <c r="S502" s="3"/>
      <c r="T502" s="55"/>
      <c r="U502" s="25" t="s">
        <v>321</v>
      </c>
      <c r="V502" s="25" t="str">
        <f>VLOOKUP(P502,'Customer List'!B:C,2,)</f>
        <v>Chandigarh</v>
      </c>
      <c r="W502" s="56"/>
      <c r="X502" s="45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119"/>
        <v>500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113"/>
        <v>32912</v>
      </c>
      <c r="G503" s="54">
        <f t="shared" si="118"/>
        <v>32912</v>
      </c>
      <c r="H503" s="25" t="s">
        <v>330</v>
      </c>
      <c r="I503" s="25" t="s">
        <v>331</v>
      </c>
      <c r="J503" s="25">
        <v>1</v>
      </c>
      <c r="K503" s="25">
        <v>1</v>
      </c>
      <c r="L503" s="25">
        <f t="shared" si="114"/>
        <v>0</v>
      </c>
      <c r="M503" s="25" t="s">
        <v>332</v>
      </c>
      <c r="N503" s="45">
        <v>45815</v>
      </c>
      <c r="O503" s="54">
        <v>67373.039999999994</v>
      </c>
      <c r="P503" s="25" t="s">
        <v>333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119"/>
        <v>501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113"/>
        <v>32912</v>
      </c>
      <c r="G504" s="54">
        <f t="shared" si="118"/>
        <v>32912</v>
      </c>
      <c r="H504" s="25" t="s">
        <v>334</v>
      </c>
      <c r="I504" s="25" t="s">
        <v>335</v>
      </c>
      <c r="J504" s="25">
        <v>1</v>
      </c>
      <c r="K504" s="25">
        <v>1</v>
      </c>
      <c r="L504" s="25">
        <f t="shared" si="114"/>
        <v>0</v>
      </c>
      <c r="M504" s="25" t="s">
        <v>336</v>
      </c>
      <c r="N504" s="45">
        <v>45815</v>
      </c>
      <c r="O504" s="54">
        <v>41562.959999999999</v>
      </c>
      <c r="P504" s="25" t="s">
        <v>333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119"/>
        <v>502</v>
      </c>
      <c r="B505" s="25" t="s">
        <v>326</v>
      </c>
      <c r="C505" s="45">
        <v>45807</v>
      </c>
      <c r="D505" s="45">
        <v>45814</v>
      </c>
      <c r="E505" s="8">
        <v>188</v>
      </c>
      <c r="F505" s="8">
        <f t="shared" si="113"/>
        <v>16544</v>
      </c>
      <c r="G505" s="54">
        <f t="shared" si="118"/>
        <v>16544</v>
      </c>
      <c r="H505" s="25" t="s">
        <v>373</v>
      </c>
      <c r="I505" s="25" t="s">
        <v>337</v>
      </c>
      <c r="J505" s="25">
        <v>1</v>
      </c>
      <c r="K505" s="25">
        <v>1</v>
      </c>
      <c r="L505" s="25">
        <f t="shared" si="114"/>
        <v>0</v>
      </c>
      <c r="M505" s="25" t="s">
        <v>338</v>
      </c>
      <c r="N505" s="45">
        <v>45815</v>
      </c>
      <c r="O505" s="54">
        <v>23730</v>
      </c>
      <c r="P505" s="25" t="s">
        <v>166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Lucknow</v>
      </c>
      <c r="W505" s="56"/>
      <c r="X505" s="45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119"/>
        <v>503</v>
      </c>
      <c r="B506" s="25" t="s">
        <v>326</v>
      </c>
      <c r="C506" s="45">
        <v>45807</v>
      </c>
      <c r="D506" s="45">
        <v>45814</v>
      </c>
      <c r="E506" s="8">
        <v>374</v>
      </c>
      <c r="F506" s="8">
        <f t="shared" si="113"/>
        <v>32912</v>
      </c>
      <c r="G506" s="54">
        <f t="shared" si="118"/>
        <v>32912</v>
      </c>
      <c r="H506" s="25" t="s">
        <v>339</v>
      </c>
      <c r="I506" s="25" t="s">
        <v>340</v>
      </c>
      <c r="J506" s="25">
        <v>1</v>
      </c>
      <c r="K506" s="25">
        <v>1</v>
      </c>
      <c r="L506" s="25">
        <f t="shared" si="114"/>
        <v>0</v>
      </c>
      <c r="M506" s="25" t="s">
        <v>338</v>
      </c>
      <c r="N506" s="45">
        <v>45815</v>
      </c>
      <c r="O506" s="54">
        <v>56070</v>
      </c>
      <c r="P506" s="25" t="s">
        <v>166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Lucknow</v>
      </c>
      <c r="W506" s="56"/>
      <c r="X506" s="45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119"/>
        <v>504</v>
      </c>
      <c r="B507" s="25" t="s">
        <v>326</v>
      </c>
      <c r="C507" s="45">
        <v>45807</v>
      </c>
      <c r="D507" s="45">
        <v>45814</v>
      </c>
      <c r="E507" s="8">
        <v>441</v>
      </c>
      <c r="F507" s="8">
        <f t="shared" si="113"/>
        <v>38808</v>
      </c>
      <c r="G507" s="54">
        <f t="shared" si="118"/>
        <v>38808</v>
      </c>
      <c r="H507" s="25" t="s">
        <v>341</v>
      </c>
      <c r="I507" s="25" t="s">
        <v>337</v>
      </c>
      <c r="J507" s="25">
        <v>1</v>
      </c>
      <c r="K507" s="25">
        <v>1</v>
      </c>
      <c r="L507" s="25">
        <f t="shared" si="114"/>
        <v>0</v>
      </c>
      <c r="M507" s="25" t="s">
        <v>342</v>
      </c>
      <c r="N507" s="45">
        <v>45819</v>
      </c>
      <c r="O507" s="54">
        <v>64260</v>
      </c>
      <c r="P507" s="25" t="s">
        <v>568</v>
      </c>
      <c r="Q507" s="25"/>
      <c r="R507" s="25"/>
      <c r="S507" s="3">
        <v>-20</v>
      </c>
      <c r="T507" s="55"/>
      <c r="U507" s="25" t="s">
        <v>321</v>
      </c>
      <c r="V507" s="25" t="str">
        <f>VLOOKUP(P507,'Customer List'!B:C,2,)</f>
        <v>Banglore</v>
      </c>
      <c r="W507" s="56"/>
      <c r="X507" s="45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119"/>
        <v>505</v>
      </c>
      <c r="B508" s="25" t="s">
        <v>326</v>
      </c>
      <c r="C508" s="45">
        <v>45807</v>
      </c>
      <c r="D508" s="45">
        <v>45814</v>
      </c>
      <c r="E508" s="8">
        <v>587</v>
      </c>
      <c r="F508" s="8">
        <f t="shared" si="113"/>
        <v>51656</v>
      </c>
      <c r="G508" s="54">
        <f t="shared" si="118"/>
        <v>51656</v>
      </c>
      <c r="H508" s="25" t="s">
        <v>343</v>
      </c>
      <c r="I508" s="25" t="s">
        <v>344</v>
      </c>
      <c r="J508" s="25">
        <v>1</v>
      </c>
      <c r="K508" s="25">
        <v>1</v>
      </c>
      <c r="L508" s="25">
        <f t="shared" si="114"/>
        <v>0</v>
      </c>
      <c r="M508" s="25" t="s">
        <v>342</v>
      </c>
      <c r="N508" s="45">
        <v>45819</v>
      </c>
      <c r="O508" s="54">
        <v>85578</v>
      </c>
      <c r="P508" s="25" t="s">
        <v>568</v>
      </c>
      <c r="Q508" s="25"/>
      <c r="R508" s="25"/>
      <c r="S508" s="3">
        <v>-20</v>
      </c>
      <c r="T508" s="55"/>
      <c r="U508" s="25" t="s">
        <v>321</v>
      </c>
      <c r="V508" s="25" t="str">
        <f>VLOOKUP(P508,'Customer List'!B:C,2,)</f>
        <v>Banglore</v>
      </c>
      <c r="W508" s="56"/>
      <c r="X508" s="45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119"/>
        <v>506</v>
      </c>
      <c r="B509" s="25" t="s">
        <v>326</v>
      </c>
      <c r="C509" s="45">
        <v>45807</v>
      </c>
      <c r="D509" s="45">
        <v>45814</v>
      </c>
      <c r="E509" s="8">
        <v>88</v>
      </c>
      <c r="F509" s="8">
        <f t="shared" si="113"/>
        <v>7744</v>
      </c>
      <c r="G509" s="54">
        <f t="shared" si="118"/>
        <v>7744</v>
      </c>
      <c r="H509" s="25" t="s">
        <v>345</v>
      </c>
      <c r="I509" s="25" t="s">
        <v>346</v>
      </c>
      <c r="J509" s="25">
        <v>1</v>
      </c>
      <c r="K509" s="25">
        <v>1</v>
      </c>
      <c r="L509" s="25">
        <f t="shared" si="114"/>
        <v>0</v>
      </c>
      <c r="M509" s="25" t="s">
        <v>347</v>
      </c>
      <c r="N509" s="45">
        <v>45815</v>
      </c>
      <c r="O509" s="54">
        <v>11126.24</v>
      </c>
      <c r="P509" s="25" t="s">
        <v>277</v>
      </c>
      <c r="Q509" s="25"/>
      <c r="R509" s="25"/>
      <c r="S509" s="3"/>
      <c r="T509" s="55"/>
      <c r="U509" s="25" t="s">
        <v>321</v>
      </c>
      <c r="V509" s="25" t="str">
        <f>VLOOKUP(P509,'Customer List'!B:C,2,)</f>
        <v>Pune</v>
      </c>
      <c r="W509" s="56"/>
      <c r="X509" s="45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119"/>
        <v>507</v>
      </c>
      <c r="B510" s="25" t="s">
        <v>326</v>
      </c>
      <c r="C510" s="45">
        <v>45807</v>
      </c>
      <c r="D510" s="45">
        <v>45814</v>
      </c>
      <c r="E510" s="8">
        <v>88</v>
      </c>
      <c r="F510" s="8">
        <f t="shared" si="113"/>
        <v>7744</v>
      </c>
      <c r="G510" s="54">
        <f t="shared" si="118"/>
        <v>7744</v>
      </c>
      <c r="H510" s="25" t="s">
        <v>348</v>
      </c>
      <c r="I510" s="25" t="s">
        <v>349</v>
      </c>
      <c r="J510" s="25">
        <v>1</v>
      </c>
      <c r="K510" s="25">
        <v>1</v>
      </c>
      <c r="L510" s="25">
        <f t="shared" si="114"/>
        <v>0</v>
      </c>
      <c r="M510" s="25" t="s">
        <v>347</v>
      </c>
      <c r="N510" s="45">
        <v>45815</v>
      </c>
      <c r="O510" s="54">
        <v>11126.24</v>
      </c>
      <c r="P510" s="25" t="s">
        <v>277</v>
      </c>
      <c r="Q510" s="25"/>
      <c r="R510" s="25"/>
      <c r="S510" s="3"/>
      <c r="T510" s="55"/>
      <c r="U510" s="25" t="s">
        <v>321</v>
      </c>
      <c r="V510" s="25" t="str">
        <f>VLOOKUP(P510,'Customer List'!B:C,2,)</f>
        <v>Pune</v>
      </c>
      <c r="W510" s="56"/>
      <c r="X510" s="45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119"/>
        <v>508</v>
      </c>
      <c r="B511" s="25" t="s">
        <v>326</v>
      </c>
      <c r="C511" s="45">
        <v>45807</v>
      </c>
      <c r="D511" s="45">
        <v>45814</v>
      </c>
      <c r="E511" s="8">
        <v>81</v>
      </c>
      <c r="F511" s="8">
        <f t="shared" si="113"/>
        <v>7128</v>
      </c>
      <c r="G511" s="54">
        <f t="shared" si="118"/>
        <v>7128</v>
      </c>
      <c r="H511" s="25" t="s">
        <v>350</v>
      </c>
      <c r="I511" s="25" t="s">
        <v>351</v>
      </c>
      <c r="J511" s="25">
        <v>1</v>
      </c>
      <c r="K511" s="25">
        <v>1</v>
      </c>
      <c r="L511" s="25">
        <f t="shared" si="114"/>
        <v>0</v>
      </c>
      <c r="M511" s="25" t="s">
        <v>338</v>
      </c>
      <c r="N511" s="45">
        <v>45815</v>
      </c>
      <c r="O511" s="54">
        <v>12180</v>
      </c>
      <c r="P511" s="25" t="s">
        <v>166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Lucknow</v>
      </c>
      <c r="W511" s="56"/>
      <c r="X511" s="45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x14ac:dyDescent="0.25">
      <c r="A512" s="25">
        <f t="shared" si="119"/>
        <v>509</v>
      </c>
      <c r="B512" s="25" t="s">
        <v>326</v>
      </c>
      <c r="C512" s="45">
        <v>45807</v>
      </c>
      <c r="D512" s="45">
        <v>45814</v>
      </c>
      <c r="E512" s="8">
        <v>81</v>
      </c>
      <c r="F512" s="8">
        <f t="shared" si="113"/>
        <v>7128</v>
      </c>
      <c r="G512" s="54">
        <f t="shared" si="118"/>
        <v>7128</v>
      </c>
      <c r="H512" s="25" t="s">
        <v>352</v>
      </c>
      <c r="I512" s="25" t="s">
        <v>353</v>
      </c>
      <c r="J512" s="25">
        <v>1</v>
      </c>
      <c r="K512" s="25">
        <v>1</v>
      </c>
      <c r="L512" s="25">
        <f t="shared" si="114"/>
        <v>0</v>
      </c>
      <c r="M512" s="25" t="s">
        <v>354</v>
      </c>
      <c r="N512" s="45">
        <v>45828</v>
      </c>
      <c r="O512" s="54">
        <v>11310</v>
      </c>
      <c r="P512" s="25" t="s">
        <v>355</v>
      </c>
      <c r="Q512" s="25" t="s">
        <v>637</v>
      </c>
      <c r="R512" s="25" t="s">
        <v>638</v>
      </c>
      <c r="S512" s="3">
        <v>4</v>
      </c>
      <c r="T512" s="55"/>
      <c r="U512" s="25" t="s">
        <v>321</v>
      </c>
      <c r="V512" s="25" t="str">
        <f>VLOOKUP(P512,'Customer List'!B:C,2,)</f>
        <v>Delhi</v>
      </c>
      <c r="W512" s="56"/>
      <c r="X512" s="45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119"/>
        <v>510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113"/>
        <v>6072</v>
      </c>
      <c r="G513" s="54">
        <f t="shared" si="118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114"/>
        <v>0</v>
      </c>
      <c r="M513" s="25" t="s">
        <v>358</v>
      </c>
      <c r="N513" s="45">
        <v>45815</v>
      </c>
      <c r="O513" s="54">
        <v>11137.5</v>
      </c>
      <c r="P513" s="25" t="s">
        <v>359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Thane</v>
      </c>
      <c r="W513" s="56"/>
      <c r="X513" s="45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67" t="str">
        <f>VLOOKUP(P513,'Customer List'!B:D,3,)</f>
        <v>OutStation</v>
      </c>
    </row>
    <row r="514" spans="1:29" x14ac:dyDescent="0.25">
      <c r="A514" s="25">
        <f t="shared" si="119"/>
        <v>511</v>
      </c>
      <c r="B514" s="25" t="s">
        <v>14</v>
      </c>
      <c r="C514" s="45">
        <v>45808</v>
      </c>
      <c r="D514" s="45">
        <v>45808</v>
      </c>
      <c r="E514" s="8">
        <v>259</v>
      </c>
      <c r="F514" s="8">
        <f t="shared" si="113"/>
        <v>22792</v>
      </c>
      <c r="G514" s="54">
        <f t="shared" si="118"/>
        <v>22792</v>
      </c>
      <c r="H514" s="25" t="s">
        <v>360</v>
      </c>
      <c r="I514" s="25" t="s">
        <v>361</v>
      </c>
      <c r="J514" s="25">
        <v>1</v>
      </c>
      <c r="K514" s="25"/>
      <c r="L514" s="25">
        <f t="shared" si="114"/>
        <v>1</v>
      </c>
      <c r="M514" s="25"/>
      <c r="N514" s="45"/>
      <c r="O514" s="54"/>
      <c r="P514" s="25" t="s">
        <v>2023</v>
      </c>
      <c r="Q514" s="25"/>
      <c r="R514" s="25"/>
      <c r="S514" s="3">
        <v>-20</v>
      </c>
      <c r="T514" s="55" t="s">
        <v>362</v>
      </c>
      <c r="U514" s="25" t="s">
        <v>321</v>
      </c>
      <c r="V514" s="25" t="str">
        <f>VLOOKUP(P514,'Customer List'!B:C,2,)</f>
        <v>STOCK</v>
      </c>
      <c r="W514" s="56" t="s">
        <v>1149</v>
      </c>
      <c r="X514" s="45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x14ac:dyDescent="0.25">
      <c r="A515" s="25">
        <f t="shared" si="119"/>
        <v>512</v>
      </c>
      <c r="B515" s="25" t="s">
        <v>14</v>
      </c>
      <c r="C515" s="45">
        <v>45808</v>
      </c>
      <c r="D515" s="45">
        <v>45808</v>
      </c>
      <c r="E515" s="8">
        <v>69</v>
      </c>
      <c r="F515" s="8">
        <f t="shared" si="113"/>
        <v>6072</v>
      </c>
      <c r="G515" s="54">
        <f t="shared" si="118"/>
        <v>6072</v>
      </c>
      <c r="H515" s="25" t="s">
        <v>356</v>
      </c>
      <c r="I515" s="25" t="s">
        <v>357</v>
      </c>
      <c r="J515" s="25">
        <v>1</v>
      </c>
      <c r="K515" s="25">
        <v>1</v>
      </c>
      <c r="L515" s="25">
        <f t="shared" si="114"/>
        <v>0</v>
      </c>
      <c r="M515" s="25" t="s">
        <v>648</v>
      </c>
      <c r="N515" s="45">
        <v>45835</v>
      </c>
      <c r="O515" s="54">
        <v>0</v>
      </c>
      <c r="P515" s="25" t="s">
        <v>620</v>
      </c>
      <c r="Q515" s="25" t="s">
        <v>637</v>
      </c>
      <c r="R515" s="25" t="s">
        <v>638</v>
      </c>
      <c r="S515" s="3">
        <v>4</v>
      </c>
      <c r="T515" s="55" t="s">
        <v>649</v>
      </c>
      <c r="U515" s="25" t="s">
        <v>321</v>
      </c>
      <c r="V515" s="25" t="str">
        <f>VLOOKUP(P515,'Customer List'!B:C,2,)</f>
        <v>Delhi</v>
      </c>
      <c r="W515" s="56"/>
      <c r="X515" s="45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si="119"/>
        <v>513</v>
      </c>
      <c r="B516" s="25" t="s">
        <v>14</v>
      </c>
      <c r="C516" s="45">
        <v>45808</v>
      </c>
      <c r="D516" s="45">
        <v>45808</v>
      </c>
      <c r="E516" s="8">
        <v>22.4</v>
      </c>
      <c r="F516" s="8">
        <f t="shared" si="113"/>
        <v>1971.1999999999998</v>
      </c>
      <c r="G516" s="54">
        <f t="shared" si="118"/>
        <v>1971.1999999999998</v>
      </c>
      <c r="H516" s="25" t="s">
        <v>363</v>
      </c>
      <c r="I516" s="25" t="s">
        <v>364</v>
      </c>
      <c r="J516" s="25">
        <v>1</v>
      </c>
      <c r="K516" s="25">
        <v>0</v>
      </c>
      <c r="L516" s="25">
        <f t="shared" si="114"/>
        <v>1</v>
      </c>
      <c r="M516" s="25"/>
      <c r="N516" s="45"/>
      <c r="O516" s="54"/>
      <c r="P516" s="25" t="s">
        <v>3299</v>
      </c>
      <c r="Q516" s="25"/>
      <c r="R516" s="25"/>
      <c r="S516" s="3">
        <v>4</v>
      </c>
      <c r="T516" s="55"/>
      <c r="U516" s="25" t="s">
        <v>321</v>
      </c>
      <c r="V516" s="25" t="str">
        <f>VLOOKUP(P516,'Customer List'!B:C,2,)</f>
        <v>STOCK</v>
      </c>
      <c r="W516" s="56" t="s">
        <v>1149</v>
      </c>
      <c r="X516" s="45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67" t="str">
        <f>VLOOKUP(P516,'Customer List'!B:D,3,)</f>
        <v>STOCK</v>
      </c>
    </row>
    <row r="517" spans="1:29" x14ac:dyDescent="0.25">
      <c r="A517" s="25">
        <f t="shared" si="119"/>
        <v>514</v>
      </c>
      <c r="B517" s="25" t="s">
        <v>14</v>
      </c>
      <c r="C517" s="45">
        <v>45808</v>
      </c>
      <c r="D517" s="45">
        <v>45808</v>
      </c>
      <c r="E517" s="8">
        <v>22.4</v>
      </c>
      <c r="F517" s="8">
        <f t="shared" ref="F517:F580" si="125">IF(AB517="DOLLAR",E517*88,E517)</f>
        <v>1971.1999999999998</v>
      </c>
      <c r="G517" s="54">
        <f t="shared" si="118"/>
        <v>3942.3999999999996</v>
      </c>
      <c r="H517" s="25" t="s">
        <v>363</v>
      </c>
      <c r="I517" s="25" t="s">
        <v>364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3298</v>
      </c>
      <c r="N517" s="45">
        <v>45901</v>
      </c>
      <c r="O517" s="54">
        <v>5776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119"/>
        <v>515</v>
      </c>
      <c r="B518" s="25" t="s">
        <v>14</v>
      </c>
      <c r="C518" s="45">
        <v>45808</v>
      </c>
      <c r="D518" s="45">
        <v>45808</v>
      </c>
      <c r="E518" s="8">
        <v>393.4</v>
      </c>
      <c r="F518" s="8">
        <f t="shared" si="125"/>
        <v>34619.199999999997</v>
      </c>
      <c r="G518" s="54">
        <f t="shared" si="118"/>
        <v>34619.199999999997</v>
      </c>
      <c r="H518" s="25" t="s">
        <v>365</v>
      </c>
      <c r="I518" s="25" t="s">
        <v>366</v>
      </c>
      <c r="J518" s="25">
        <v>1</v>
      </c>
      <c r="K518" s="25">
        <v>1</v>
      </c>
      <c r="L518" s="25">
        <f t="shared" si="126"/>
        <v>0</v>
      </c>
      <c r="M518" s="25" t="s">
        <v>810</v>
      </c>
      <c r="N518" s="45">
        <v>45840</v>
      </c>
      <c r="O518" s="54">
        <v>50580</v>
      </c>
      <c r="P518" s="25" t="s">
        <v>461</v>
      </c>
      <c r="Q518" s="25">
        <v>58152716510</v>
      </c>
      <c r="R518" s="25" t="s">
        <v>41</v>
      </c>
      <c r="S518" s="3">
        <v>4</v>
      </c>
      <c r="T518" s="55"/>
      <c r="U518" s="25" t="s">
        <v>321</v>
      </c>
      <c r="V518" s="25" t="str">
        <f>VLOOKUP(P518,'Customer List'!B:C,2,)</f>
        <v>Hyderabad</v>
      </c>
      <c r="W518" s="56"/>
      <c r="X518" s="45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x14ac:dyDescent="0.25">
      <c r="A519" s="25">
        <f t="shared" si="119"/>
        <v>516</v>
      </c>
      <c r="B519" s="25" t="s">
        <v>14</v>
      </c>
      <c r="C519" s="45">
        <v>45808</v>
      </c>
      <c r="D519" s="45">
        <v>45808</v>
      </c>
      <c r="E519" s="8">
        <v>81</v>
      </c>
      <c r="F519" s="8">
        <f t="shared" si="125"/>
        <v>7128</v>
      </c>
      <c r="G519" s="54">
        <f t="shared" ref="G519:G582" si="130">F519*J519</f>
        <v>14256</v>
      </c>
      <c r="H519" s="25" t="s">
        <v>350</v>
      </c>
      <c r="I519" s="25" t="s">
        <v>351</v>
      </c>
      <c r="J519" s="25">
        <v>2</v>
      </c>
      <c r="K519" s="25">
        <v>2</v>
      </c>
      <c r="L519" s="25">
        <f t="shared" si="126"/>
        <v>0</v>
      </c>
      <c r="M519" s="25" t="s">
        <v>3298</v>
      </c>
      <c r="N519" s="45">
        <v>45901</v>
      </c>
      <c r="O519" s="54">
        <v>20938</v>
      </c>
      <c r="P519" s="25" t="s">
        <v>31</v>
      </c>
      <c r="Q519" s="25" t="s">
        <v>637</v>
      </c>
      <c r="R519" s="25" t="s">
        <v>638</v>
      </c>
      <c r="S519" s="3">
        <v>4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ref="A520:A583" si="132">A519+1</f>
        <v>517</v>
      </c>
      <c r="B520" s="25" t="s">
        <v>367</v>
      </c>
      <c r="C520" s="45">
        <v>45817</v>
      </c>
      <c r="D520" s="45">
        <v>45821</v>
      </c>
      <c r="E520" s="8">
        <v>8339</v>
      </c>
      <c r="F520" s="8">
        <f t="shared" si="125"/>
        <v>733832</v>
      </c>
      <c r="G520" s="54">
        <f t="shared" si="130"/>
        <v>733832</v>
      </c>
      <c r="H520" s="25" t="s">
        <v>368</v>
      </c>
      <c r="I520" s="25" t="s">
        <v>369</v>
      </c>
      <c r="J520" s="25">
        <v>1</v>
      </c>
      <c r="K520" s="25">
        <v>1</v>
      </c>
      <c r="L520" s="25">
        <f t="shared" si="126"/>
        <v>0</v>
      </c>
      <c r="M520" s="25" t="s">
        <v>370</v>
      </c>
      <c r="N520" s="45">
        <v>45824</v>
      </c>
      <c r="O520" s="54">
        <v>1197243.44</v>
      </c>
      <c r="P520" s="25" t="s">
        <v>371</v>
      </c>
      <c r="Q520" s="25"/>
      <c r="R520" s="25"/>
      <c r="S520" s="3">
        <v>-20</v>
      </c>
      <c r="T520" s="55"/>
      <c r="U520" s="25" t="s">
        <v>321</v>
      </c>
      <c r="V520" s="25" t="str">
        <f>VLOOKUP(P520,'Customer List'!B:C,2,)</f>
        <v>Gujrat</v>
      </c>
      <c r="W520" s="56"/>
      <c r="X520" s="45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132"/>
        <v>518</v>
      </c>
      <c r="B521" s="25" t="s">
        <v>372</v>
      </c>
      <c r="C521" s="45">
        <v>45820</v>
      </c>
      <c r="D521" s="45">
        <v>45826</v>
      </c>
      <c r="E521" s="8">
        <v>188</v>
      </c>
      <c r="F521" s="8">
        <f t="shared" si="125"/>
        <v>16544</v>
      </c>
      <c r="G521" s="54">
        <f t="shared" si="130"/>
        <v>16544</v>
      </c>
      <c r="H521" s="25" t="s">
        <v>373</v>
      </c>
      <c r="I521" s="25" t="s">
        <v>374</v>
      </c>
      <c r="J521" s="25">
        <v>1</v>
      </c>
      <c r="K521" s="25">
        <v>1</v>
      </c>
      <c r="L521" s="25">
        <f t="shared" si="126"/>
        <v>0</v>
      </c>
      <c r="M521" s="25" t="s">
        <v>375</v>
      </c>
      <c r="N521" s="45">
        <v>45832</v>
      </c>
      <c r="O521" s="54">
        <v>22999.5</v>
      </c>
      <c r="P521" s="25" t="s">
        <v>43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Faridabad</v>
      </c>
      <c r="W521" s="56"/>
      <c r="X521" s="45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x14ac:dyDescent="0.25">
      <c r="A522" s="25">
        <f t="shared" si="132"/>
        <v>519</v>
      </c>
      <c r="B522" s="25" t="s">
        <v>372</v>
      </c>
      <c r="C522" s="45">
        <v>45820</v>
      </c>
      <c r="D522" s="45">
        <v>45826</v>
      </c>
      <c r="E522" s="8">
        <v>374</v>
      </c>
      <c r="F522" s="8">
        <f t="shared" si="125"/>
        <v>32912</v>
      </c>
      <c r="G522" s="54">
        <f t="shared" si="130"/>
        <v>32912</v>
      </c>
      <c r="H522" s="25" t="s">
        <v>376</v>
      </c>
      <c r="I522" s="25" t="s">
        <v>377</v>
      </c>
      <c r="J522" s="25">
        <v>1</v>
      </c>
      <c r="K522" s="25">
        <v>1</v>
      </c>
      <c r="L522" s="25">
        <f t="shared" si="126"/>
        <v>0</v>
      </c>
      <c r="M522" s="25" t="s">
        <v>378</v>
      </c>
      <c r="N522" s="45">
        <v>45832</v>
      </c>
      <c r="O522" s="54">
        <v>48193</v>
      </c>
      <c r="P522" s="25" t="s">
        <v>255</v>
      </c>
      <c r="Q522" s="25" t="s">
        <v>637</v>
      </c>
      <c r="R522" s="25" t="s">
        <v>638</v>
      </c>
      <c r="S522" s="3">
        <v>-20</v>
      </c>
      <c r="T522" s="55"/>
      <c r="U522" s="25" t="s">
        <v>321</v>
      </c>
      <c r="V522" s="25" t="str">
        <f>VLOOKUP(P522,'Customer List'!B:C,2,)</f>
        <v>Delhi</v>
      </c>
      <c r="W522" s="56"/>
      <c r="X522" s="45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67" t="str">
        <f>VLOOKUP(P522,'Customer List'!B:D,3,)</f>
        <v>Local</v>
      </c>
    </row>
    <row r="523" spans="1:29" x14ac:dyDescent="0.25">
      <c r="A523" s="25">
        <f t="shared" si="132"/>
        <v>520</v>
      </c>
      <c r="B523" s="25" t="s">
        <v>372</v>
      </c>
      <c r="C523" s="45">
        <v>45820</v>
      </c>
      <c r="D523" s="45">
        <v>45826</v>
      </c>
      <c r="E523" s="8">
        <v>732</v>
      </c>
      <c r="F523" s="8">
        <f t="shared" si="125"/>
        <v>64416</v>
      </c>
      <c r="G523" s="54">
        <f t="shared" si="130"/>
        <v>64416</v>
      </c>
      <c r="H523" s="25" t="s">
        <v>379</v>
      </c>
      <c r="I523" s="25" t="s">
        <v>380</v>
      </c>
      <c r="J523" s="25">
        <v>1</v>
      </c>
      <c r="K523" s="25">
        <v>1</v>
      </c>
      <c r="L523" s="25">
        <f t="shared" si="126"/>
        <v>0</v>
      </c>
      <c r="M523" s="25" t="s">
        <v>354</v>
      </c>
      <c r="N523" s="45">
        <v>45828</v>
      </c>
      <c r="O523" s="54">
        <v>101400</v>
      </c>
      <c r="P523" s="25" t="s">
        <v>355</v>
      </c>
      <c r="Q523" s="25" t="s">
        <v>637</v>
      </c>
      <c r="R523" s="25" t="s">
        <v>638</v>
      </c>
      <c r="S523" s="3">
        <v>-20</v>
      </c>
      <c r="T523" s="55"/>
      <c r="U523" s="25" t="s">
        <v>321</v>
      </c>
      <c r="V523" s="25" t="str">
        <f>VLOOKUP(P523,'Customer List'!B:C,2,)</f>
        <v>Delhi</v>
      </c>
      <c r="W523" s="56"/>
      <c r="X523" s="45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67" t="str">
        <f>VLOOKUP(P523,'Customer List'!B:D,3,)</f>
        <v>Local</v>
      </c>
    </row>
    <row r="524" spans="1:29" x14ac:dyDescent="0.25">
      <c r="A524" s="25">
        <f t="shared" si="132"/>
        <v>521</v>
      </c>
      <c r="B524" s="25" t="s">
        <v>372</v>
      </c>
      <c r="C524" s="45">
        <v>45820</v>
      </c>
      <c r="D524" s="45">
        <v>45826</v>
      </c>
      <c r="E524" s="8">
        <v>126.88</v>
      </c>
      <c r="F524" s="8">
        <f t="shared" si="125"/>
        <v>11165.439999999999</v>
      </c>
      <c r="G524" s="54">
        <f t="shared" si="130"/>
        <v>11165.439999999999</v>
      </c>
      <c r="H524" s="25" t="s">
        <v>381</v>
      </c>
      <c r="I524" s="25" t="s">
        <v>382</v>
      </c>
      <c r="J524" s="25">
        <v>1</v>
      </c>
      <c r="K524" s="25">
        <v>1</v>
      </c>
      <c r="L524" s="25">
        <f t="shared" si="126"/>
        <v>0</v>
      </c>
      <c r="M524" s="25" t="s">
        <v>383</v>
      </c>
      <c r="N524" s="45">
        <v>45829</v>
      </c>
      <c r="O524" s="54">
        <v>20390.63</v>
      </c>
      <c r="P524" s="25" t="s">
        <v>384</v>
      </c>
      <c r="Q524" s="25">
        <v>58152287653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Pune</v>
      </c>
      <c r="W524" s="56"/>
      <c r="X524" s="45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132"/>
        <v>522</v>
      </c>
      <c r="B525" s="25" t="s">
        <v>372</v>
      </c>
      <c r="C525" s="45">
        <v>45820</v>
      </c>
      <c r="D525" s="45">
        <v>45826</v>
      </c>
      <c r="E525" s="8">
        <v>105.46</v>
      </c>
      <c r="F525" s="8">
        <f t="shared" si="125"/>
        <v>9280.48</v>
      </c>
      <c r="G525" s="54">
        <f t="shared" si="130"/>
        <v>9280.48</v>
      </c>
      <c r="H525" s="25" t="s">
        <v>385</v>
      </c>
      <c r="I525" s="25" t="s">
        <v>386</v>
      </c>
      <c r="J525" s="25">
        <v>1</v>
      </c>
      <c r="K525" s="25">
        <v>1</v>
      </c>
      <c r="L525" s="25">
        <f t="shared" si="126"/>
        <v>0</v>
      </c>
      <c r="M525" s="25" t="s">
        <v>383</v>
      </c>
      <c r="N525" s="45">
        <v>45829</v>
      </c>
      <c r="O525" s="54">
        <v>16948.13</v>
      </c>
      <c r="P525" s="25" t="s">
        <v>384</v>
      </c>
      <c r="Q525" s="25">
        <v>58152287653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132"/>
        <v>523</v>
      </c>
      <c r="B526" s="25" t="s">
        <v>372</v>
      </c>
      <c r="C526" s="45">
        <v>45820</v>
      </c>
      <c r="D526" s="45">
        <v>45826</v>
      </c>
      <c r="E526" s="8">
        <v>192</v>
      </c>
      <c r="F526" s="8">
        <f t="shared" si="125"/>
        <v>16896</v>
      </c>
      <c r="G526" s="54">
        <f t="shared" si="130"/>
        <v>16896</v>
      </c>
      <c r="H526" s="25" t="s">
        <v>387</v>
      </c>
      <c r="I526" s="25" t="s">
        <v>388</v>
      </c>
      <c r="J526" s="25">
        <v>1</v>
      </c>
      <c r="K526" s="25">
        <v>1</v>
      </c>
      <c r="L526" s="25">
        <f t="shared" si="126"/>
        <v>0</v>
      </c>
      <c r="M526" s="25" t="s">
        <v>168</v>
      </c>
      <c r="N526" s="45">
        <v>45829</v>
      </c>
      <c r="O526" s="54">
        <v>28770</v>
      </c>
      <c r="P526" s="25" t="s">
        <v>169</v>
      </c>
      <c r="Q526" s="25">
        <v>58152285520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Bhopal</v>
      </c>
      <c r="W526" s="56"/>
      <c r="X526" s="45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132"/>
        <v>524</v>
      </c>
      <c r="B527" s="25" t="s">
        <v>372</v>
      </c>
      <c r="C527" s="45">
        <v>45820</v>
      </c>
      <c r="D527" s="45">
        <v>45826</v>
      </c>
      <c r="E527" s="8">
        <v>178</v>
      </c>
      <c r="F527" s="8">
        <f t="shared" si="125"/>
        <v>15664</v>
      </c>
      <c r="G527" s="54">
        <f t="shared" si="130"/>
        <v>15664</v>
      </c>
      <c r="H527" s="25" t="s">
        <v>389</v>
      </c>
      <c r="I527" s="25" t="s">
        <v>390</v>
      </c>
      <c r="J527" s="25">
        <v>1</v>
      </c>
      <c r="K527" s="25">
        <v>1</v>
      </c>
      <c r="L527" s="25">
        <f t="shared" si="126"/>
        <v>0</v>
      </c>
      <c r="M527" s="25" t="s">
        <v>391</v>
      </c>
      <c r="N527" s="45">
        <v>45829</v>
      </c>
      <c r="O527" s="54">
        <v>27432</v>
      </c>
      <c r="P527" s="25" t="s">
        <v>392</v>
      </c>
      <c r="Q527" s="25">
        <v>58152285811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Bhopal</v>
      </c>
      <c r="W527" s="56"/>
      <c r="X527" s="45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132"/>
        <v>525</v>
      </c>
      <c r="B528" s="25" t="s">
        <v>372</v>
      </c>
      <c r="C528" s="45">
        <v>45820</v>
      </c>
      <c r="D528" s="45">
        <v>45826</v>
      </c>
      <c r="E528" s="8">
        <v>191.57</v>
      </c>
      <c r="F528" s="8">
        <f t="shared" si="125"/>
        <v>16858.16</v>
      </c>
      <c r="G528" s="54">
        <f t="shared" si="130"/>
        <v>16858.16</v>
      </c>
      <c r="H528" s="25" t="s">
        <v>393</v>
      </c>
      <c r="I528" s="25" t="s">
        <v>394</v>
      </c>
      <c r="J528" s="25">
        <v>1</v>
      </c>
      <c r="K528" s="25">
        <v>1</v>
      </c>
      <c r="L528" s="25">
        <f t="shared" si="126"/>
        <v>0</v>
      </c>
      <c r="M528" s="25" t="s">
        <v>395</v>
      </c>
      <c r="N528" s="45">
        <v>45832</v>
      </c>
      <c r="O528" s="54">
        <v>28171.5</v>
      </c>
      <c r="P528" s="25" t="s">
        <v>296</v>
      </c>
      <c r="Q528" s="25">
        <v>58152373871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Kerala</v>
      </c>
      <c r="W528" s="56"/>
      <c r="X528" s="45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132"/>
        <v>526</v>
      </c>
      <c r="B529" s="25" t="s">
        <v>372</v>
      </c>
      <c r="C529" s="45">
        <v>45820</v>
      </c>
      <c r="D529" s="45">
        <v>45826</v>
      </c>
      <c r="E529" s="8">
        <v>374</v>
      </c>
      <c r="F529" s="8">
        <f t="shared" si="125"/>
        <v>32912</v>
      </c>
      <c r="G529" s="54">
        <f t="shared" si="130"/>
        <v>32912</v>
      </c>
      <c r="H529" s="25" t="s">
        <v>396</v>
      </c>
      <c r="I529" s="25" t="s">
        <v>397</v>
      </c>
      <c r="J529" s="25">
        <v>1</v>
      </c>
      <c r="K529" s="25">
        <v>1</v>
      </c>
      <c r="L529" s="25">
        <f t="shared" si="126"/>
        <v>0</v>
      </c>
      <c r="M529" s="25" t="s">
        <v>398</v>
      </c>
      <c r="N529" s="45">
        <v>45829</v>
      </c>
      <c r="O529" s="54">
        <v>56070</v>
      </c>
      <c r="P529" s="25" t="s">
        <v>399</v>
      </c>
      <c r="Q529" s="25">
        <v>58152287325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Pune</v>
      </c>
      <c r="W529" s="56"/>
      <c r="X529" s="45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132"/>
        <v>527</v>
      </c>
      <c r="B530" s="25" t="s">
        <v>372</v>
      </c>
      <c r="C530" s="45">
        <v>45820</v>
      </c>
      <c r="D530" s="45">
        <v>45826</v>
      </c>
      <c r="E530" s="8">
        <v>312</v>
      </c>
      <c r="F530" s="8">
        <f t="shared" si="125"/>
        <v>27456</v>
      </c>
      <c r="G530" s="54">
        <f t="shared" si="130"/>
        <v>27456</v>
      </c>
      <c r="H530" s="25" t="s">
        <v>400</v>
      </c>
      <c r="I530" s="25" t="s">
        <v>401</v>
      </c>
      <c r="J530" s="25">
        <v>1</v>
      </c>
      <c r="K530" s="25">
        <v>1</v>
      </c>
      <c r="L530" s="25">
        <f t="shared" si="126"/>
        <v>0</v>
      </c>
      <c r="M530" s="25" t="s">
        <v>402</v>
      </c>
      <c r="N530" s="45">
        <v>45829</v>
      </c>
      <c r="O530" s="54">
        <v>46830</v>
      </c>
      <c r="P530" s="25" t="s">
        <v>403</v>
      </c>
      <c r="Q530" s="25">
        <v>58152288014</v>
      </c>
      <c r="R530" s="25" t="s">
        <v>41</v>
      </c>
      <c r="S530" s="3">
        <v>-20</v>
      </c>
      <c r="T530" s="55"/>
      <c r="U530" s="25" t="s">
        <v>321</v>
      </c>
      <c r="V530" s="25" t="str">
        <f>VLOOKUP(P530,'Customer List'!B:C,2,)</f>
        <v>Hyderabad</v>
      </c>
      <c r="W530" s="56"/>
      <c r="X530" s="45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132"/>
        <v>528</v>
      </c>
      <c r="B531" s="25" t="s">
        <v>372</v>
      </c>
      <c r="C531" s="45">
        <v>45820</v>
      </c>
      <c r="D531" s="45">
        <v>45826</v>
      </c>
      <c r="E531" s="8">
        <v>188</v>
      </c>
      <c r="F531" s="8">
        <f t="shared" si="125"/>
        <v>16544</v>
      </c>
      <c r="G531" s="54">
        <f t="shared" si="130"/>
        <v>16544</v>
      </c>
      <c r="H531" s="25" t="s">
        <v>404</v>
      </c>
      <c r="I531" s="25" t="s">
        <v>405</v>
      </c>
      <c r="J531" s="25">
        <v>1</v>
      </c>
      <c r="K531" s="25">
        <v>1</v>
      </c>
      <c r="L531" s="25">
        <f t="shared" si="126"/>
        <v>0</v>
      </c>
      <c r="M531" s="25" t="s">
        <v>402</v>
      </c>
      <c r="N531" s="45">
        <v>45829</v>
      </c>
      <c r="O531" s="54">
        <v>28245</v>
      </c>
      <c r="P531" s="25" t="s">
        <v>403</v>
      </c>
      <c r="Q531" s="25">
        <v>58152288014</v>
      </c>
      <c r="R531" s="25" t="s">
        <v>41</v>
      </c>
      <c r="S531" s="3">
        <v>-20</v>
      </c>
      <c r="T531" s="55"/>
      <c r="U531" s="25" t="s">
        <v>321</v>
      </c>
      <c r="V531" s="25" t="str">
        <f>VLOOKUP(P531,'Customer List'!B:C,2,)</f>
        <v>Hyderabad</v>
      </c>
      <c r="W531" s="56"/>
      <c r="X531" s="45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132"/>
        <v>529</v>
      </c>
      <c r="B532" s="25" t="s">
        <v>372</v>
      </c>
      <c r="C532" s="45">
        <v>45820</v>
      </c>
      <c r="D532" s="45">
        <v>45826</v>
      </c>
      <c r="E532" s="8">
        <v>658</v>
      </c>
      <c r="F532" s="8">
        <f t="shared" si="125"/>
        <v>57904</v>
      </c>
      <c r="G532" s="54">
        <f t="shared" si="130"/>
        <v>57904</v>
      </c>
      <c r="H532" s="25" t="s">
        <v>406</v>
      </c>
      <c r="I532" s="25" t="s">
        <v>407</v>
      </c>
      <c r="J532" s="25">
        <v>1</v>
      </c>
      <c r="K532" s="25">
        <v>1</v>
      </c>
      <c r="L532" s="25">
        <f t="shared" si="126"/>
        <v>0</v>
      </c>
      <c r="M532" s="25" t="s">
        <v>408</v>
      </c>
      <c r="N532" s="45">
        <v>45831</v>
      </c>
      <c r="O532" s="54">
        <v>84835</v>
      </c>
      <c r="P532" s="25" t="s">
        <v>31</v>
      </c>
      <c r="Q532" s="25" t="s">
        <v>637</v>
      </c>
      <c r="R532" s="25" t="s">
        <v>638</v>
      </c>
      <c r="S532" s="3">
        <v>-20</v>
      </c>
      <c r="T532" s="55"/>
      <c r="U532" s="25" t="s">
        <v>321</v>
      </c>
      <c r="V532" s="25" t="str">
        <f>VLOOKUP(P532,'Customer List'!B:C,2,)</f>
        <v>Delhi</v>
      </c>
      <c r="W532" s="56"/>
      <c r="X532" s="45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67" t="str">
        <f>VLOOKUP(P532,'Customer List'!B:D,3,)</f>
        <v>Local</v>
      </c>
    </row>
    <row r="533" spans="1:29" x14ac:dyDescent="0.25">
      <c r="A533" s="25">
        <f t="shared" si="132"/>
        <v>530</v>
      </c>
      <c r="B533" s="25" t="s">
        <v>372</v>
      </c>
      <c r="C533" s="45">
        <v>45820</v>
      </c>
      <c r="D533" s="45">
        <v>45826</v>
      </c>
      <c r="E533" s="8">
        <v>14</v>
      </c>
      <c r="F533" s="8">
        <f t="shared" si="125"/>
        <v>1232</v>
      </c>
      <c r="G533" s="54">
        <f t="shared" si="130"/>
        <v>1232</v>
      </c>
      <c r="H533" s="25" t="s">
        <v>409</v>
      </c>
      <c r="I533" s="25" t="s">
        <v>410</v>
      </c>
      <c r="J533" s="25">
        <v>1</v>
      </c>
      <c r="K533" s="25">
        <v>1</v>
      </c>
      <c r="L533" s="25">
        <f t="shared" si="126"/>
        <v>0</v>
      </c>
      <c r="M533" s="25" t="s">
        <v>411</v>
      </c>
      <c r="N533" s="45">
        <v>45829</v>
      </c>
      <c r="O533" s="54">
        <v>0</v>
      </c>
      <c r="P533" s="25" t="s">
        <v>169</v>
      </c>
      <c r="Q533" s="25">
        <v>58152285520</v>
      </c>
      <c r="R533" s="25" t="s">
        <v>41</v>
      </c>
      <c r="S533" s="3">
        <v>4</v>
      </c>
      <c r="T533" s="55" t="s">
        <v>412</v>
      </c>
      <c r="U533" s="25" t="s">
        <v>321</v>
      </c>
      <c r="V533" s="25" t="str">
        <f>VLOOKUP(P533,'Customer List'!B:C,2,)</f>
        <v>Bhopal</v>
      </c>
      <c r="W533" s="56"/>
      <c r="X533" s="45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132"/>
        <v>531</v>
      </c>
      <c r="B534" s="25">
        <v>90228222</v>
      </c>
      <c r="C534" s="45">
        <v>45807</v>
      </c>
      <c r="D534" s="45">
        <v>45810</v>
      </c>
      <c r="E534" s="8">
        <v>324.8</v>
      </c>
      <c r="F534" s="8">
        <f t="shared" si="125"/>
        <v>28582.400000000001</v>
      </c>
      <c r="G534" s="54">
        <f t="shared" si="130"/>
        <v>28582.400000000001</v>
      </c>
      <c r="H534" s="25" t="s">
        <v>413</v>
      </c>
      <c r="I534" s="25" t="s">
        <v>414</v>
      </c>
      <c r="J534" s="25">
        <v>1</v>
      </c>
      <c r="K534" s="25">
        <v>1</v>
      </c>
      <c r="L534" s="25">
        <f t="shared" si="126"/>
        <v>0</v>
      </c>
      <c r="M534" s="25" t="s">
        <v>415</v>
      </c>
      <c r="N534" s="45">
        <v>45812</v>
      </c>
      <c r="O534" s="54">
        <v>45472</v>
      </c>
      <c r="P534" s="25" t="s">
        <v>416</v>
      </c>
      <c r="Q534" s="25"/>
      <c r="R534" s="25"/>
      <c r="S534" s="3"/>
      <c r="T534" s="55"/>
      <c r="U534" s="25" t="s">
        <v>417</v>
      </c>
      <c r="V534" s="25" t="str">
        <f>VLOOKUP(P534,'Customer List'!B:C,2,)</f>
        <v>Kolkata</v>
      </c>
      <c r="W534" s="56"/>
      <c r="X534" s="45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132"/>
        <v>532</v>
      </c>
      <c r="B535" s="25">
        <v>90228222</v>
      </c>
      <c r="C535" s="45">
        <v>45807</v>
      </c>
      <c r="D535" s="45">
        <v>45810</v>
      </c>
      <c r="E535" s="8">
        <v>324.8</v>
      </c>
      <c r="F535" s="8">
        <f t="shared" si="125"/>
        <v>28582.400000000001</v>
      </c>
      <c r="G535" s="54">
        <f t="shared" si="130"/>
        <v>28582.400000000001</v>
      </c>
      <c r="H535" s="25" t="s">
        <v>418</v>
      </c>
      <c r="I535" s="25" t="s">
        <v>419</v>
      </c>
      <c r="J535" s="25">
        <v>1</v>
      </c>
      <c r="K535" s="25">
        <v>1</v>
      </c>
      <c r="L535" s="25">
        <f t="shared" si="126"/>
        <v>0</v>
      </c>
      <c r="M535" s="25" t="s">
        <v>420</v>
      </c>
      <c r="N535" s="45">
        <v>45812</v>
      </c>
      <c r="O535" s="54">
        <v>46771</v>
      </c>
      <c r="P535" s="25" t="s">
        <v>303</v>
      </c>
      <c r="Q535" s="25"/>
      <c r="R535" s="25"/>
      <c r="S535" s="3"/>
      <c r="T535" s="55"/>
      <c r="U535" s="25" t="s">
        <v>417</v>
      </c>
      <c r="V535" s="25" t="str">
        <f>VLOOKUP(P535,'Customer List'!B:C,2,)</f>
        <v>Banglore</v>
      </c>
      <c r="W535" s="56"/>
      <c r="X535" s="45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132"/>
        <v>533</v>
      </c>
      <c r="B536" s="25">
        <v>173498</v>
      </c>
      <c r="C536" s="45">
        <v>45804</v>
      </c>
      <c r="D536" s="45">
        <v>45810</v>
      </c>
      <c r="E536" s="8">
        <v>378</v>
      </c>
      <c r="F536" s="8">
        <f t="shared" si="125"/>
        <v>33264</v>
      </c>
      <c r="G536" s="54">
        <f t="shared" si="130"/>
        <v>33264</v>
      </c>
      <c r="H536" s="25" t="s">
        <v>421</v>
      </c>
      <c r="I536" s="25" t="s">
        <v>422</v>
      </c>
      <c r="J536" s="25">
        <v>1</v>
      </c>
      <c r="K536" s="25">
        <v>1</v>
      </c>
      <c r="L536" s="25">
        <f t="shared" si="126"/>
        <v>0</v>
      </c>
      <c r="M536" s="25" t="s">
        <v>423</v>
      </c>
      <c r="N536" s="45">
        <v>45810</v>
      </c>
      <c r="O536" s="54">
        <v>46305</v>
      </c>
      <c r="P536" s="25" t="s">
        <v>1900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Banglore</v>
      </c>
      <c r="W536" s="56"/>
      <c r="X536" s="45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132"/>
        <v>534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125"/>
        <v>48100.800000000003</v>
      </c>
      <c r="G537" s="54">
        <f t="shared" si="130"/>
        <v>96201.600000000006</v>
      </c>
      <c r="H537" s="25" t="s">
        <v>425</v>
      </c>
      <c r="I537" s="25" t="s">
        <v>426</v>
      </c>
      <c r="J537" s="25">
        <v>2</v>
      </c>
      <c r="K537" s="25">
        <v>2</v>
      </c>
      <c r="L537" s="25">
        <f t="shared" si="126"/>
        <v>0</v>
      </c>
      <c r="M537" s="25" t="s">
        <v>427</v>
      </c>
      <c r="N537" s="45">
        <v>45810</v>
      </c>
      <c r="O537" s="54">
        <v>133917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132"/>
        <v>535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125"/>
        <v>48100.800000000003</v>
      </c>
      <c r="G538" s="54">
        <f t="shared" si="130"/>
        <v>96201.600000000006</v>
      </c>
      <c r="H538" s="25" t="s">
        <v>429</v>
      </c>
      <c r="I538" s="25" t="s">
        <v>430</v>
      </c>
      <c r="J538" s="25">
        <v>2</v>
      </c>
      <c r="K538" s="25">
        <v>2</v>
      </c>
      <c r="L538" s="25">
        <f t="shared" si="126"/>
        <v>0</v>
      </c>
      <c r="M538" s="25" t="s">
        <v>427</v>
      </c>
      <c r="N538" s="45">
        <v>45810</v>
      </c>
      <c r="O538" s="54">
        <v>133917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132"/>
        <v>536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125"/>
        <v>48100.800000000003</v>
      </c>
      <c r="G539" s="54">
        <f t="shared" si="130"/>
        <v>48100.800000000003</v>
      </c>
      <c r="H539" s="25" t="s">
        <v>431</v>
      </c>
      <c r="I539" s="25" t="s">
        <v>432</v>
      </c>
      <c r="J539" s="25">
        <v>1</v>
      </c>
      <c r="K539" s="25">
        <v>1</v>
      </c>
      <c r="L539" s="25">
        <f t="shared" si="126"/>
        <v>0</v>
      </c>
      <c r="M539" s="25" t="s">
        <v>427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132"/>
        <v>537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125"/>
        <v>48100.800000000003</v>
      </c>
      <c r="G540" s="54">
        <f t="shared" si="130"/>
        <v>48100.800000000003</v>
      </c>
      <c r="H540" s="25" t="s">
        <v>433</v>
      </c>
      <c r="I540" s="25" t="s">
        <v>434</v>
      </c>
      <c r="J540" s="25">
        <v>1</v>
      </c>
      <c r="K540" s="25">
        <v>1</v>
      </c>
      <c r="L540" s="25">
        <f t="shared" si="126"/>
        <v>0</v>
      </c>
      <c r="M540" s="25" t="s">
        <v>427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132"/>
        <v>538</v>
      </c>
      <c r="B541" s="25">
        <v>173498</v>
      </c>
      <c r="C541" s="45">
        <v>45804</v>
      </c>
      <c r="D541" s="45">
        <v>45810</v>
      </c>
      <c r="E541" s="8">
        <v>1909.02</v>
      </c>
      <c r="F541" s="8">
        <f t="shared" si="125"/>
        <v>167993.76</v>
      </c>
      <c r="G541" s="54">
        <f t="shared" si="130"/>
        <v>167993.76</v>
      </c>
      <c r="H541" s="25" t="s">
        <v>435</v>
      </c>
      <c r="I541" s="25" t="s">
        <v>436</v>
      </c>
      <c r="J541" s="25">
        <v>1</v>
      </c>
      <c r="K541" s="25">
        <v>1</v>
      </c>
      <c r="L541" s="25">
        <f t="shared" si="126"/>
        <v>0</v>
      </c>
      <c r="M541" s="25" t="s">
        <v>427</v>
      </c>
      <c r="N541" s="45">
        <v>45810</v>
      </c>
      <c r="O541" s="54">
        <v>233877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132"/>
        <v>539</v>
      </c>
      <c r="B542" s="25">
        <v>173498</v>
      </c>
      <c r="C542" s="45">
        <v>45804</v>
      </c>
      <c r="D542" s="45">
        <v>45810</v>
      </c>
      <c r="E542" s="8">
        <v>1909.2</v>
      </c>
      <c r="F542" s="8">
        <f t="shared" si="125"/>
        <v>168009.60000000001</v>
      </c>
      <c r="G542" s="54">
        <f t="shared" si="130"/>
        <v>168009.60000000001</v>
      </c>
      <c r="H542" s="25" t="s">
        <v>437</v>
      </c>
      <c r="I542" s="25" t="s">
        <v>438</v>
      </c>
      <c r="J542" s="25">
        <v>1</v>
      </c>
      <c r="K542" s="25">
        <v>1</v>
      </c>
      <c r="L542" s="25">
        <f t="shared" si="126"/>
        <v>0</v>
      </c>
      <c r="M542" s="25" t="s">
        <v>427</v>
      </c>
      <c r="N542" s="45">
        <v>45810</v>
      </c>
      <c r="O542" s="54">
        <v>233877</v>
      </c>
      <c r="P542" s="25" t="s">
        <v>428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Bhuvneshwar</v>
      </c>
      <c r="W542" s="56"/>
      <c r="X542" s="45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132"/>
        <v>540</v>
      </c>
      <c r="B543" s="25">
        <v>173498</v>
      </c>
      <c r="C543" s="45">
        <v>45804</v>
      </c>
      <c r="D543" s="45">
        <v>45810</v>
      </c>
      <c r="E543" s="8">
        <v>546.6</v>
      </c>
      <c r="F543" s="8">
        <f t="shared" si="125"/>
        <v>48100.800000000003</v>
      </c>
      <c r="G543" s="54">
        <f t="shared" si="130"/>
        <v>48100.800000000003</v>
      </c>
      <c r="H543" s="25" t="s">
        <v>439</v>
      </c>
      <c r="I543" s="25" t="s">
        <v>440</v>
      </c>
      <c r="J543" s="25">
        <v>1</v>
      </c>
      <c r="K543" s="25">
        <v>1</v>
      </c>
      <c r="L543" s="25">
        <f t="shared" si="126"/>
        <v>0</v>
      </c>
      <c r="M543" s="25" t="s">
        <v>441</v>
      </c>
      <c r="N543" s="45">
        <v>45810</v>
      </c>
      <c r="O543" s="54">
        <v>66958.5</v>
      </c>
      <c r="P543" s="25" t="s">
        <v>428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Bhuvneshwar</v>
      </c>
      <c r="W543" s="56"/>
      <c r="X543" s="45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132"/>
        <v>541</v>
      </c>
      <c r="B544" s="25">
        <v>173779</v>
      </c>
      <c r="C544" s="45">
        <v>45812</v>
      </c>
      <c r="D544" s="45">
        <v>45815</v>
      </c>
      <c r="E544" s="8">
        <v>2696.4</v>
      </c>
      <c r="F544" s="8">
        <f t="shared" si="125"/>
        <v>237283.20000000001</v>
      </c>
      <c r="G544" s="54">
        <f t="shared" si="130"/>
        <v>474566.40000000002</v>
      </c>
      <c r="H544" s="25" t="s">
        <v>442</v>
      </c>
      <c r="I544" s="25" t="s">
        <v>443</v>
      </c>
      <c r="J544" s="25">
        <v>2</v>
      </c>
      <c r="K544" s="25">
        <v>2</v>
      </c>
      <c r="L544" s="25">
        <f t="shared" si="126"/>
        <v>0</v>
      </c>
      <c r="M544" s="25" t="s">
        <v>444</v>
      </c>
      <c r="N544" s="45">
        <v>45815</v>
      </c>
      <c r="O544" s="54">
        <v>566244</v>
      </c>
      <c r="P544" s="25" t="s">
        <v>320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Gujrat</v>
      </c>
      <c r="W544" s="56"/>
      <c r="X544" s="45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132"/>
        <v>542</v>
      </c>
      <c r="B545" s="25">
        <v>174006</v>
      </c>
      <c r="C545" s="45">
        <v>45814</v>
      </c>
      <c r="D545" s="45">
        <v>45818</v>
      </c>
      <c r="E545" s="8">
        <v>103.2</v>
      </c>
      <c r="F545" s="8">
        <f t="shared" si="125"/>
        <v>9081.6</v>
      </c>
      <c r="G545" s="54">
        <f t="shared" si="130"/>
        <v>9081.6</v>
      </c>
      <c r="H545" s="25" t="s">
        <v>445</v>
      </c>
      <c r="I545" s="25" t="s">
        <v>446</v>
      </c>
      <c r="J545" s="25">
        <v>1</v>
      </c>
      <c r="K545" s="25">
        <v>1</v>
      </c>
      <c r="L545" s="25">
        <f t="shared" si="126"/>
        <v>0</v>
      </c>
      <c r="M545" s="25" t="s">
        <v>447</v>
      </c>
      <c r="N545" s="45">
        <v>45818</v>
      </c>
      <c r="O545" s="54">
        <v>12642</v>
      </c>
      <c r="P545" s="25" t="s">
        <v>192</v>
      </c>
      <c r="Q545" s="25"/>
      <c r="R545" s="25"/>
      <c r="S545" s="3"/>
      <c r="T545" s="55"/>
      <c r="U545" s="25" t="s">
        <v>424</v>
      </c>
      <c r="V545" s="25" t="str">
        <f>VLOOKUP(P545,'Customer List'!B:C,2,)</f>
        <v>Chandigarh</v>
      </c>
      <c r="W545" s="56"/>
      <c r="X545" s="45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132"/>
        <v>543</v>
      </c>
      <c r="B546" s="25">
        <v>174006</v>
      </c>
      <c r="C546" s="45">
        <v>45814</v>
      </c>
      <c r="D546" s="45">
        <v>45818</v>
      </c>
      <c r="E546" s="8">
        <v>103.2</v>
      </c>
      <c r="F546" s="8">
        <f t="shared" si="125"/>
        <v>9081.6</v>
      </c>
      <c r="G546" s="54">
        <f t="shared" si="130"/>
        <v>9081.6</v>
      </c>
      <c r="H546" s="25" t="s">
        <v>448</v>
      </c>
      <c r="I546" s="25" t="s">
        <v>449</v>
      </c>
      <c r="J546" s="25">
        <v>1</v>
      </c>
      <c r="K546" s="25">
        <v>1</v>
      </c>
      <c r="L546" s="25">
        <f t="shared" si="126"/>
        <v>0</v>
      </c>
      <c r="M546" s="25" t="s">
        <v>447</v>
      </c>
      <c r="N546" s="45">
        <v>45818</v>
      </c>
      <c r="O546" s="54">
        <v>12642</v>
      </c>
      <c r="P546" s="25" t="s">
        <v>192</v>
      </c>
      <c r="Q546" s="25"/>
      <c r="R546" s="25"/>
      <c r="S546" s="3"/>
      <c r="T546" s="55"/>
      <c r="U546" s="25" t="s">
        <v>424</v>
      </c>
      <c r="V546" s="25" t="str">
        <f>VLOOKUP(P546,'Customer List'!B:C,2,)</f>
        <v>Chandigarh</v>
      </c>
      <c r="W546" s="56"/>
      <c r="X546" s="45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132"/>
        <v>544</v>
      </c>
      <c r="B547" s="25">
        <v>174008</v>
      </c>
      <c r="C547" s="45">
        <v>45814</v>
      </c>
      <c r="D547" s="45">
        <v>45818</v>
      </c>
      <c r="E547" s="8">
        <v>103.2</v>
      </c>
      <c r="F547" s="8">
        <f t="shared" si="125"/>
        <v>9081.6</v>
      </c>
      <c r="G547" s="54">
        <f t="shared" si="130"/>
        <v>9081.6</v>
      </c>
      <c r="H547" s="25" t="s">
        <v>450</v>
      </c>
      <c r="I547" s="25" t="s">
        <v>451</v>
      </c>
      <c r="J547" s="25">
        <v>1</v>
      </c>
      <c r="K547" s="25">
        <v>1</v>
      </c>
      <c r="L547" s="25">
        <f t="shared" si="126"/>
        <v>0</v>
      </c>
      <c r="M547" s="25" t="s">
        <v>452</v>
      </c>
      <c r="N547" s="45">
        <v>45818</v>
      </c>
      <c r="O547" s="54">
        <v>12642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132"/>
        <v>545</v>
      </c>
      <c r="B548" s="25">
        <v>174008</v>
      </c>
      <c r="C548" s="45">
        <v>45814</v>
      </c>
      <c r="D548" s="45">
        <v>45818</v>
      </c>
      <c r="E548" s="8">
        <v>141</v>
      </c>
      <c r="F548" s="8">
        <f t="shared" si="125"/>
        <v>12408</v>
      </c>
      <c r="G548" s="54">
        <f t="shared" si="130"/>
        <v>12408</v>
      </c>
      <c r="H548" s="25" t="s">
        <v>454</v>
      </c>
      <c r="I548" s="25" t="s">
        <v>455</v>
      </c>
      <c r="J548" s="25">
        <v>1</v>
      </c>
      <c r="K548" s="25">
        <v>1</v>
      </c>
      <c r="L548" s="25">
        <f t="shared" si="126"/>
        <v>0</v>
      </c>
      <c r="M548" s="25" t="s">
        <v>452</v>
      </c>
      <c r="N548" s="45">
        <v>45818</v>
      </c>
      <c r="O548" s="54">
        <v>17272.5</v>
      </c>
      <c r="P548" s="25" t="s">
        <v>453</v>
      </c>
      <c r="Q548" s="25"/>
      <c r="R548" s="25"/>
      <c r="S548" s="3">
        <v>4</v>
      </c>
      <c r="T548" s="55"/>
      <c r="U548" s="25" t="s">
        <v>424</v>
      </c>
      <c r="V548" s="25" t="str">
        <f>VLOOKUP(P548,'Customer List'!B:C,2,)</f>
        <v>Banglore</v>
      </c>
      <c r="W548" s="56"/>
      <c r="X548" s="45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132"/>
        <v>546</v>
      </c>
      <c r="B549" s="25">
        <v>174008</v>
      </c>
      <c r="C549" s="45">
        <v>45814</v>
      </c>
      <c r="D549" s="45">
        <v>45818</v>
      </c>
      <c r="E549" s="8">
        <v>378</v>
      </c>
      <c r="F549" s="8">
        <f t="shared" si="125"/>
        <v>33264</v>
      </c>
      <c r="G549" s="54">
        <f t="shared" si="130"/>
        <v>33264</v>
      </c>
      <c r="H549" s="25" t="s">
        <v>456</v>
      </c>
      <c r="I549" s="25" t="s">
        <v>457</v>
      </c>
      <c r="J549" s="25">
        <v>1</v>
      </c>
      <c r="K549" s="25">
        <v>1</v>
      </c>
      <c r="L549" s="25">
        <f t="shared" si="126"/>
        <v>0</v>
      </c>
      <c r="M549" s="25" t="s">
        <v>452</v>
      </c>
      <c r="N549" s="45">
        <v>45818</v>
      </c>
      <c r="O549" s="54">
        <v>46305</v>
      </c>
      <c r="P549" s="25" t="s">
        <v>453</v>
      </c>
      <c r="Q549" s="25"/>
      <c r="R549" s="25"/>
      <c r="S549" s="3">
        <v>4</v>
      </c>
      <c r="T549" s="55"/>
      <c r="U549" s="25" t="s">
        <v>424</v>
      </c>
      <c r="V549" s="25" t="str">
        <f>VLOOKUP(P549,'Customer List'!B:C,2,)</f>
        <v>Banglore</v>
      </c>
      <c r="W549" s="56"/>
      <c r="X549" s="45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132"/>
        <v>547</v>
      </c>
      <c r="B550" s="25">
        <v>174509</v>
      </c>
      <c r="C550" s="45">
        <v>45824</v>
      </c>
      <c r="D550" s="45">
        <v>45828</v>
      </c>
      <c r="E550" s="8">
        <v>405.16</v>
      </c>
      <c r="F550" s="8">
        <f t="shared" si="125"/>
        <v>35654.080000000002</v>
      </c>
      <c r="G550" s="54">
        <f t="shared" si="130"/>
        <v>71308.160000000003</v>
      </c>
      <c r="H550" s="25" t="s">
        <v>458</v>
      </c>
      <c r="I550" s="25" t="s">
        <v>459</v>
      </c>
      <c r="J550" s="25">
        <v>2</v>
      </c>
      <c r="K550" s="25">
        <v>2</v>
      </c>
      <c r="L550" s="25">
        <f t="shared" si="126"/>
        <v>0</v>
      </c>
      <c r="M550" s="25" t="s">
        <v>460</v>
      </c>
      <c r="N550" s="45">
        <v>45829</v>
      </c>
      <c r="O550" s="54">
        <v>97755</v>
      </c>
      <c r="P550" s="25" t="s">
        <v>461</v>
      </c>
      <c r="Q550" s="25">
        <v>58152284643</v>
      </c>
      <c r="R550" s="25" t="s">
        <v>41</v>
      </c>
      <c r="S550" s="3">
        <v>4</v>
      </c>
      <c r="T550" s="55"/>
      <c r="U550" s="25" t="s">
        <v>424</v>
      </c>
      <c r="V550" s="25" t="str">
        <f>VLOOKUP(P550,'Customer List'!B:C,2,)</f>
        <v>Hyderabad</v>
      </c>
      <c r="W550" s="56"/>
      <c r="X550" s="45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132"/>
        <v>548</v>
      </c>
      <c r="B551" s="25">
        <v>174509</v>
      </c>
      <c r="C551" s="45">
        <v>45824</v>
      </c>
      <c r="D551" s="45">
        <v>45828</v>
      </c>
      <c r="E551" s="8">
        <v>164.8</v>
      </c>
      <c r="F551" s="8">
        <f t="shared" si="125"/>
        <v>14502.400000000001</v>
      </c>
      <c r="G551" s="54">
        <f t="shared" si="130"/>
        <v>14502.400000000001</v>
      </c>
      <c r="H551" s="25" t="s">
        <v>462</v>
      </c>
      <c r="I551" s="25" t="s">
        <v>463</v>
      </c>
      <c r="J551" s="25">
        <v>1</v>
      </c>
      <c r="K551" s="25">
        <v>1</v>
      </c>
      <c r="L551" s="25">
        <f t="shared" si="126"/>
        <v>0</v>
      </c>
      <c r="M551" s="25" t="s">
        <v>464</v>
      </c>
      <c r="N551" s="45">
        <v>45829</v>
      </c>
      <c r="O551" s="54">
        <v>21609</v>
      </c>
      <c r="P551" s="25" t="s">
        <v>166</v>
      </c>
      <c r="Q551" s="25">
        <v>58152284750</v>
      </c>
      <c r="R551" s="25" t="s">
        <v>41</v>
      </c>
      <c r="S551" s="3">
        <v>4</v>
      </c>
      <c r="T551" s="55" t="s">
        <v>465</v>
      </c>
      <c r="U551" s="25" t="s">
        <v>424</v>
      </c>
      <c r="V551" s="25" t="str">
        <f>VLOOKUP(P551,'Customer List'!B:C,2,)</f>
        <v>Lucknow</v>
      </c>
      <c r="W551" s="56"/>
      <c r="X551" s="45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132"/>
        <v>549</v>
      </c>
      <c r="B552" s="25" t="s">
        <v>14</v>
      </c>
      <c r="C552" s="45">
        <v>45808</v>
      </c>
      <c r="D552" s="45">
        <v>45808</v>
      </c>
      <c r="E552" s="8">
        <v>276.25</v>
      </c>
      <c r="F552" s="8">
        <f t="shared" si="125"/>
        <v>24310</v>
      </c>
      <c r="G552" s="54">
        <f t="shared" si="130"/>
        <v>24310</v>
      </c>
      <c r="H552" s="25" t="s">
        <v>466</v>
      </c>
      <c r="I552" s="25" t="s">
        <v>467</v>
      </c>
      <c r="J552" s="25">
        <v>1</v>
      </c>
      <c r="K552" s="25">
        <v>1</v>
      </c>
      <c r="L552" s="25">
        <f t="shared" si="126"/>
        <v>0</v>
      </c>
      <c r="M552" s="25" t="s">
        <v>1918</v>
      </c>
      <c r="N552" s="45">
        <v>45857</v>
      </c>
      <c r="O552" s="54">
        <v>28427</v>
      </c>
      <c r="P552" s="25" t="s">
        <v>468</v>
      </c>
      <c r="Q552" s="25">
        <v>58153394832</v>
      </c>
      <c r="R552" s="25" t="s">
        <v>41</v>
      </c>
      <c r="S552" s="3">
        <v>-20</v>
      </c>
      <c r="T552" s="55"/>
      <c r="U552" s="25" t="s">
        <v>611</v>
      </c>
      <c r="V552" s="25" t="str">
        <f>VLOOKUP(P552,'Customer List'!B:C,2,)</f>
        <v>Kolkata</v>
      </c>
      <c r="W552" s="56"/>
      <c r="X552" s="45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132"/>
        <v>550</v>
      </c>
      <c r="B553" s="25">
        <v>919364</v>
      </c>
      <c r="C553" s="45">
        <v>45814</v>
      </c>
      <c r="D553" s="45">
        <v>45818</v>
      </c>
      <c r="E553" s="8">
        <v>535.5</v>
      </c>
      <c r="F553" s="8">
        <f t="shared" si="125"/>
        <v>47124</v>
      </c>
      <c r="G553" s="54">
        <f t="shared" si="130"/>
        <v>47124</v>
      </c>
      <c r="H553" s="25" t="s">
        <v>469</v>
      </c>
      <c r="I553" s="25" t="s">
        <v>470</v>
      </c>
      <c r="J553" s="25">
        <v>1</v>
      </c>
      <c r="K553" s="25">
        <v>1</v>
      </c>
      <c r="L553" s="25">
        <f t="shared" si="126"/>
        <v>0</v>
      </c>
      <c r="M553" s="25" t="s">
        <v>471</v>
      </c>
      <c r="N553" s="45">
        <v>45818</v>
      </c>
      <c r="O553" s="54">
        <v>52352</v>
      </c>
      <c r="P553" s="25" t="s">
        <v>472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Hawrah, West Bengal</v>
      </c>
      <c r="W553" s="56"/>
      <c r="X553" s="45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x14ac:dyDescent="0.25">
      <c r="A554" s="25">
        <f t="shared" si="132"/>
        <v>551</v>
      </c>
      <c r="B554" s="25">
        <v>919467</v>
      </c>
      <c r="C554" s="45">
        <v>45814</v>
      </c>
      <c r="D554" s="45">
        <v>45818</v>
      </c>
      <c r="E554" s="8">
        <v>612</v>
      </c>
      <c r="F554" s="8">
        <f t="shared" si="125"/>
        <v>53856</v>
      </c>
      <c r="G554" s="54">
        <f t="shared" si="130"/>
        <v>107712</v>
      </c>
      <c r="H554" s="25" t="s">
        <v>473</v>
      </c>
      <c r="I554" s="25" t="s">
        <v>474</v>
      </c>
      <c r="J554" s="25">
        <v>2</v>
      </c>
      <c r="K554" s="25">
        <v>2</v>
      </c>
      <c r="L554" s="25">
        <f t="shared" si="126"/>
        <v>0</v>
      </c>
      <c r="M554" s="25" t="s">
        <v>475</v>
      </c>
      <c r="N554" s="45">
        <v>45818</v>
      </c>
      <c r="O554" s="54">
        <v>128275.2</v>
      </c>
      <c r="P554" s="25" t="s">
        <v>517</v>
      </c>
      <c r="Q554" s="25"/>
      <c r="R554" s="25"/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132"/>
        <v>552</v>
      </c>
      <c r="B555" s="25">
        <v>919467</v>
      </c>
      <c r="C555" s="45">
        <v>45814</v>
      </c>
      <c r="D555" s="45">
        <v>45818</v>
      </c>
      <c r="E555" s="8">
        <v>884</v>
      </c>
      <c r="F555" s="8">
        <f t="shared" si="125"/>
        <v>77792</v>
      </c>
      <c r="G555" s="54">
        <f t="shared" si="130"/>
        <v>155584</v>
      </c>
      <c r="H555" s="25" t="s">
        <v>476</v>
      </c>
      <c r="I555" s="25" t="s">
        <v>477</v>
      </c>
      <c r="J555" s="25">
        <v>2</v>
      </c>
      <c r="K555" s="25">
        <v>2</v>
      </c>
      <c r="L555" s="25">
        <f t="shared" si="126"/>
        <v>0</v>
      </c>
      <c r="M555" s="25" t="s">
        <v>475</v>
      </c>
      <c r="N555" s="45">
        <v>45818</v>
      </c>
      <c r="O555" s="54">
        <v>185286.39999999999</v>
      </c>
      <c r="P555" s="25" t="s">
        <v>517</v>
      </c>
      <c r="Q555" s="25"/>
      <c r="R555" s="25"/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132"/>
        <v>553</v>
      </c>
      <c r="B556" s="25">
        <v>919601</v>
      </c>
      <c r="C556" s="45">
        <v>45814</v>
      </c>
      <c r="D556" s="45">
        <v>45818</v>
      </c>
      <c r="E556" s="8">
        <v>242.25</v>
      </c>
      <c r="F556" s="8">
        <f t="shared" si="125"/>
        <v>21318</v>
      </c>
      <c r="G556" s="54">
        <f t="shared" si="130"/>
        <v>21318</v>
      </c>
      <c r="H556" s="25" t="s">
        <v>478</v>
      </c>
      <c r="I556" s="25" t="s">
        <v>479</v>
      </c>
      <c r="J556" s="25">
        <v>1</v>
      </c>
      <c r="K556" s="25">
        <v>1</v>
      </c>
      <c r="L556" s="25">
        <f t="shared" si="126"/>
        <v>0</v>
      </c>
      <c r="M556" s="25" t="s">
        <v>480</v>
      </c>
      <c r="N556" s="45">
        <v>45820</v>
      </c>
      <c r="O556" s="54">
        <v>27254.55</v>
      </c>
      <c r="P556" s="25" t="s">
        <v>504</v>
      </c>
      <c r="Q556" s="25" t="s">
        <v>637</v>
      </c>
      <c r="R556" s="25" t="s">
        <v>638</v>
      </c>
      <c r="S556" s="3">
        <v>-20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132"/>
        <v>554</v>
      </c>
      <c r="B557" s="25">
        <v>919601</v>
      </c>
      <c r="C557" s="45">
        <v>45814</v>
      </c>
      <c r="D557" s="45">
        <v>45818</v>
      </c>
      <c r="E557" s="8">
        <v>242.25</v>
      </c>
      <c r="F557" s="8">
        <f t="shared" si="125"/>
        <v>21318</v>
      </c>
      <c r="G557" s="54">
        <f t="shared" si="130"/>
        <v>21318</v>
      </c>
      <c r="H557" s="25" t="s">
        <v>481</v>
      </c>
      <c r="I557" s="25" t="s">
        <v>482</v>
      </c>
      <c r="J557" s="25">
        <v>1</v>
      </c>
      <c r="K557" s="25">
        <v>1</v>
      </c>
      <c r="L557" s="25">
        <f t="shared" si="126"/>
        <v>0</v>
      </c>
      <c r="M557" s="25" t="s">
        <v>480</v>
      </c>
      <c r="N557" s="45">
        <v>45820</v>
      </c>
      <c r="O557" s="54">
        <v>27254.55</v>
      </c>
      <c r="P557" s="25" t="s">
        <v>504</v>
      </c>
      <c r="Q557" s="25" t="s">
        <v>637</v>
      </c>
      <c r="R557" s="25" t="s">
        <v>638</v>
      </c>
      <c r="S557" s="3">
        <v>-20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x14ac:dyDescent="0.25">
      <c r="A558" s="25">
        <f t="shared" si="132"/>
        <v>555</v>
      </c>
      <c r="B558" s="25" t="s">
        <v>483</v>
      </c>
      <c r="C558" s="45">
        <v>45821</v>
      </c>
      <c r="D558" s="45">
        <v>45828</v>
      </c>
      <c r="E558" s="8">
        <v>735.25</v>
      </c>
      <c r="F558" s="8">
        <f t="shared" si="125"/>
        <v>64702</v>
      </c>
      <c r="G558" s="54">
        <f t="shared" si="130"/>
        <v>129404</v>
      </c>
      <c r="H558" s="25" t="s">
        <v>484</v>
      </c>
      <c r="I558" s="25" t="s">
        <v>485</v>
      </c>
      <c r="J558" s="25">
        <v>2</v>
      </c>
      <c r="K558" s="25">
        <v>2</v>
      </c>
      <c r="L558" s="25">
        <f t="shared" si="126"/>
        <v>0</v>
      </c>
      <c r="M558" s="25" t="s">
        <v>486</v>
      </c>
      <c r="N558" s="45">
        <v>45829</v>
      </c>
      <c r="O558" s="54">
        <v>154108.4</v>
      </c>
      <c r="P558" s="25" t="s">
        <v>517</v>
      </c>
      <c r="Q558" s="25">
        <v>58152285015</v>
      </c>
      <c r="R558" s="25" t="s">
        <v>41</v>
      </c>
      <c r="S558" s="3">
        <v>4</v>
      </c>
      <c r="T558" s="55"/>
      <c r="U558" s="25" t="s">
        <v>611</v>
      </c>
      <c r="V558" s="25" t="str">
        <f>VLOOKUP(P558,'Customer List'!B:C,2,)</f>
        <v>Pune</v>
      </c>
      <c r="W558" s="56"/>
      <c r="X558" s="45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132"/>
        <v>556</v>
      </c>
      <c r="B559" s="25">
        <v>919889</v>
      </c>
      <c r="C559" s="45">
        <v>45821</v>
      </c>
      <c r="D559" s="45">
        <v>45828</v>
      </c>
      <c r="E559" s="8">
        <v>221</v>
      </c>
      <c r="F559" s="8">
        <f t="shared" si="125"/>
        <v>19448</v>
      </c>
      <c r="G559" s="54">
        <f t="shared" si="130"/>
        <v>19448</v>
      </c>
      <c r="H559" s="25" t="s">
        <v>487</v>
      </c>
      <c r="I559" s="25" t="s">
        <v>488</v>
      </c>
      <c r="J559" s="25">
        <v>1</v>
      </c>
      <c r="K559" s="25">
        <v>1</v>
      </c>
      <c r="L559" s="25">
        <f t="shared" si="126"/>
        <v>0</v>
      </c>
      <c r="M559" s="25" t="s">
        <v>644</v>
      </c>
      <c r="N559" s="45">
        <v>45835</v>
      </c>
      <c r="O559" s="54">
        <v>24863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611</v>
      </c>
      <c r="V559" s="25" t="str">
        <f>VLOOKUP(P559,'Customer List'!B:C,2,)</f>
        <v>Delhi</v>
      </c>
      <c r="W559" s="56"/>
      <c r="X559" s="45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132"/>
        <v>557</v>
      </c>
      <c r="B560" s="25" t="s">
        <v>489</v>
      </c>
      <c r="C560" s="45">
        <v>45806</v>
      </c>
      <c r="D560" s="45">
        <v>45811</v>
      </c>
      <c r="E560" s="8">
        <v>1227</v>
      </c>
      <c r="F560" s="8">
        <f t="shared" si="125"/>
        <v>107976</v>
      </c>
      <c r="G560" s="54">
        <f t="shared" si="130"/>
        <v>107976</v>
      </c>
      <c r="H560" s="25">
        <v>78383</v>
      </c>
      <c r="I560" s="25" t="s">
        <v>490</v>
      </c>
      <c r="J560" s="25">
        <v>1</v>
      </c>
      <c r="K560" s="25">
        <v>1</v>
      </c>
      <c r="L560" s="25">
        <f t="shared" si="126"/>
        <v>0</v>
      </c>
      <c r="M560" s="25" t="s">
        <v>491</v>
      </c>
      <c r="N560" s="45">
        <v>45812</v>
      </c>
      <c r="O560" s="54">
        <v>214725</v>
      </c>
      <c r="P560" s="25" t="s">
        <v>492</v>
      </c>
      <c r="Q560" s="25"/>
      <c r="R560" s="25"/>
      <c r="S560" s="3"/>
      <c r="T560" s="55"/>
      <c r="U560" s="25" t="s">
        <v>493</v>
      </c>
      <c r="V560" s="25" t="str">
        <f>VLOOKUP(P560,'Customer List'!B:C,2,)</f>
        <v>Haridwar</v>
      </c>
      <c r="W560" s="56"/>
      <c r="X560" s="45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132"/>
        <v>558</v>
      </c>
      <c r="B561" s="25" t="s">
        <v>494</v>
      </c>
      <c r="C561" s="45">
        <v>45806</v>
      </c>
      <c r="D561" s="45">
        <v>45811</v>
      </c>
      <c r="E561" s="8">
        <v>804</v>
      </c>
      <c r="F561" s="8">
        <f t="shared" si="125"/>
        <v>70752</v>
      </c>
      <c r="G561" s="54">
        <f t="shared" si="130"/>
        <v>70752</v>
      </c>
      <c r="H561" s="25">
        <v>79326</v>
      </c>
      <c r="I561" s="25" t="s">
        <v>495</v>
      </c>
      <c r="J561" s="25">
        <v>1</v>
      </c>
      <c r="K561" s="25">
        <v>1</v>
      </c>
      <c r="L561" s="25">
        <f t="shared" si="126"/>
        <v>0</v>
      </c>
      <c r="M561" s="25" t="s">
        <v>496</v>
      </c>
      <c r="N561" s="45">
        <v>45812</v>
      </c>
      <c r="O561" s="54">
        <v>152425</v>
      </c>
      <c r="P561" s="25" t="s">
        <v>27</v>
      </c>
      <c r="Q561" s="25"/>
      <c r="R561" s="25"/>
      <c r="S561" s="3"/>
      <c r="T561" s="55"/>
      <c r="U561" s="25" t="s">
        <v>493</v>
      </c>
      <c r="V561" s="25" t="str">
        <f>VLOOKUP(P561,'Customer List'!B:C,2,)</f>
        <v>Chandigarh</v>
      </c>
      <c r="W561" s="56"/>
      <c r="X561" s="45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132"/>
        <v>559</v>
      </c>
      <c r="B562" s="25" t="s">
        <v>497</v>
      </c>
      <c r="C562" s="45">
        <v>45806</v>
      </c>
      <c r="D562" s="45">
        <v>45811</v>
      </c>
      <c r="E562" s="8">
        <v>0.01</v>
      </c>
      <c r="F562" s="8">
        <f t="shared" si="125"/>
        <v>0.88</v>
      </c>
      <c r="G562" s="54">
        <f t="shared" si="130"/>
        <v>0.88</v>
      </c>
      <c r="H562" s="25">
        <v>27003</v>
      </c>
      <c r="I562" s="25" t="s">
        <v>498</v>
      </c>
      <c r="J562" s="25">
        <v>1</v>
      </c>
      <c r="K562" s="25">
        <v>1</v>
      </c>
      <c r="L562" s="25">
        <f t="shared" si="126"/>
        <v>0</v>
      </c>
      <c r="M562" s="25" t="s">
        <v>499</v>
      </c>
      <c r="N562" s="45">
        <v>45812</v>
      </c>
      <c r="O562" s="54">
        <v>0</v>
      </c>
      <c r="P562" s="25" t="s">
        <v>500</v>
      </c>
      <c r="Q562" s="25"/>
      <c r="R562" s="25"/>
      <c r="S562" s="3"/>
      <c r="T562" s="55" t="s">
        <v>859</v>
      </c>
      <c r="U562" s="25" t="s">
        <v>493</v>
      </c>
      <c r="V562" s="25" t="str">
        <f>VLOOKUP(P562,'Customer List'!B:C,2,)</f>
        <v>Guwahati</v>
      </c>
      <c r="W562" s="56"/>
      <c r="X562" s="45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132"/>
        <v>560</v>
      </c>
      <c r="B563" s="25" t="s">
        <v>501</v>
      </c>
      <c r="C563" s="45">
        <v>45814</v>
      </c>
      <c r="D563" s="45">
        <v>45818</v>
      </c>
      <c r="E563" s="8">
        <v>354</v>
      </c>
      <c r="F563" s="8">
        <f t="shared" si="125"/>
        <v>31152</v>
      </c>
      <c r="G563" s="54">
        <f t="shared" si="130"/>
        <v>62304</v>
      </c>
      <c r="H563" s="25">
        <v>40321</v>
      </c>
      <c r="I563" s="25" t="s">
        <v>502</v>
      </c>
      <c r="J563" s="25">
        <v>2</v>
      </c>
      <c r="K563" s="25">
        <v>2</v>
      </c>
      <c r="L563" s="25">
        <f t="shared" si="126"/>
        <v>0</v>
      </c>
      <c r="M563" s="25" t="s">
        <v>503</v>
      </c>
      <c r="N563" s="45">
        <v>45820</v>
      </c>
      <c r="O563" s="54">
        <v>136290</v>
      </c>
      <c r="P563" s="25" t="s">
        <v>504</v>
      </c>
      <c r="Q563" s="25" t="s">
        <v>637</v>
      </c>
      <c r="R563" s="25" t="s">
        <v>638</v>
      </c>
      <c r="S563" s="3">
        <v>4</v>
      </c>
      <c r="T563" s="55"/>
      <c r="U563" s="25" t="s">
        <v>493</v>
      </c>
      <c r="V563" s="25" t="str">
        <f>VLOOKUP(P563,'Customer List'!B:C,2,)</f>
        <v>Delhi</v>
      </c>
      <c r="W563" s="56"/>
      <c r="X563" s="45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67" t="str">
        <f>VLOOKUP(P563,'Customer List'!B:D,3,)</f>
        <v>Local</v>
      </c>
    </row>
    <row r="564" spans="1:29" x14ac:dyDescent="0.25">
      <c r="A564" s="25">
        <f t="shared" si="132"/>
        <v>561</v>
      </c>
      <c r="B564" s="25" t="s">
        <v>14</v>
      </c>
      <c r="C564" s="45">
        <v>45808</v>
      </c>
      <c r="D564" s="45">
        <v>45808</v>
      </c>
      <c r="E564" s="8">
        <v>77.599999999999994</v>
      </c>
      <c r="F564" s="8">
        <f t="shared" si="125"/>
        <v>6828.7999999999993</v>
      </c>
      <c r="G564" s="54">
        <f t="shared" si="130"/>
        <v>6828.7999999999993</v>
      </c>
      <c r="H564" s="25">
        <v>41010</v>
      </c>
      <c r="I564" s="25" t="s">
        <v>505</v>
      </c>
      <c r="J564" s="25">
        <v>1</v>
      </c>
      <c r="K564" s="25">
        <v>1</v>
      </c>
      <c r="L564" s="25">
        <f t="shared" si="126"/>
        <v>0</v>
      </c>
      <c r="M564" s="25" t="s">
        <v>506</v>
      </c>
      <c r="N564" s="45">
        <v>45812</v>
      </c>
      <c r="O564" s="54">
        <v>41850</v>
      </c>
      <c r="P564" s="25" t="s">
        <v>568</v>
      </c>
      <c r="Q564" s="25"/>
      <c r="R564" s="25"/>
      <c r="S564" s="3"/>
      <c r="T564" s="55" t="s">
        <v>507</v>
      </c>
      <c r="U564" s="25" t="s">
        <v>508</v>
      </c>
      <c r="V564" s="25" t="str">
        <f>VLOOKUP(P564,'Customer List'!B:C,2,)</f>
        <v>Banglore</v>
      </c>
      <c r="W564" s="56"/>
      <c r="X564" s="45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132"/>
        <v>562</v>
      </c>
      <c r="B565" s="25">
        <v>3305058</v>
      </c>
      <c r="C565" s="45">
        <v>45807</v>
      </c>
      <c r="D565" s="45">
        <v>45813</v>
      </c>
      <c r="E565" s="8">
        <v>156</v>
      </c>
      <c r="F565" s="8">
        <f t="shared" si="125"/>
        <v>13728</v>
      </c>
      <c r="G565" s="54">
        <f t="shared" si="130"/>
        <v>27456</v>
      </c>
      <c r="H565" s="25" t="s">
        <v>509</v>
      </c>
      <c r="I565" s="25" t="s">
        <v>510</v>
      </c>
      <c r="J565" s="25">
        <v>2</v>
      </c>
      <c r="K565" s="25">
        <v>2</v>
      </c>
      <c r="L565" s="25">
        <f t="shared" si="126"/>
        <v>0</v>
      </c>
      <c r="M565" s="25" t="s">
        <v>511</v>
      </c>
      <c r="N565" s="45">
        <v>45815</v>
      </c>
      <c r="O565" s="54">
        <v>42224</v>
      </c>
      <c r="P565" s="25" t="s">
        <v>399</v>
      </c>
      <c r="Q565" s="25"/>
      <c r="R565" s="25"/>
      <c r="S565" s="3"/>
      <c r="T565" s="55"/>
      <c r="U565" s="25" t="s">
        <v>512</v>
      </c>
      <c r="V565" s="25" t="str">
        <f>VLOOKUP(P565,'Customer List'!B:C,2,)</f>
        <v>Pune</v>
      </c>
      <c r="W565" s="56"/>
      <c r="X565" s="45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x14ac:dyDescent="0.25">
      <c r="A566" s="25">
        <f t="shared" si="132"/>
        <v>563</v>
      </c>
      <c r="B566" s="25">
        <v>3305058</v>
      </c>
      <c r="C566" s="45">
        <v>45807</v>
      </c>
      <c r="D566" s="45">
        <v>45813</v>
      </c>
      <c r="E566" s="8">
        <v>152.25</v>
      </c>
      <c r="F566" s="8">
        <f t="shared" si="125"/>
        <v>13398</v>
      </c>
      <c r="G566" s="54">
        <f t="shared" si="130"/>
        <v>26796</v>
      </c>
      <c r="H566" s="25" t="s">
        <v>513</v>
      </c>
      <c r="I566" s="25" t="s">
        <v>514</v>
      </c>
      <c r="J566" s="25">
        <v>2</v>
      </c>
      <c r="K566" s="25">
        <v>2</v>
      </c>
      <c r="L566" s="25">
        <f t="shared" si="126"/>
        <v>0</v>
      </c>
      <c r="M566" s="25" t="s">
        <v>511</v>
      </c>
      <c r="N566" s="45">
        <v>45815</v>
      </c>
      <c r="O566" s="54">
        <v>41209</v>
      </c>
      <c r="P566" s="25" t="s">
        <v>399</v>
      </c>
      <c r="Q566" s="25"/>
      <c r="R566" s="25"/>
      <c r="S566" s="3"/>
      <c r="T566" s="55"/>
      <c r="U566" s="25" t="s">
        <v>512</v>
      </c>
      <c r="V566" s="25" t="str">
        <f>VLOOKUP(P566,'Customer List'!B:C,2,)</f>
        <v>Pune</v>
      </c>
      <c r="W566" s="56"/>
      <c r="X566" s="45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67" t="str">
        <f>VLOOKUP(P566,'Customer List'!B:D,3,)</f>
        <v>OutStation</v>
      </c>
    </row>
    <row r="567" spans="1:29" x14ac:dyDescent="0.25">
      <c r="A567" s="25">
        <f t="shared" si="132"/>
        <v>564</v>
      </c>
      <c r="B567" s="25">
        <v>335866</v>
      </c>
      <c r="C567" s="45">
        <v>45828</v>
      </c>
      <c r="D567" s="45">
        <v>45833</v>
      </c>
      <c r="E567" s="8">
        <v>182.25</v>
      </c>
      <c r="F567" s="8">
        <f t="shared" si="125"/>
        <v>16038</v>
      </c>
      <c r="G567" s="54">
        <f t="shared" si="130"/>
        <v>16038</v>
      </c>
      <c r="H567" s="25" t="s">
        <v>515</v>
      </c>
      <c r="I567" s="25" t="s">
        <v>516</v>
      </c>
      <c r="J567" s="25">
        <v>1</v>
      </c>
      <c r="K567" s="25">
        <v>1</v>
      </c>
      <c r="L567" s="25">
        <f t="shared" si="126"/>
        <v>0</v>
      </c>
      <c r="M567" s="25" t="s">
        <v>704</v>
      </c>
      <c r="N567" s="45">
        <v>45836</v>
      </c>
      <c r="O567" s="54">
        <v>26426</v>
      </c>
      <c r="P567" s="25" t="s">
        <v>517</v>
      </c>
      <c r="Q567" s="25">
        <v>58152578385</v>
      </c>
      <c r="R567" s="25" t="s">
        <v>41</v>
      </c>
      <c r="S567" s="3">
        <v>4</v>
      </c>
      <c r="T567" s="55"/>
      <c r="U567" s="25" t="s">
        <v>512</v>
      </c>
      <c r="V567" s="25" t="str">
        <f>VLOOKUP(P567,'Customer List'!B:C,2,)</f>
        <v>Pune</v>
      </c>
      <c r="W567" s="56"/>
      <c r="X567" s="45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132"/>
        <v>565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125"/>
        <v>440</v>
      </c>
      <c r="G568" s="54">
        <f t="shared" si="130"/>
        <v>880</v>
      </c>
      <c r="H568" s="25" t="s">
        <v>518</v>
      </c>
      <c r="I568" s="25" t="s">
        <v>519</v>
      </c>
      <c r="J568" s="25">
        <v>2</v>
      </c>
      <c r="K568" s="25">
        <v>2</v>
      </c>
      <c r="L568" s="25">
        <f t="shared" si="126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x14ac:dyDescent="0.25">
      <c r="A569" s="25">
        <f t="shared" si="132"/>
        <v>566</v>
      </c>
      <c r="B569" s="25" t="s">
        <v>14</v>
      </c>
      <c r="C569" s="45">
        <v>45808</v>
      </c>
      <c r="D569" s="45">
        <v>45808</v>
      </c>
      <c r="E569" s="8">
        <v>5</v>
      </c>
      <c r="F569" s="8">
        <f t="shared" si="125"/>
        <v>440</v>
      </c>
      <c r="G569" s="54">
        <f t="shared" si="130"/>
        <v>880</v>
      </c>
      <c r="H569" s="25" t="s">
        <v>522</v>
      </c>
      <c r="I569" s="25" t="s">
        <v>523</v>
      </c>
      <c r="J569" s="25">
        <v>2</v>
      </c>
      <c r="K569" s="25">
        <v>2</v>
      </c>
      <c r="L569" s="25">
        <f t="shared" si="126"/>
        <v>0</v>
      </c>
      <c r="M569" s="25" t="s">
        <v>520</v>
      </c>
      <c r="N569" s="45">
        <v>45813</v>
      </c>
      <c r="O569" s="54">
        <v>0</v>
      </c>
      <c r="P569" s="25" t="s">
        <v>31</v>
      </c>
      <c r="Q569" s="25" t="s">
        <v>637</v>
      </c>
      <c r="R569" s="25" t="s">
        <v>638</v>
      </c>
      <c r="S569" s="3"/>
      <c r="T569" s="55"/>
      <c r="U569" s="25" t="s">
        <v>521</v>
      </c>
      <c r="V569" s="25" t="str">
        <f>VLOOKUP(P569,'Customer List'!B:C,2,)</f>
        <v>Delhi</v>
      </c>
      <c r="W569" s="56"/>
      <c r="X569" s="45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67" t="str">
        <f>VLOOKUP(P569,'Customer List'!B:D,3,)</f>
        <v>Local</v>
      </c>
    </row>
    <row r="570" spans="1:29" x14ac:dyDescent="0.25">
      <c r="A570" s="25">
        <f t="shared" si="132"/>
        <v>567</v>
      </c>
      <c r="B570" s="25" t="s">
        <v>14</v>
      </c>
      <c r="C570" s="45">
        <v>45808</v>
      </c>
      <c r="D570" s="45">
        <v>45808</v>
      </c>
      <c r="E570" s="8">
        <v>5</v>
      </c>
      <c r="F570" s="8">
        <f t="shared" si="125"/>
        <v>440</v>
      </c>
      <c r="G570" s="54">
        <f t="shared" si="130"/>
        <v>880</v>
      </c>
      <c r="H570" s="25" t="s">
        <v>524</v>
      </c>
      <c r="I570" s="25" t="s">
        <v>525</v>
      </c>
      <c r="J570" s="25">
        <v>2</v>
      </c>
      <c r="K570" s="25">
        <v>2</v>
      </c>
      <c r="L570" s="25">
        <f t="shared" si="126"/>
        <v>0</v>
      </c>
      <c r="M570" s="25" t="s">
        <v>520</v>
      </c>
      <c r="N570" s="45">
        <v>45813</v>
      </c>
      <c r="O570" s="54">
        <v>0</v>
      </c>
      <c r="P570" s="25" t="s">
        <v>31</v>
      </c>
      <c r="Q570" s="25" t="s">
        <v>637</v>
      </c>
      <c r="R570" s="25" t="s">
        <v>638</v>
      </c>
      <c r="S570" s="3"/>
      <c r="T570" s="55"/>
      <c r="U570" s="25" t="s">
        <v>521</v>
      </c>
      <c r="V570" s="25" t="str">
        <f>VLOOKUP(P570,'Customer List'!B:C,2,)</f>
        <v>Delhi</v>
      </c>
      <c r="W570" s="56"/>
      <c r="X570" s="45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67" t="str">
        <f>VLOOKUP(P570,'Customer List'!B:D,3,)</f>
        <v>Local</v>
      </c>
    </row>
    <row r="571" spans="1:29" x14ac:dyDescent="0.25">
      <c r="A571" s="25">
        <f t="shared" si="132"/>
        <v>568</v>
      </c>
      <c r="B571" s="25" t="s">
        <v>526</v>
      </c>
      <c r="C571" s="45">
        <v>45814</v>
      </c>
      <c r="D571" s="45">
        <v>45817</v>
      </c>
      <c r="E571" s="8">
        <v>119.4</v>
      </c>
      <c r="F571" s="8">
        <f t="shared" si="125"/>
        <v>10507.2</v>
      </c>
      <c r="G571" s="54">
        <f t="shared" si="130"/>
        <v>10507.2</v>
      </c>
      <c r="H571" s="25" t="s">
        <v>527</v>
      </c>
      <c r="I571" s="25" t="s">
        <v>528</v>
      </c>
      <c r="J571" s="25">
        <v>1</v>
      </c>
      <c r="K571" s="25">
        <v>1</v>
      </c>
      <c r="L571" s="25">
        <f t="shared" si="126"/>
        <v>0</v>
      </c>
      <c r="M571" s="25" t="s">
        <v>529</v>
      </c>
      <c r="N571" s="45">
        <v>45818</v>
      </c>
      <c r="O571" s="54">
        <v>20198.5</v>
      </c>
      <c r="P571" s="25" t="s">
        <v>530</v>
      </c>
      <c r="Q571" s="25"/>
      <c r="R571" s="25"/>
      <c r="S571" s="3">
        <v>-20</v>
      </c>
      <c r="T571" s="55"/>
      <c r="U571" s="25" t="s">
        <v>521</v>
      </c>
      <c r="V571" s="25" t="str">
        <f>VLOOKUP(P571,'Customer List'!B:C,2,)</f>
        <v>Pondicheri</v>
      </c>
      <c r="W571" s="56"/>
      <c r="X571" s="45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132"/>
        <v>569</v>
      </c>
      <c r="B572" s="25" t="s">
        <v>531</v>
      </c>
      <c r="C572" s="45">
        <v>45814</v>
      </c>
      <c r="D572" s="45">
        <v>45817</v>
      </c>
      <c r="E572" s="8">
        <v>193.2</v>
      </c>
      <c r="F572" s="8">
        <f t="shared" si="125"/>
        <v>17001.599999999999</v>
      </c>
      <c r="G572" s="54">
        <f t="shared" si="130"/>
        <v>17001.599999999999</v>
      </c>
      <c r="H572" s="25" t="s">
        <v>532</v>
      </c>
      <c r="I572" s="25" t="s">
        <v>533</v>
      </c>
      <c r="J572" s="25">
        <v>1</v>
      </c>
      <c r="K572" s="25">
        <v>1</v>
      </c>
      <c r="L572" s="25">
        <f t="shared" si="126"/>
        <v>0</v>
      </c>
      <c r="M572" s="25" t="s">
        <v>534</v>
      </c>
      <c r="N572" s="45">
        <v>45818</v>
      </c>
      <c r="O572" s="54">
        <v>32683</v>
      </c>
      <c r="P572" s="25" t="s">
        <v>243</v>
      </c>
      <c r="Q572" s="25"/>
      <c r="R572" s="25"/>
      <c r="S572" s="3">
        <v>-20</v>
      </c>
      <c r="T572" s="55"/>
      <c r="U572" s="25" t="s">
        <v>521</v>
      </c>
      <c r="V572" s="25" t="str">
        <f>VLOOKUP(P572,'Customer List'!B:C,2,)</f>
        <v>Mumbai</v>
      </c>
      <c r="W572" s="56"/>
      <c r="X572" s="45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x14ac:dyDescent="0.25">
      <c r="A573" s="25">
        <f t="shared" si="132"/>
        <v>570</v>
      </c>
      <c r="B573" s="25" t="s">
        <v>535</v>
      </c>
      <c r="C573" s="45">
        <v>45821</v>
      </c>
      <c r="D573" s="45">
        <v>45826</v>
      </c>
      <c r="E573" s="8">
        <v>251.4</v>
      </c>
      <c r="F573" s="8">
        <f t="shared" si="125"/>
        <v>22123.200000000001</v>
      </c>
      <c r="G573" s="54">
        <f t="shared" si="130"/>
        <v>22123.200000000001</v>
      </c>
      <c r="H573" s="25" t="s">
        <v>536</v>
      </c>
      <c r="I573" s="25" t="s">
        <v>537</v>
      </c>
      <c r="J573" s="25">
        <v>1</v>
      </c>
      <c r="K573" s="25">
        <v>1</v>
      </c>
      <c r="L573" s="25">
        <f t="shared" si="126"/>
        <v>0</v>
      </c>
      <c r="M573" s="25" t="s">
        <v>697</v>
      </c>
      <c r="N573" s="45">
        <v>45836</v>
      </c>
      <c r="O573" s="54">
        <v>42528.5</v>
      </c>
      <c r="P573" s="25" t="s">
        <v>696</v>
      </c>
      <c r="Q573" s="25" t="s">
        <v>732</v>
      </c>
      <c r="R573" s="25" t="s">
        <v>41</v>
      </c>
      <c r="S573" s="3">
        <v>-20</v>
      </c>
      <c r="T573" s="55" t="s">
        <v>608</v>
      </c>
      <c r="U573" s="25" t="s">
        <v>521</v>
      </c>
      <c r="V573" s="25" t="str">
        <f>VLOOKUP(P573,'Customer List'!B:C,2,)</f>
        <v>Dehradoon</v>
      </c>
      <c r="W573" s="56"/>
      <c r="X573" s="45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67" t="str">
        <f>VLOOKUP(P573,'Customer List'!B:D,3,)</f>
        <v>OutStation</v>
      </c>
    </row>
    <row r="574" spans="1:29" x14ac:dyDescent="0.25">
      <c r="A574" s="25">
        <f t="shared" si="132"/>
        <v>571</v>
      </c>
      <c r="B574" s="25" t="s">
        <v>538</v>
      </c>
      <c r="C574" s="45">
        <v>45821</v>
      </c>
      <c r="D574" s="45">
        <v>45826</v>
      </c>
      <c r="E574" s="8">
        <v>81.599999999999994</v>
      </c>
      <c r="F574" s="8">
        <f t="shared" si="125"/>
        <v>7180.7999999999993</v>
      </c>
      <c r="G574" s="54">
        <f t="shared" si="130"/>
        <v>7180.7999999999993</v>
      </c>
      <c r="H574" s="25" t="s">
        <v>539</v>
      </c>
      <c r="I574" s="25" t="s">
        <v>540</v>
      </c>
      <c r="J574" s="25">
        <v>1</v>
      </c>
      <c r="K574" s="25">
        <v>1</v>
      </c>
      <c r="L574" s="25">
        <f t="shared" si="126"/>
        <v>0</v>
      </c>
      <c r="M574" s="25" t="s">
        <v>541</v>
      </c>
      <c r="N574" s="45">
        <v>45829</v>
      </c>
      <c r="O574" s="54">
        <v>13804</v>
      </c>
      <c r="P574" s="25" t="s">
        <v>542</v>
      </c>
      <c r="Q574" s="25">
        <v>58152286371</v>
      </c>
      <c r="R574" s="25" t="s">
        <v>41</v>
      </c>
      <c r="S574" s="3">
        <v>-20</v>
      </c>
      <c r="T574" s="55"/>
      <c r="U574" s="25" t="s">
        <v>521</v>
      </c>
      <c r="V574" s="25" t="str">
        <f>VLOOKUP(P574,'Customer List'!B:C,2,)</f>
        <v>Banglore</v>
      </c>
      <c r="W574" s="56"/>
      <c r="X574" s="45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67" t="str">
        <f>VLOOKUP(P574,'Customer List'!B:D,3,)</f>
        <v>OutStation</v>
      </c>
    </row>
    <row r="575" spans="1:29" x14ac:dyDescent="0.25">
      <c r="A575" s="25">
        <f t="shared" si="132"/>
        <v>572</v>
      </c>
      <c r="B575" s="25" t="s">
        <v>538</v>
      </c>
      <c r="C575" s="45">
        <v>45821</v>
      </c>
      <c r="D575" s="45">
        <v>45826</v>
      </c>
      <c r="E575" s="8">
        <v>30</v>
      </c>
      <c r="F575" s="8">
        <f t="shared" si="125"/>
        <v>2640</v>
      </c>
      <c r="G575" s="54">
        <f t="shared" si="130"/>
        <v>2640</v>
      </c>
      <c r="H575" s="25" t="s">
        <v>543</v>
      </c>
      <c r="I575" s="25" t="s">
        <v>544</v>
      </c>
      <c r="J575" s="25">
        <v>1</v>
      </c>
      <c r="K575" s="25">
        <v>1</v>
      </c>
      <c r="L575" s="25">
        <f t="shared" si="126"/>
        <v>0</v>
      </c>
      <c r="M575" s="25" t="s">
        <v>545</v>
      </c>
      <c r="N575" s="45">
        <v>45832</v>
      </c>
      <c r="O575" s="54">
        <v>5075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132"/>
        <v>573</v>
      </c>
      <c r="B576" s="25" t="s">
        <v>538</v>
      </c>
      <c r="C576" s="45">
        <v>45821</v>
      </c>
      <c r="D576" s="45">
        <v>45826</v>
      </c>
      <c r="E576" s="8">
        <v>32.4</v>
      </c>
      <c r="F576" s="8">
        <f t="shared" si="125"/>
        <v>2851.2</v>
      </c>
      <c r="G576" s="54">
        <f t="shared" si="130"/>
        <v>2851.2</v>
      </c>
      <c r="H576" s="25" t="s">
        <v>546</v>
      </c>
      <c r="I576" s="25" t="s">
        <v>547</v>
      </c>
      <c r="J576" s="25">
        <v>1</v>
      </c>
      <c r="K576" s="25">
        <v>1</v>
      </c>
      <c r="L576" s="25">
        <f t="shared" si="126"/>
        <v>0</v>
      </c>
      <c r="M576" s="25" t="s">
        <v>545</v>
      </c>
      <c r="N576" s="45">
        <v>45832</v>
      </c>
      <c r="O576" s="54">
        <v>5481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132"/>
        <v>574</v>
      </c>
      <c r="B577" s="25" t="s">
        <v>538</v>
      </c>
      <c r="C577" s="45">
        <v>45821</v>
      </c>
      <c r="D577" s="45">
        <v>45826</v>
      </c>
      <c r="E577" s="8">
        <v>27.6</v>
      </c>
      <c r="F577" s="8">
        <f t="shared" si="125"/>
        <v>2428.8000000000002</v>
      </c>
      <c r="G577" s="54">
        <f t="shared" si="130"/>
        <v>2428.8000000000002</v>
      </c>
      <c r="H577" s="25" t="s">
        <v>548</v>
      </c>
      <c r="I577" s="25" t="s">
        <v>549</v>
      </c>
      <c r="J577" s="25">
        <v>1</v>
      </c>
      <c r="K577" s="25">
        <v>1</v>
      </c>
      <c r="L577" s="25">
        <f t="shared" si="126"/>
        <v>0</v>
      </c>
      <c r="M577" s="25" t="s">
        <v>545</v>
      </c>
      <c r="N577" s="45">
        <v>45832</v>
      </c>
      <c r="O577" s="54">
        <v>4669</v>
      </c>
      <c r="P577" s="25" t="s">
        <v>255</v>
      </c>
      <c r="Q577" s="25" t="s">
        <v>637</v>
      </c>
      <c r="R577" s="25" t="s">
        <v>638</v>
      </c>
      <c r="S577" s="3">
        <v>-20</v>
      </c>
      <c r="T577" s="55"/>
      <c r="U577" s="25" t="s">
        <v>521</v>
      </c>
      <c r="V577" s="25" t="str">
        <f>VLOOKUP(P577,'Customer List'!B:C,2,)</f>
        <v>Delhi</v>
      </c>
      <c r="W577" s="56"/>
      <c r="X577" s="45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132"/>
        <v>575</v>
      </c>
      <c r="B578" s="25" t="s">
        <v>538</v>
      </c>
      <c r="C578" s="45">
        <v>45821</v>
      </c>
      <c r="D578" s="45">
        <v>45826</v>
      </c>
      <c r="E578" s="8">
        <v>43.2</v>
      </c>
      <c r="F578" s="8">
        <f t="shared" si="125"/>
        <v>3801.6000000000004</v>
      </c>
      <c r="G578" s="54">
        <f t="shared" si="130"/>
        <v>3801.6000000000004</v>
      </c>
      <c r="H578" s="25" t="s">
        <v>550</v>
      </c>
      <c r="I578" s="25" t="s">
        <v>551</v>
      </c>
      <c r="J578" s="25">
        <v>1</v>
      </c>
      <c r="K578" s="25">
        <v>1</v>
      </c>
      <c r="L578" s="25">
        <f t="shared" si="126"/>
        <v>0</v>
      </c>
      <c r="M578" s="25" t="s">
        <v>545</v>
      </c>
      <c r="N578" s="45">
        <v>45832</v>
      </c>
      <c r="O578" s="54">
        <v>7308</v>
      </c>
      <c r="P578" s="25" t="s">
        <v>255</v>
      </c>
      <c r="Q578" s="25" t="s">
        <v>637</v>
      </c>
      <c r="R578" s="25" t="s">
        <v>638</v>
      </c>
      <c r="S578" s="3">
        <v>-20</v>
      </c>
      <c r="T578" s="55"/>
      <c r="U578" s="25" t="s">
        <v>521</v>
      </c>
      <c r="V578" s="25" t="str">
        <f>VLOOKUP(P578,'Customer List'!B:C,2,)</f>
        <v>Delhi</v>
      </c>
      <c r="W578" s="56"/>
      <c r="X578" s="45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132"/>
        <v>576</v>
      </c>
      <c r="B579" s="25" t="s">
        <v>538</v>
      </c>
      <c r="C579" s="45">
        <v>45821</v>
      </c>
      <c r="D579" s="45">
        <v>45826</v>
      </c>
      <c r="E579" s="8">
        <v>18</v>
      </c>
      <c r="F579" s="8">
        <f t="shared" si="125"/>
        <v>1584</v>
      </c>
      <c r="G579" s="54">
        <f t="shared" si="130"/>
        <v>1584</v>
      </c>
      <c r="H579" s="25" t="s">
        <v>552</v>
      </c>
      <c r="I579" s="25" t="s">
        <v>553</v>
      </c>
      <c r="J579" s="25">
        <v>1</v>
      </c>
      <c r="K579" s="25">
        <v>1</v>
      </c>
      <c r="L579" s="25">
        <f t="shared" si="126"/>
        <v>0</v>
      </c>
      <c r="M579" s="25" t="s">
        <v>554</v>
      </c>
      <c r="N579" s="45">
        <v>45831</v>
      </c>
      <c r="O579" s="54">
        <v>3262.5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x14ac:dyDescent="0.25">
      <c r="A580" s="25">
        <f t="shared" si="132"/>
        <v>577</v>
      </c>
      <c r="B580" s="25" t="s">
        <v>538</v>
      </c>
      <c r="C580" s="45">
        <v>45821</v>
      </c>
      <c r="D580" s="45">
        <v>45826</v>
      </c>
      <c r="E580" s="8">
        <v>71.400000000000006</v>
      </c>
      <c r="F580" s="8">
        <f t="shared" si="125"/>
        <v>6283.2000000000007</v>
      </c>
      <c r="G580" s="54">
        <f t="shared" si="130"/>
        <v>6283.2000000000007</v>
      </c>
      <c r="H580" s="25" t="s">
        <v>555</v>
      </c>
      <c r="I580" s="25" t="s">
        <v>556</v>
      </c>
      <c r="J580" s="25">
        <v>1</v>
      </c>
      <c r="K580" s="25">
        <v>1</v>
      </c>
      <c r="L580" s="25">
        <f t="shared" si="126"/>
        <v>0</v>
      </c>
      <c r="M580" s="25" t="s">
        <v>554</v>
      </c>
      <c r="N580" s="45">
        <v>45831</v>
      </c>
      <c r="O580" s="54">
        <v>12941.25</v>
      </c>
      <c r="P580" s="25" t="s">
        <v>154</v>
      </c>
      <c r="Q580" s="25" t="s">
        <v>1131</v>
      </c>
      <c r="R580" s="25" t="s">
        <v>1131</v>
      </c>
      <c r="S580" s="3">
        <v>-20</v>
      </c>
      <c r="T580" s="55"/>
      <c r="U580" s="25" t="s">
        <v>521</v>
      </c>
      <c r="V580" s="25" t="str">
        <f>VLOOKUP(P580,'Customer List'!B:C,2,)</f>
        <v>Noida</v>
      </c>
      <c r="W580" s="56"/>
      <c r="X580" s="45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67" t="str">
        <f>VLOOKUP(P580,'Customer List'!B:D,3,)</f>
        <v>Local</v>
      </c>
    </row>
    <row r="581" spans="1:29" x14ac:dyDescent="0.25">
      <c r="A581" s="25">
        <f t="shared" si="132"/>
        <v>578</v>
      </c>
      <c r="B581" s="25" t="s">
        <v>538</v>
      </c>
      <c r="C581" s="45">
        <v>45821</v>
      </c>
      <c r="D581" s="45">
        <v>45826</v>
      </c>
      <c r="E581" s="8">
        <v>73.2</v>
      </c>
      <c r="F581" s="8">
        <f t="shared" ref="F581:F644" si="139">IF(AB581="DOLLAR",E581*88,E581)</f>
        <v>6441.6</v>
      </c>
      <c r="G581" s="54">
        <f t="shared" si="130"/>
        <v>6441.6</v>
      </c>
      <c r="H581" s="25" t="s">
        <v>557</v>
      </c>
      <c r="I581" s="25" t="s">
        <v>558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554</v>
      </c>
      <c r="N581" s="45">
        <v>45831</v>
      </c>
      <c r="O581" s="54">
        <v>13267.5</v>
      </c>
      <c r="P581" s="25" t="s">
        <v>154</v>
      </c>
      <c r="Q581" s="25" t="s">
        <v>1131</v>
      </c>
      <c r="R581" s="25" t="s">
        <v>1131</v>
      </c>
      <c r="S581" s="3">
        <v>-20</v>
      </c>
      <c r="T581" s="55"/>
      <c r="U581" s="25" t="s">
        <v>521</v>
      </c>
      <c r="V581" s="25" t="str">
        <f>VLOOKUP(P581,'Customer List'!B:C,2,)</f>
        <v>Noida</v>
      </c>
      <c r="W581" s="56"/>
      <c r="X581" s="45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67" t="str">
        <f>VLOOKUP(P581,'Customer List'!B:D,3,)</f>
        <v>Local</v>
      </c>
    </row>
    <row r="582" spans="1:29" x14ac:dyDescent="0.25">
      <c r="A582" s="25">
        <f t="shared" si="132"/>
        <v>579</v>
      </c>
      <c r="B582" s="25" t="s">
        <v>559</v>
      </c>
      <c r="C582" s="45">
        <v>45821</v>
      </c>
      <c r="D582" s="45">
        <v>45826</v>
      </c>
      <c r="E582" s="8">
        <v>295.2</v>
      </c>
      <c r="F582" s="8">
        <f t="shared" si="139"/>
        <v>25977.599999999999</v>
      </c>
      <c r="G582" s="54">
        <f t="shared" si="130"/>
        <v>25977.599999999999</v>
      </c>
      <c r="H582" s="25" t="s">
        <v>560</v>
      </c>
      <c r="I582" s="25" t="s">
        <v>561</v>
      </c>
      <c r="J582" s="25">
        <v>1</v>
      </c>
      <c r="K582" s="25">
        <v>1</v>
      </c>
      <c r="L582" s="25">
        <f t="shared" si="140"/>
        <v>0</v>
      </c>
      <c r="M582" s="25" t="s">
        <v>562</v>
      </c>
      <c r="N582" s="45">
        <v>45829</v>
      </c>
      <c r="O582" s="54">
        <v>48511.199999999997</v>
      </c>
      <c r="P582" s="25" t="s">
        <v>530</v>
      </c>
      <c r="Q582" s="25">
        <v>58152284433</v>
      </c>
      <c r="R582" s="25" t="s">
        <v>41</v>
      </c>
      <c r="S582" s="3">
        <v>-20</v>
      </c>
      <c r="T582" s="55"/>
      <c r="U582" s="25" t="s">
        <v>521</v>
      </c>
      <c r="V582" s="25" t="str">
        <f>VLOOKUP(P582,'Customer List'!B:C,2,)</f>
        <v>Pondicheri</v>
      </c>
      <c r="W582" s="56"/>
      <c r="X582" s="45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132"/>
        <v>580</v>
      </c>
      <c r="B583" s="25" t="s">
        <v>559</v>
      </c>
      <c r="C583" s="45">
        <v>45821</v>
      </c>
      <c r="D583" s="45">
        <v>45826</v>
      </c>
      <c r="E583" s="8">
        <v>78</v>
      </c>
      <c r="F583" s="8">
        <f t="shared" si="139"/>
        <v>6864</v>
      </c>
      <c r="G583" s="54">
        <f t="shared" ref="G583:G646" si="144">F583*J583</f>
        <v>6864</v>
      </c>
      <c r="H583" s="25" t="s">
        <v>563</v>
      </c>
      <c r="I583" s="25" t="s">
        <v>564</v>
      </c>
      <c r="J583" s="25">
        <v>1</v>
      </c>
      <c r="K583" s="25">
        <v>1</v>
      </c>
      <c r="L583" s="25">
        <f t="shared" si="140"/>
        <v>0</v>
      </c>
      <c r="M583" s="25" t="s">
        <v>562</v>
      </c>
      <c r="N583" s="45">
        <v>45829</v>
      </c>
      <c r="O583" s="54">
        <v>12818</v>
      </c>
      <c r="P583" s="25" t="s">
        <v>530</v>
      </c>
      <c r="Q583" s="25">
        <v>58152284433</v>
      </c>
      <c r="R583" s="25" t="s">
        <v>41</v>
      </c>
      <c r="S583" s="3">
        <v>-20</v>
      </c>
      <c r="T583" s="55"/>
      <c r="U583" s="25" t="s">
        <v>521</v>
      </c>
      <c r="V583" s="25" t="str">
        <f>VLOOKUP(P583,'Customer List'!B:C,2,)</f>
        <v>Pondicheri</v>
      </c>
      <c r="W583" s="56"/>
      <c r="X583" s="45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ref="A584:A647" si="145">A583+1</f>
        <v>581</v>
      </c>
      <c r="B584" s="25">
        <v>44075</v>
      </c>
      <c r="C584" s="45">
        <v>45812</v>
      </c>
      <c r="D584" s="45">
        <v>45817</v>
      </c>
      <c r="E584" s="8">
        <v>136.80000000000001</v>
      </c>
      <c r="F584" s="8">
        <f t="shared" si="139"/>
        <v>12038.400000000001</v>
      </c>
      <c r="G584" s="54">
        <f t="shared" si="144"/>
        <v>120384.00000000001</v>
      </c>
      <c r="H584" s="25" t="s">
        <v>565</v>
      </c>
      <c r="I584" s="25" t="s">
        <v>566</v>
      </c>
      <c r="J584" s="25">
        <v>10</v>
      </c>
      <c r="K584" s="25">
        <v>10</v>
      </c>
      <c r="L584" s="25">
        <f t="shared" si="140"/>
        <v>0</v>
      </c>
      <c r="M584" s="25" t="s">
        <v>567</v>
      </c>
      <c r="N584" s="45">
        <v>45818</v>
      </c>
      <c r="O584" s="54">
        <v>150000</v>
      </c>
      <c r="P584" s="25" t="s">
        <v>568</v>
      </c>
      <c r="Q584" s="25"/>
      <c r="R584" s="25"/>
      <c r="S584" s="3"/>
      <c r="T584" s="55"/>
      <c r="U584" s="25" t="s">
        <v>2033</v>
      </c>
      <c r="V584" s="25" t="str">
        <f>VLOOKUP(P584,'Customer List'!B:C,2,)</f>
        <v>Banglore</v>
      </c>
      <c r="W584" s="56"/>
      <c r="X584" s="45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145"/>
        <v>582</v>
      </c>
      <c r="B585" s="25">
        <v>44075</v>
      </c>
      <c r="C585" s="45">
        <v>45812</v>
      </c>
      <c r="D585" s="45">
        <v>45817</v>
      </c>
      <c r="E585" s="8">
        <v>136.80000000000001</v>
      </c>
      <c r="F585" s="8">
        <f t="shared" si="139"/>
        <v>12038.400000000001</v>
      </c>
      <c r="G585" s="54">
        <f t="shared" si="144"/>
        <v>60192.000000000007</v>
      </c>
      <c r="H585" s="25" t="s">
        <v>565</v>
      </c>
      <c r="I585" s="25" t="s">
        <v>566</v>
      </c>
      <c r="J585" s="25">
        <v>5</v>
      </c>
      <c r="K585" s="25">
        <v>5</v>
      </c>
      <c r="L585" s="25">
        <f t="shared" si="140"/>
        <v>0</v>
      </c>
      <c r="M585" s="25" t="s">
        <v>570</v>
      </c>
      <c r="N585" s="45">
        <v>45818</v>
      </c>
      <c r="O585" s="54">
        <v>93100</v>
      </c>
      <c r="P585" s="25" t="s">
        <v>371</v>
      </c>
      <c r="Q585" s="25"/>
      <c r="R585" s="25"/>
      <c r="S585" s="3"/>
      <c r="T585" s="55"/>
      <c r="U585" s="25" t="s">
        <v>2033</v>
      </c>
      <c r="V585" s="25" t="str">
        <f>VLOOKUP(P585,'Customer List'!B:C,2,)</f>
        <v>Gujrat</v>
      </c>
      <c r="W585" s="56"/>
      <c r="X585" s="45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145"/>
        <v>583</v>
      </c>
      <c r="B586" s="25" t="s">
        <v>571</v>
      </c>
      <c r="C586" s="45">
        <v>45812</v>
      </c>
      <c r="D586" s="45">
        <v>45820</v>
      </c>
      <c r="E586" s="8">
        <v>50</v>
      </c>
      <c r="F586" s="8">
        <f t="shared" si="139"/>
        <v>4400</v>
      </c>
      <c r="G586" s="54">
        <f t="shared" si="144"/>
        <v>4400</v>
      </c>
      <c r="H586" s="25" t="s">
        <v>572</v>
      </c>
      <c r="I586" s="25" t="s">
        <v>573</v>
      </c>
      <c r="J586" s="25">
        <v>1</v>
      </c>
      <c r="K586" s="25">
        <v>1</v>
      </c>
      <c r="L586" s="25">
        <f t="shared" si="140"/>
        <v>0</v>
      </c>
      <c r="M586" s="25" t="s">
        <v>574</v>
      </c>
      <c r="N586" s="45">
        <v>45825</v>
      </c>
      <c r="O586" s="54">
        <v>7000</v>
      </c>
      <c r="P586" s="25" t="s">
        <v>575</v>
      </c>
      <c r="Q586" s="25">
        <v>58152139636</v>
      </c>
      <c r="R586" s="25" t="s">
        <v>41</v>
      </c>
      <c r="S586" s="3">
        <v>-20</v>
      </c>
      <c r="T586" s="55"/>
      <c r="U586" s="25" t="s">
        <v>576</v>
      </c>
      <c r="V586" s="25" t="str">
        <f>VLOOKUP(P586,'Customer List'!B:C,2,)</f>
        <v>Odisha</v>
      </c>
      <c r="W586" s="56"/>
      <c r="X586" s="45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145"/>
        <v>584</v>
      </c>
      <c r="B587" s="25" t="s">
        <v>571</v>
      </c>
      <c r="C587" s="45">
        <v>45812</v>
      </c>
      <c r="D587" s="45">
        <v>45820</v>
      </c>
      <c r="E587" s="8">
        <v>140</v>
      </c>
      <c r="F587" s="8">
        <f t="shared" si="139"/>
        <v>12320</v>
      </c>
      <c r="G587" s="54">
        <f t="shared" si="144"/>
        <v>12320</v>
      </c>
      <c r="H587" s="25" t="s">
        <v>577</v>
      </c>
      <c r="I587" s="25" t="s">
        <v>578</v>
      </c>
      <c r="J587" s="25">
        <v>1</v>
      </c>
      <c r="K587" s="25">
        <v>1</v>
      </c>
      <c r="L587" s="25">
        <f t="shared" si="140"/>
        <v>0</v>
      </c>
      <c r="M587" s="25" t="s">
        <v>579</v>
      </c>
      <c r="N587" s="45">
        <v>45822</v>
      </c>
      <c r="O587" s="54">
        <v>19600</v>
      </c>
      <c r="P587" s="25" t="s">
        <v>173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Kolkata</v>
      </c>
      <c r="W587" s="56"/>
      <c r="X587" s="45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145"/>
        <v>585</v>
      </c>
      <c r="B588" s="25" t="s">
        <v>580</v>
      </c>
      <c r="C588" s="45">
        <v>45812</v>
      </c>
      <c r="D588" s="45">
        <v>45820</v>
      </c>
      <c r="E588" s="8">
        <v>140</v>
      </c>
      <c r="F588" s="8">
        <f t="shared" si="139"/>
        <v>12320</v>
      </c>
      <c r="G588" s="54">
        <f t="shared" si="144"/>
        <v>12320</v>
      </c>
      <c r="H588" s="25" t="s">
        <v>581</v>
      </c>
      <c r="I588" s="25" t="s">
        <v>582</v>
      </c>
      <c r="J588" s="25">
        <v>1</v>
      </c>
      <c r="K588" s="25">
        <v>1</v>
      </c>
      <c r="L588" s="25">
        <f t="shared" si="140"/>
        <v>0</v>
      </c>
      <c r="M588" s="25" t="s">
        <v>583</v>
      </c>
      <c r="N588" s="45">
        <v>45822</v>
      </c>
      <c r="O588" s="54">
        <v>18200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145"/>
        <v>586</v>
      </c>
      <c r="B589" s="25" t="s">
        <v>580</v>
      </c>
      <c r="C589" s="45">
        <v>45812</v>
      </c>
      <c r="D589" s="45">
        <v>45820</v>
      </c>
      <c r="E589" s="8">
        <v>140</v>
      </c>
      <c r="F589" s="8">
        <f t="shared" si="139"/>
        <v>12320</v>
      </c>
      <c r="G589" s="54">
        <f t="shared" si="144"/>
        <v>12320</v>
      </c>
      <c r="H589" s="25" t="s">
        <v>585</v>
      </c>
      <c r="I589" s="25" t="s">
        <v>586</v>
      </c>
      <c r="J589" s="25">
        <v>1</v>
      </c>
      <c r="K589" s="25">
        <v>1</v>
      </c>
      <c r="L589" s="25">
        <f t="shared" si="140"/>
        <v>0</v>
      </c>
      <c r="M589" s="25" t="s">
        <v>583</v>
      </c>
      <c r="N589" s="45">
        <v>45822</v>
      </c>
      <c r="O589" s="54">
        <v>18200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145"/>
        <v>587</v>
      </c>
      <c r="B590" s="25" t="s">
        <v>580</v>
      </c>
      <c r="C590" s="45">
        <v>45812</v>
      </c>
      <c r="D590" s="45">
        <v>45820</v>
      </c>
      <c r="E590" s="8">
        <v>125</v>
      </c>
      <c r="F590" s="8">
        <f t="shared" si="139"/>
        <v>11000</v>
      </c>
      <c r="G590" s="54">
        <f t="shared" si="144"/>
        <v>11000</v>
      </c>
      <c r="H590" s="25" t="s">
        <v>587</v>
      </c>
      <c r="I590" s="25" t="s">
        <v>588</v>
      </c>
      <c r="J590" s="25">
        <v>1</v>
      </c>
      <c r="K590" s="25">
        <v>1</v>
      </c>
      <c r="L590" s="25">
        <f t="shared" si="140"/>
        <v>0</v>
      </c>
      <c r="M590" s="25" t="s">
        <v>583</v>
      </c>
      <c r="N590" s="45">
        <v>45822</v>
      </c>
      <c r="O590" s="54">
        <v>16250</v>
      </c>
      <c r="P590" s="25" t="s">
        <v>584</v>
      </c>
      <c r="Q590" s="25"/>
      <c r="R590" s="25"/>
      <c r="S590" s="3">
        <v>-20</v>
      </c>
      <c r="T590" s="55"/>
      <c r="U590" s="25" t="s">
        <v>576</v>
      </c>
      <c r="V590" s="25" t="str">
        <f>VLOOKUP(P590,'Customer List'!B:C,2,)</f>
        <v>Gujrat</v>
      </c>
      <c r="W590" s="56"/>
      <c r="X590" s="45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x14ac:dyDescent="0.25">
      <c r="A591" s="25">
        <f t="shared" si="145"/>
        <v>588</v>
      </c>
      <c r="B591" s="25" t="s">
        <v>580</v>
      </c>
      <c r="C591" s="45">
        <v>45812</v>
      </c>
      <c r="D591" s="45">
        <v>45820</v>
      </c>
      <c r="E591" s="8">
        <v>175</v>
      </c>
      <c r="F591" s="8">
        <f t="shared" si="139"/>
        <v>15400</v>
      </c>
      <c r="G591" s="54">
        <f t="shared" si="144"/>
        <v>15400</v>
      </c>
      <c r="H591" s="25" t="s">
        <v>589</v>
      </c>
      <c r="I591" s="25" t="s">
        <v>590</v>
      </c>
      <c r="J591" s="25">
        <v>1</v>
      </c>
      <c r="K591" s="25">
        <v>1</v>
      </c>
      <c r="L591" s="25">
        <f t="shared" si="140"/>
        <v>0</v>
      </c>
      <c r="M591" s="25" t="s">
        <v>583</v>
      </c>
      <c r="N591" s="45">
        <v>45822</v>
      </c>
      <c r="O591" s="54">
        <v>22750</v>
      </c>
      <c r="P591" s="25" t="s">
        <v>584</v>
      </c>
      <c r="Q591" s="25"/>
      <c r="R591" s="25"/>
      <c r="S591" s="3">
        <v>-20</v>
      </c>
      <c r="T591" s="55"/>
      <c r="U591" s="25" t="s">
        <v>576</v>
      </c>
      <c r="V591" s="25" t="str">
        <f>VLOOKUP(P591,'Customer List'!B:C,2,)</f>
        <v>Gujrat</v>
      </c>
      <c r="W591" s="56"/>
      <c r="X591" s="45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67" t="str">
        <f>VLOOKUP(P591,'Customer List'!B:D,3,)</f>
        <v>OutStation</v>
      </c>
    </row>
    <row r="592" spans="1:29" x14ac:dyDescent="0.25">
      <c r="A592" s="25">
        <f t="shared" si="145"/>
        <v>589</v>
      </c>
      <c r="B592" s="25">
        <v>19795</v>
      </c>
      <c r="C592" s="45">
        <v>45819</v>
      </c>
      <c r="D592" s="45">
        <v>45824</v>
      </c>
      <c r="E592" s="8">
        <v>519.79999999999995</v>
      </c>
      <c r="F592" s="8">
        <f t="shared" si="139"/>
        <v>45742.399999999994</v>
      </c>
      <c r="G592" s="54">
        <f t="shared" si="144"/>
        <v>45742.399999999994</v>
      </c>
      <c r="H592" s="25" t="s">
        <v>591</v>
      </c>
      <c r="I592" s="25" t="s">
        <v>592</v>
      </c>
      <c r="J592" s="25">
        <v>1</v>
      </c>
      <c r="K592" s="25">
        <v>1</v>
      </c>
      <c r="L592" s="25">
        <f t="shared" si="140"/>
        <v>0</v>
      </c>
      <c r="M592" s="25" t="s">
        <v>593</v>
      </c>
      <c r="N592" s="45">
        <v>45825</v>
      </c>
      <c r="O592" s="54">
        <v>60333</v>
      </c>
      <c r="P592" s="25" t="s">
        <v>594</v>
      </c>
      <c r="Q592" s="25">
        <v>58152139636</v>
      </c>
      <c r="R592" s="25" t="s">
        <v>41</v>
      </c>
      <c r="S592" s="3">
        <v>4</v>
      </c>
      <c r="T592" s="55"/>
      <c r="U592" s="25" t="s">
        <v>612</v>
      </c>
      <c r="V592" s="25" t="str">
        <f>VLOOKUP(P592,'Customer List'!B:C,2,)</f>
        <v>Odisha</v>
      </c>
      <c r="W592" s="56"/>
      <c r="X592" s="45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67" t="str">
        <f>VLOOKUP(P592,'Customer List'!B:D,3,)</f>
        <v>OutStation</v>
      </c>
    </row>
    <row r="593" spans="1:29" x14ac:dyDescent="0.25">
      <c r="A593" s="25">
        <f t="shared" si="145"/>
        <v>590</v>
      </c>
      <c r="B593" s="25" t="s">
        <v>595</v>
      </c>
      <c r="C593" s="45">
        <v>45831</v>
      </c>
      <c r="D593" s="45">
        <v>45831</v>
      </c>
      <c r="E593" s="8">
        <v>9024</v>
      </c>
      <c r="F593" s="8">
        <f t="shared" si="139"/>
        <v>9024</v>
      </c>
      <c r="G593" s="54">
        <f t="shared" si="144"/>
        <v>9024</v>
      </c>
      <c r="H593" s="25" t="s">
        <v>596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145"/>
        <v>591</v>
      </c>
      <c r="B594" s="25" t="s">
        <v>595</v>
      </c>
      <c r="C594" s="45">
        <v>45831</v>
      </c>
      <c r="D594" s="45">
        <v>45831</v>
      </c>
      <c r="E594" s="8">
        <v>8008.8</v>
      </c>
      <c r="F594" s="8">
        <f t="shared" si="139"/>
        <v>8008.8</v>
      </c>
      <c r="G594" s="54">
        <f t="shared" si="144"/>
        <v>8008.8</v>
      </c>
      <c r="H594" s="25" t="s">
        <v>598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145"/>
        <v>592</v>
      </c>
      <c r="B595" s="25" t="s">
        <v>595</v>
      </c>
      <c r="C595" s="45">
        <v>45831</v>
      </c>
      <c r="D595" s="45">
        <v>45831</v>
      </c>
      <c r="E595" s="8">
        <v>8911.2000000000007</v>
      </c>
      <c r="F595" s="8">
        <f t="shared" si="139"/>
        <v>8911.2000000000007</v>
      </c>
      <c r="G595" s="54">
        <f t="shared" si="144"/>
        <v>8911.2000000000007</v>
      </c>
      <c r="H595" s="25" t="s">
        <v>599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x14ac:dyDescent="0.25">
      <c r="A596" s="25">
        <f t="shared" si="145"/>
        <v>593</v>
      </c>
      <c r="B596" s="25" t="s">
        <v>595</v>
      </c>
      <c r="C596" s="45">
        <v>45831</v>
      </c>
      <c r="D596" s="45">
        <v>45831</v>
      </c>
      <c r="E596" s="8">
        <v>7783.2</v>
      </c>
      <c r="F596" s="8">
        <f t="shared" si="139"/>
        <v>7783.2</v>
      </c>
      <c r="G596" s="54">
        <f t="shared" si="144"/>
        <v>7783.2</v>
      </c>
      <c r="H596" s="25" t="s">
        <v>600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597</v>
      </c>
      <c r="N596" s="45">
        <v>45831</v>
      </c>
      <c r="O596" s="54">
        <v>0</v>
      </c>
      <c r="P596" s="25" t="s">
        <v>31</v>
      </c>
      <c r="Q596" s="25" t="s">
        <v>637</v>
      </c>
      <c r="R596" s="25" t="s">
        <v>638</v>
      </c>
      <c r="S596" s="3">
        <v>4</v>
      </c>
      <c r="T596" s="55"/>
      <c r="U596" s="25" t="s">
        <v>602</v>
      </c>
      <c r="V596" s="25" t="str">
        <f>VLOOKUP(P596,'Customer List'!B:C,2,)</f>
        <v>Delhi</v>
      </c>
      <c r="W596" s="56"/>
      <c r="X596" s="45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67" t="str">
        <f>VLOOKUP(P596,'Customer List'!B:D,3,)</f>
        <v>Local</v>
      </c>
    </row>
    <row r="597" spans="1:29" x14ac:dyDescent="0.25">
      <c r="A597" s="25">
        <f t="shared" si="145"/>
        <v>594</v>
      </c>
      <c r="B597" s="25" t="s">
        <v>595</v>
      </c>
      <c r="C597" s="45">
        <v>45831</v>
      </c>
      <c r="D597" s="45">
        <v>45831</v>
      </c>
      <c r="E597" s="8">
        <v>7783.2</v>
      </c>
      <c r="F597" s="8">
        <f t="shared" si="139"/>
        <v>7783.2</v>
      </c>
      <c r="G597" s="54">
        <f t="shared" si="144"/>
        <v>7783.2</v>
      </c>
      <c r="H597" s="25" t="s">
        <v>601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597</v>
      </c>
      <c r="N597" s="45">
        <v>45831</v>
      </c>
      <c r="O597" s="54">
        <v>0</v>
      </c>
      <c r="P597" s="25" t="s">
        <v>31</v>
      </c>
      <c r="Q597" s="25" t="s">
        <v>637</v>
      </c>
      <c r="R597" s="25" t="s">
        <v>638</v>
      </c>
      <c r="S597" s="3">
        <v>4</v>
      </c>
      <c r="T597" s="55"/>
      <c r="U597" s="25" t="s">
        <v>602</v>
      </c>
      <c r="V597" s="25" t="str">
        <f>VLOOKUP(P597,'Customer List'!B:C,2,)</f>
        <v>Delhi</v>
      </c>
      <c r="W597" s="56"/>
      <c r="X597" s="45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67" t="str">
        <f>VLOOKUP(P597,'Customer List'!B:D,3,)</f>
        <v>Local</v>
      </c>
    </row>
    <row r="598" spans="1:29" x14ac:dyDescent="0.25">
      <c r="A598" s="25">
        <f t="shared" si="145"/>
        <v>595</v>
      </c>
      <c r="B598" s="25" t="s">
        <v>613</v>
      </c>
      <c r="C598" s="45">
        <v>45827</v>
      </c>
      <c r="D598" s="45">
        <v>45834</v>
      </c>
      <c r="E598" s="8">
        <v>926.5</v>
      </c>
      <c r="F598" s="8">
        <f t="shared" si="139"/>
        <v>81532</v>
      </c>
      <c r="G598" s="54">
        <f t="shared" si="144"/>
        <v>163064</v>
      </c>
      <c r="H598" s="25" t="s">
        <v>614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705</v>
      </c>
      <c r="N598" s="45">
        <v>45836</v>
      </c>
      <c r="O598" s="54">
        <v>194194</v>
      </c>
      <c r="P598" s="25" t="s">
        <v>517</v>
      </c>
      <c r="Q598" s="25">
        <v>58152578385</v>
      </c>
      <c r="R598" s="25" t="s">
        <v>41</v>
      </c>
      <c r="S598" s="3">
        <v>4</v>
      </c>
      <c r="T598" s="55" t="s">
        <v>706</v>
      </c>
      <c r="U598" s="25" t="s">
        <v>611</v>
      </c>
      <c r="V598" s="25" t="str">
        <f>VLOOKUP(P598,'Customer List'!B:C,2,)</f>
        <v>Pune</v>
      </c>
      <c r="W598" s="56"/>
      <c r="X598" s="45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145"/>
        <v>596</v>
      </c>
      <c r="B599" s="25" t="s">
        <v>615</v>
      </c>
      <c r="C599" s="45">
        <v>45828</v>
      </c>
      <c r="D599" s="45">
        <v>45834</v>
      </c>
      <c r="E599" s="8">
        <v>132.6</v>
      </c>
      <c r="F599" s="8">
        <f t="shared" si="139"/>
        <v>11668.8</v>
      </c>
      <c r="G599" s="54">
        <f t="shared" si="144"/>
        <v>11668.8</v>
      </c>
      <c r="H599" s="25">
        <v>100209</v>
      </c>
      <c r="I599" s="25" t="s">
        <v>1534</v>
      </c>
      <c r="J599" s="25">
        <v>1</v>
      </c>
      <c r="K599" s="25">
        <v>1</v>
      </c>
      <c r="L599" s="25">
        <f t="shared" si="140"/>
        <v>0</v>
      </c>
      <c r="M599" s="25" t="s">
        <v>695</v>
      </c>
      <c r="N599" s="45">
        <v>45836</v>
      </c>
      <c r="O599" s="54">
        <v>18895.5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145"/>
        <v>597</v>
      </c>
      <c r="B600" s="25" t="s">
        <v>615</v>
      </c>
      <c r="C600" s="45">
        <v>45828</v>
      </c>
      <c r="D600" s="45">
        <v>45834</v>
      </c>
      <c r="E600" s="8">
        <v>137.4</v>
      </c>
      <c r="F600" s="8">
        <f t="shared" si="139"/>
        <v>12091.2</v>
      </c>
      <c r="G600" s="54">
        <f t="shared" si="144"/>
        <v>12091.2</v>
      </c>
      <c r="H600" s="25">
        <v>100210</v>
      </c>
      <c r="I600" s="25" t="s">
        <v>1535</v>
      </c>
      <c r="J600" s="25">
        <v>1</v>
      </c>
      <c r="K600" s="25">
        <v>1</v>
      </c>
      <c r="L600" s="25">
        <f t="shared" si="140"/>
        <v>0</v>
      </c>
      <c r="M600" s="25" t="s">
        <v>716</v>
      </c>
      <c r="N600" s="45">
        <v>45838</v>
      </c>
      <c r="O600" s="54">
        <v>21297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145"/>
        <v>598</v>
      </c>
      <c r="B601" s="25" t="s">
        <v>615</v>
      </c>
      <c r="C601" s="45">
        <v>45828</v>
      </c>
      <c r="D601" s="45">
        <v>45834</v>
      </c>
      <c r="E601" s="8">
        <v>165</v>
      </c>
      <c r="F601" s="8">
        <f t="shared" si="139"/>
        <v>14520</v>
      </c>
      <c r="G601" s="54">
        <f t="shared" si="144"/>
        <v>14520</v>
      </c>
      <c r="H601" s="25">
        <v>100229</v>
      </c>
      <c r="I601" s="25" t="s">
        <v>1273</v>
      </c>
      <c r="J601" s="25">
        <v>1</v>
      </c>
      <c r="K601" s="25">
        <v>1</v>
      </c>
      <c r="L601" s="25">
        <f t="shared" si="140"/>
        <v>0</v>
      </c>
      <c r="M601" s="25" t="s">
        <v>695</v>
      </c>
      <c r="N601" s="45">
        <v>45836</v>
      </c>
      <c r="O601" s="54">
        <v>18810</v>
      </c>
      <c r="P601" s="25" t="s">
        <v>618</v>
      </c>
      <c r="Q601" s="25">
        <v>58152577475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Bhuvneshwar</v>
      </c>
      <c r="W601" s="56"/>
      <c r="X601" s="45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145"/>
        <v>599</v>
      </c>
      <c r="B602" s="25" t="s">
        <v>615</v>
      </c>
      <c r="C602" s="45">
        <v>45828</v>
      </c>
      <c r="D602" s="45">
        <v>45834</v>
      </c>
      <c r="E602" s="8">
        <v>118.8</v>
      </c>
      <c r="F602" s="8">
        <f t="shared" si="139"/>
        <v>10454.4</v>
      </c>
      <c r="G602" s="54">
        <f t="shared" si="144"/>
        <v>10454.4</v>
      </c>
      <c r="H602" s="25">
        <v>100320</v>
      </c>
      <c r="I602" s="25" t="s">
        <v>1536</v>
      </c>
      <c r="J602" s="25">
        <v>1</v>
      </c>
      <c r="K602" s="25">
        <v>1</v>
      </c>
      <c r="L602" s="25">
        <f t="shared" si="140"/>
        <v>0</v>
      </c>
      <c r="M602" s="25" t="s">
        <v>677</v>
      </c>
      <c r="N602" s="45">
        <v>45836</v>
      </c>
      <c r="O602" s="54">
        <v>18414</v>
      </c>
      <c r="P602" s="25" t="s">
        <v>1900</v>
      </c>
      <c r="Q602" s="25">
        <v>58152580474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Banglore</v>
      </c>
      <c r="W602" s="56"/>
      <c r="X602" s="45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145"/>
        <v>600</v>
      </c>
      <c r="B603" s="25" t="s">
        <v>615</v>
      </c>
      <c r="C603" s="45">
        <v>45828</v>
      </c>
      <c r="D603" s="45">
        <v>45834</v>
      </c>
      <c r="E603" s="8">
        <v>98.4</v>
      </c>
      <c r="F603" s="8">
        <f t="shared" si="139"/>
        <v>8659.2000000000007</v>
      </c>
      <c r="G603" s="54">
        <f t="shared" si="144"/>
        <v>8659.2000000000007</v>
      </c>
      <c r="H603" s="25">
        <v>100340</v>
      </c>
      <c r="I603" s="25" t="s">
        <v>1537</v>
      </c>
      <c r="J603" s="25">
        <v>1</v>
      </c>
      <c r="K603" s="25">
        <v>1</v>
      </c>
      <c r="L603" s="25">
        <f t="shared" si="140"/>
        <v>0</v>
      </c>
      <c r="M603" s="25" t="s">
        <v>702</v>
      </c>
      <c r="N603" s="45">
        <v>45836</v>
      </c>
      <c r="O603" s="54">
        <v>18302.400000000001</v>
      </c>
      <c r="P603" s="25" t="s">
        <v>619</v>
      </c>
      <c r="Q603" s="25">
        <v>58152580813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Kerala</v>
      </c>
      <c r="W603" s="56"/>
      <c r="X603" s="45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145"/>
        <v>601</v>
      </c>
      <c r="B604" s="25" t="s">
        <v>615</v>
      </c>
      <c r="C604" s="45">
        <v>45828</v>
      </c>
      <c r="D604" s="45">
        <v>45834</v>
      </c>
      <c r="E604" s="8">
        <v>172.8</v>
      </c>
      <c r="F604" s="8">
        <f t="shared" si="139"/>
        <v>15206.400000000001</v>
      </c>
      <c r="G604" s="54">
        <f t="shared" si="144"/>
        <v>15206.400000000001</v>
      </c>
      <c r="H604" s="25">
        <v>100432</v>
      </c>
      <c r="I604" s="25" t="s">
        <v>1278</v>
      </c>
      <c r="J604" s="25">
        <v>1</v>
      </c>
      <c r="K604" s="25">
        <v>1</v>
      </c>
      <c r="L604" s="25">
        <f t="shared" si="140"/>
        <v>0</v>
      </c>
      <c r="M604" s="25" t="s">
        <v>716</v>
      </c>
      <c r="N604" s="45">
        <v>45838</v>
      </c>
      <c r="O604" s="54">
        <v>26784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145"/>
        <v>602</v>
      </c>
      <c r="B605" s="25" t="s">
        <v>615</v>
      </c>
      <c r="C605" s="45">
        <v>45828</v>
      </c>
      <c r="D605" s="45">
        <v>45834</v>
      </c>
      <c r="E605" s="8">
        <v>422.4</v>
      </c>
      <c r="F605" s="8">
        <f t="shared" si="139"/>
        <v>37171.199999999997</v>
      </c>
      <c r="G605" s="54">
        <f t="shared" si="144"/>
        <v>297369.59999999998</v>
      </c>
      <c r="H605" s="25">
        <v>100527</v>
      </c>
      <c r="I605" s="25" t="s">
        <v>1538</v>
      </c>
      <c r="J605" s="25">
        <v>8</v>
      </c>
      <c r="K605" s="25">
        <v>8</v>
      </c>
      <c r="L605" s="25">
        <f t="shared" si="140"/>
        <v>0</v>
      </c>
      <c r="M605" s="25" t="s">
        <v>679</v>
      </c>
      <c r="N605" s="45">
        <v>45836</v>
      </c>
      <c r="O605" s="54">
        <v>65472</v>
      </c>
      <c r="P605" s="25" t="s">
        <v>673</v>
      </c>
      <c r="Q605" s="25">
        <v>58152574561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Hyderabad</v>
      </c>
      <c r="W605" s="56"/>
      <c r="X605" s="45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145"/>
        <v>603</v>
      </c>
      <c r="B606" s="25" t="s">
        <v>615</v>
      </c>
      <c r="C606" s="45">
        <v>45828</v>
      </c>
      <c r="D606" s="45">
        <v>45834</v>
      </c>
      <c r="E606" s="8">
        <v>51.6</v>
      </c>
      <c r="F606" s="8">
        <f t="shared" si="139"/>
        <v>4540.8</v>
      </c>
      <c r="G606" s="54">
        <f t="shared" si="144"/>
        <v>4540.8</v>
      </c>
      <c r="H606" s="25">
        <v>100607</v>
      </c>
      <c r="I606" s="25" t="s">
        <v>1539</v>
      </c>
      <c r="J606" s="25">
        <v>1</v>
      </c>
      <c r="K606" s="25">
        <v>1</v>
      </c>
      <c r="L606" s="25">
        <f t="shared" si="140"/>
        <v>0</v>
      </c>
      <c r="M606" s="25" t="s">
        <v>716</v>
      </c>
      <c r="N606" s="45">
        <v>45838</v>
      </c>
      <c r="O606" s="54">
        <v>7998</v>
      </c>
      <c r="P606" s="25" t="s">
        <v>173</v>
      </c>
      <c r="Q606" s="25">
        <v>58152616292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Kolkata</v>
      </c>
      <c r="W606" s="56"/>
      <c r="X606" s="45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145"/>
        <v>604</v>
      </c>
      <c r="B607" s="25" t="s">
        <v>615</v>
      </c>
      <c r="C607" s="45">
        <v>45828</v>
      </c>
      <c r="D607" s="45">
        <v>45834</v>
      </c>
      <c r="E607" s="8">
        <v>83.4</v>
      </c>
      <c r="F607" s="8">
        <f t="shared" si="139"/>
        <v>7339.2000000000007</v>
      </c>
      <c r="G607" s="54">
        <f t="shared" si="144"/>
        <v>7339.2000000000007</v>
      </c>
      <c r="H607" s="25">
        <v>100761</v>
      </c>
      <c r="I607" s="25" t="s">
        <v>1540</v>
      </c>
      <c r="J607" s="25">
        <v>1</v>
      </c>
      <c r="K607" s="25">
        <v>1</v>
      </c>
      <c r="L607" s="25">
        <f t="shared" si="140"/>
        <v>0</v>
      </c>
      <c r="M607" s="25" t="s">
        <v>695</v>
      </c>
      <c r="N607" s="45">
        <v>45836</v>
      </c>
      <c r="O607" s="54">
        <v>11884.5</v>
      </c>
      <c r="P607" s="25" t="s">
        <v>618</v>
      </c>
      <c r="Q607" s="25">
        <v>58152577475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Bhuvneshwar</v>
      </c>
      <c r="W607" s="56"/>
      <c r="X607" s="45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145"/>
        <v>605</v>
      </c>
      <c r="B608" s="25" t="s">
        <v>615</v>
      </c>
      <c r="C608" s="45">
        <v>45828</v>
      </c>
      <c r="D608" s="45">
        <v>45834</v>
      </c>
      <c r="E608" s="8">
        <v>63</v>
      </c>
      <c r="F608" s="8">
        <f t="shared" si="139"/>
        <v>5544</v>
      </c>
      <c r="G608" s="54">
        <f t="shared" si="144"/>
        <v>5544</v>
      </c>
      <c r="H608" s="25">
        <v>101212</v>
      </c>
      <c r="I608" s="25" t="s">
        <v>1430</v>
      </c>
      <c r="J608" s="25">
        <v>1</v>
      </c>
      <c r="K608" s="25">
        <v>1</v>
      </c>
      <c r="L608" s="25">
        <f t="shared" si="140"/>
        <v>0</v>
      </c>
      <c r="M608" s="25" t="s">
        <v>848</v>
      </c>
      <c r="N608" s="45">
        <v>45842</v>
      </c>
      <c r="O608" s="54">
        <v>0</v>
      </c>
      <c r="P608" s="25" t="s">
        <v>620</v>
      </c>
      <c r="Q608" s="25" t="s">
        <v>637</v>
      </c>
      <c r="R608" s="25" t="s">
        <v>849</v>
      </c>
      <c r="S608" s="3">
        <v>4</v>
      </c>
      <c r="T608" s="55" t="s">
        <v>850</v>
      </c>
      <c r="U608" s="25" t="s">
        <v>19</v>
      </c>
      <c r="V608" s="25" t="str">
        <f>VLOOKUP(P608,'Customer List'!B:C,2,)</f>
        <v>Delhi</v>
      </c>
      <c r="W608" s="56"/>
      <c r="X608" s="45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67" t="str">
        <f>VLOOKUP(P608,'Customer List'!B:D,3,)</f>
        <v>Local</v>
      </c>
    </row>
    <row r="609" spans="1:29" x14ac:dyDescent="0.25">
      <c r="A609" s="25">
        <f t="shared" si="145"/>
        <v>606</v>
      </c>
      <c r="B609" s="25" t="s">
        <v>615</v>
      </c>
      <c r="C609" s="45">
        <v>45828</v>
      </c>
      <c r="D609" s="45">
        <v>45834</v>
      </c>
      <c r="E609" s="8">
        <v>247.5</v>
      </c>
      <c r="F609" s="8">
        <f t="shared" si="139"/>
        <v>21780</v>
      </c>
      <c r="G609" s="54">
        <f t="shared" si="144"/>
        <v>43560</v>
      </c>
      <c r="H609" s="25">
        <v>101245</v>
      </c>
      <c r="I609" s="25" t="s">
        <v>1541</v>
      </c>
      <c r="J609" s="25">
        <v>2</v>
      </c>
      <c r="K609" s="25">
        <v>2</v>
      </c>
      <c r="L609" s="25">
        <f t="shared" si="140"/>
        <v>0</v>
      </c>
      <c r="M609" s="25" t="s">
        <v>701</v>
      </c>
      <c r="N609" s="45">
        <v>45836</v>
      </c>
      <c r="O609" s="54">
        <v>30360</v>
      </c>
      <c r="P609" s="25" t="s">
        <v>621</v>
      </c>
      <c r="Q609" s="25">
        <v>58152579634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Mumbai</v>
      </c>
      <c r="W609" s="56"/>
      <c r="X609" s="45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145"/>
        <v>607</v>
      </c>
      <c r="B610" s="25" t="s">
        <v>615</v>
      </c>
      <c r="C610" s="45">
        <v>45828</v>
      </c>
      <c r="D610" s="45">
        <v>45834</v>
      </c>
      <c r="E610" s="8">
        <v>75.599999999999994</v>
      </c>
      <c r="F610" s="8">
        <f t="shared" si="139"/>
        <v>6652.7999999999993</v>
      </c>
      <c r="G610" s="54">
        <f t="shared" si="144"/>
        <v>6652.7999999999993</v>
      </c>
      <c r="H610" s="25">
        <v>101255</v>
      </c>
      <c r="I610" s="25" t="s">
        <v>1432</v>
      </c>
      <c r="J610" s="25">
        <v>1</v>
      </c>
      <c r="K610" s="25">
        <v>1</v>
      </c>
      <c r="L610" s="25">
        <f t="shared" si="140"/>
        <v>0</v>
      </c>
      <c r="M610" s="25" t="s">
        <v>687</v>
      </c>
      <c r="N610" s="45">
        <v>45836</v>
      </c>
      <c r="O610" s="54">
        <v>11718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145"/>
        <v>608</v>
      </c>
      <c r="B611" s="25" t="s">
        <v>615</v>
      </c>
      <c r="C611" s="45">
        <v>45828</v>
      </c>
      <c r="D611" s="45">
        <v>45834</v>
      </c>
      <c r="E611" s="8">
        <v>139.19999999999999</v>
      </c>
      <c r="F611" s="8">
        <f t="shared" si="139"/>
        <v>12249.599999999999</v>
      </c>
      <c r="G611" s="54">
        <f t="shared" si="144"/>
        <v>12249.599999999999</v>
      </c>
      <c r="H611" s="25">
        <v>101620</v>
      </c>
      <c r="I611" s="25" t="s">
        <v>1542</v>
      </c>
      <c r="J611" s="25">
        <v>1</v>
      </c>
      <c r="K611" s="25">
        <v>1</v>
      </c>
      <c r="L611" s="25">
        <f t="shared" si="140"/>
        <v>0</v>
      </c>
      <c r="M611" s="25" t="s">
        <v>716</v>
      </c>
      <c r="N611" s="45">
        <v>45838</v>
      </c>
      <c r="O611" s="54">
        <v>21576</v>
      </c>
      <c r="P611" s="25" t="s">
        <v>173</v>
      </c>
      <c r="Q611" s="25">
        <v>58152616292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Kolkata</v>
      </c>
      <c r="W611" s="56"/>
      <c r="X611" s="45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145"/>
        <v>609</v>
      </c>
      <c r="B612" s="25" t="s">
        <v>615</v>
      </c>
      <c r="C612" s="45">
        <v>45828</v>
      </c>
      <c r="D612" s="45">
        <v>45834</v>
      </c>
      <c r="E612" s="8">
        <v>67.2</v>
      </c>
      <c r="F612" s="8">
        <f t="shared" si="139"/>
        <v>5913.6</v>
      </c>
      <c r="G612" s="54">
        <f t="shared" si="144"/>
        <v>5913.6</v>
      </c>
      <c r="H612" s="25">
        <v>102227</v>
      </c>
      <c r="I612" s="25" t="s">
        <v>1543</v>
      </c>
      <c r="J612" s="25">
        <v>1</v>
      </c>
      <c r="K612" s="25">
        <v>1</v>
      </c>
      <c r="L612" s="25">
        <f t="shared" si="140"/>
        <v>0</v>
      </c>
      <c r="M612" s="25" t="s">
        <v>687</v>
      </c>
      <c r="N612" s="45">
        <v>45836</v>
      </c>
      <c r="O612" s="54">
        <v>10416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145"/>
        <v>610</v>
      </c>
      <c r="B613" s="25" t="s">
        <v>615</v>
      </c>
      <c r="C613" s="45">
        <v>45828</v>
      </c>
      <c r="D613" s="45">
        <v>45834</v>
      </c>
      <c r="E613" s="8">
        <v>53.4</v>
      </c>
      <c r="F613" s="8">
        <f t="shared" si="139"/>
        <v>4699.2</v>
      </c>
      <c r="G613" s="54">
        <f t="shared" si="144"/>
        <v>4699.2</v>
      </c>
      <c r="H613" s="25">
        <v>102405</v>
      </c>
      <c r="I613" s="25" t="s">
        <v>1544</v>
      </c>
      <c r="J613" s="25">
        <v>1</v>
      </c>
      <c r="K613" s="25">
        <v>1</v>
      </c>
      <c r="L613" s="25">
        <f t="shared" si="140"/>
        <v>0</v>
      </c>
      <c r="M613" s="25" t="s">
        <v>687</v>
      </c>
      <c r="N613" s="45">
        <v>45836</v>
      </c>
      <c r="O613" s="54">
        <v>8277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145"/>
        <v>611</v>
      </c>
      <c r="B614" s="25" t="s">
        <v>615</v>
      </c>
      <c r="C614" s="45">
        <v>45828</v>
      </c>
      <c r="D614" s="45">
        <v>45834</v>
      </c>
      <c r="E614" s="8">
        <v>53.4</v>
      </c>
      <c r="F614" s="8">
        <f t="shared" si="139"/>
        <v>4699.2</v>
      </c>
      <c r="G614" s="54">
        <f t="shared" si="144"/>
        <v>4699.2</v>
      </c>
      <c r="H614" s="25">
        <v>102705</v>
      </c>
      <c r="I614" s="25" t="s">
        <v>1545</v>
      </c>
      <c r="J614" s="25">
        <v>1</v>
      </c>
      <c r="K614" s="25">
        <v>1</v>
      </c>
      <c r="L614" s="25">
        <f t="shared" si="140"/>
        <v>0</v>
      </c>
      <c r="M614" s="25" t="s">
        <v>695</v>
      </c>
      <c r="N614" s="45">
        <v>45836</v>
      </c>
      <c r="O614" s="54">
        <v>7609.5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145"/>
        <v>612</v>
      </c>
      <c r="B615" s="25" t="s">
        <v>615</v>
      </c>
      <c r="C615" s="45">
        <v>45828</v>
      </c>
      <c r="D615" s="45">
        <v>45834</v>
      </c>
      <c r="E615" s="8">
        <v>28.2</v>
      </c>
      <c r="F615" s="8">
        <f t="shared" si="139"/>
        <v>2481.6</v>
      </c>
      <c r="G615" s="54">
        <f t="shared" si="144"/>
        <v>2481.6</v>
      </c>
      <c r="H615" s="25">
        <v>103005</v>
      </c>
      <c r="I615" s="25" t="s">
        <v>1285</v>
      </c>
      <c r="J615" s="25">
        <v>1</v>
      </c>
      <c r="K615" s="25">
        <v>1</v>
      </c>
      <c r="L615" s="25">
        <f t="shared" si="140"/>
        <v>0</v>
      </c>
      <c r="M615" s="25" t="s">
        <v>695</v>
      </c>
      <c r="N615" s="45">
        <v>45836</v>
      </c>
      <c r="O615" s="54">
        <v>4018.5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145"/>
        <v>613</v>
      </c>
      <c r="B616" s="25" t="s">
        <v>615</v>
      </c>
      <c r="C616" s="45">
        <v>45828</v>
      </c>
      <c r="D616" s="45">
        <v>45834</v>
      </c>
      <c r="E616" s="8">
        <v>21.6</v>
      </c>
      <c r="F616" s="8">
        <f t="shared" si="139"/>
        <v>1900.8000000000002</v>
      </c>
      <c r="G616" s="54">
        <f t="shared" si="144"/>
        <v>1900.8000000000002</v>
      </c>
      <c r="H616" s="25">
        <v>103107</v>
      </c>
      <c r="I616" s="25" t="s">
        <v>78</v>
      </c>
      <c r="J616" s="25">
        <v>1</v>
      </c>
      <c r="K616" s="25">
        <v>1</v>
      </c>
      <c r="L616" s="25">
        <f t="shared" si="140"/>
        <v>0</v>
      </c>
      <c r="M616" s="25" t="s">
        <v>687</v>
      </c>
      <c r="N616" s="45">
        <v>45836</v>
      </c>
      <c r="O616" s="54">
        <v>3348</v>
      </c>
      <c r="P616" s="25" t="s">
        <v>622</v>
      </c>
      <c r="Q616" s="25">
        <v>58152577136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Hyderabad</v>
      </c>
      <c r="W616" s="56"/>
      <c r="X616" s="45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x14ac:dyDescent="0.25">
      <c r="A617" s="25">
        <f t="shared" si="145"/>
        <v>614</v>
      </c>
      <c r="B617" s="25" t="s">
        <v>615</v>
      </c>
      <c r="C617" s="45">
        <v>45828</v>
      </c>
      <c r="D617" s="45">
        <v>45834</v>
      </c>
      <c r="E617" s="8">
        <v>49.8</v>
      </c>
      <c r="F617" s="8">
        <f t="shared" si="139"/>
        <v>4382.3999999999996</v>
      </c>
      <c r="G617" s="54">
        <f t="shared" si="144"/>
        <v>4382.3999999999996</v>
      </c>
      <c r="H617" s="25">
        <v>103605</v>
      </c>
      <c r="I617" s="25" t="s">
        <v>1546</v>
      </c>
      <c r="J617" s="25">
        <v>1</v>
      </c>
      <c r="K617" s="25">
        <v>1</v>
      </c>
      <c r="L617" s="25">
        <f t="shared" si="140"/>
        <v>0</v>
      </c>
      <c r="M617" s="25" t="s">
        <v>687</v>
      </c>
      <c r="N617" s="45">
        <v>45836</v>
      </c>
      <c r="O617" s="54">
        <v>7719</v>
      </c>
      <c r="P617" s="25" t="s">
        <v>622</v>
      </c>
      <c r="Q617" s="25">
        <v>58152577136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Hyderabad</v>
      </c>
      <c r="W617" s="56"/>
      <c r="X617" s="45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145"/>
        <v>615</v>
      </c>
      <c r="B618" s="25" t="s">
        <v>615</v>
      </c>
      <c r="C618" s="45">
        <v>45828</v>
      </c>
      <c r="D618" s="45">
        <v>45834</v>
      </c>
      <c r="E618" s="8">
        <v>204.75</v>
      </c>
      <c r="F618" s="8">
        <f t="shared" si="139"/>
        <v>18018</v>
      </c>
      <c r="G618" s="54">
        <f t="shared" si="144"/>
        <v>18018</v>
      </c>
      <c r="H618" s="25" t="s">
        <v>616</v>
      </c>
      <c r="I618" s="25" t="s">
        <v>3283</v>
      </c>
      <c r="J618" s="25">
        <v>1</v>
      </c>
      <c r="K618" s="25">
        <v>1</v>
      </c>
      <c r="L618" s="25">
        <f t="shared" si="140"/>
        <v>0</v>
      </c>
      <c r="M618" s="25" t="s">
        <v>695</v>
      </c>
      <c r="N618" s="45">
        <v>45836</v>
      </c>
      <c r="O618" s="54">
        <v>23341.5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145"/>
        <v>616</v>
      </c>
      <c r="B619" s="25" t="s">
        <v>615</v>
      </c>
      <c r="C619" s="45">
        <v>45828</v>
      </c>
      <c r="D619" s="45">
        <v>45834</v>
      </c>
      <c r="E619" s="8">
        <v>42.6</v>
      </c>
      <c r="F619" s="8">
        <f t="shared" si="139"/>
        <v>3748.8</v>
      </c>
      <c r="G619" s="54">
        <f t="shared" si="144"/>
        <v>3748.8</v>
      </c>
      <c r="H619" s="25">
        <v>104705</v>
      </c>
      <c r="I619" s="25" t="s">
        <v>1547</v>
      </c>
      <c r="J619" s="25">
        <v>1</v>
      </c>
      <c r="K619" s="25">
        <v>1</v>
      </c>
      <c r="L619" s="25">
        <f t="shared" si="140"/>
        <v>0</v>
      </c>
      <c r="M619" s="25" t="s">
        <v>646</v>
      </c>
      <c r="N619" s="45">
        <v>45835</v>
      </c>
      <c r="O619" s="54">
        <v>0</v>
      </c>
      <c r="P619" s="25" t="s">
        <v>623</v>
      </c>
      <c r="Q619" s="25" t="s">
        <v>637</v>
      </c>
      <c r="R619" s="25" t="s">
        <v>638</v>
      </c>
      <c r="S619" s="3">
        <v>4</v>
      </c>
      <c r="T619" s="55"/>
      <c r="U619" s="25" t="s">
        <v>19</v>
      </c>
      <c r="V619" s="25" t="str">
        <f>VLOOKUP(P619,'Customer List'!B:C,2,)</f>
        <v>Delhi</v>
      </c>
      <c r="W619" s="56"/>
      <c r="X619" s="45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67" t="str">
        <f>VLOOKUP(P619,'Customer List'!B:D,3,)</f>
        <v>Local</v>
      </c>
    </row>
    <row r="620" spans="1:29" x14ac:dyDescent="0.25">
      <c r="A620" s="25">
        <f t="shared" si="145"/>
        <v>617</v>
      </c>
      <c r="B620" s="25" t="s">
        <v>615</v>
      </c>
      <c r="C620" s="45">
        <v>45828</v>
      </c>
      <c r="D620" s="45">
        <v>45834</v>
      </c>
      <c r="E620" s="8">
        <v>57.6</v>
      </c>
      <c r="F620" s="8">
        <f t="shared" si="139"/>
        <v>5068.8</v>
      </c>
      <c r="G620" s="54">
        <f t="shared" si="144"/>
        <v>5068.8</v>
      </c>
      <c r="H620" s="25">
        <v>105011</v>
      </c>
      <c r="I620" s="25" t="s">
        <v>1548</v>
      </c>
      <c r="J620" s="25">
        <v>1</v>
      </c>
      <c r="K620" s="25">
        <v>1</v>
      </c>
      <c r="L620" s="25">
        <f t="shared" si="140"/>
        <v>0</v>
      </c>
      <c r="M620" s="25" t="s">
        <v>646</v>
      </c>
      <c r="N620" s="45">
        <v>45835</v>
      </c>
      <c r="O620" s="54">
        <v>0</v>
      </c>
      <c r="P620" s="25" t="s">
        <v>623</v>
      </c>
      <c r="Q620" s="25" t="s">
        <v>637</v>
      </c>
      <c r="R620" s="25" t="s">
        <v>638</v>
      </c>
      <c r="S620" s="3">
        <v>4</v>
      </c>
      <c r="T620" s="55"/>
      <c r="U620" s="25" t="s">
        <v>19</v>
      </c>
      <c r="V620" s="25" t="str">
        <f>VLOOKUP(P620,'Customer List'!B:C,2,)</f>
        <v>Delhi</v>
      </c>
      <c r="W620" s="56"/>
      <c r="X620" s="45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67" t="str">
        <f>VLOOKUP(P620,'Customer List'!B:D,3,)</f>
        <v>Local</v>
      </c>
    </row>
    <row r="621" spans="1:29" x14ac:dyDescent="0.25">
      <c r="A621" s="25">
        <f t="shared" si="145"/>
        <v>618</v>
      </c>
      <c r="B621" s="25" t="s">
        <v>615</v>
      </c>
      <c r="C621" s="45">
        <v>45828</v>
      </c>
      <c r="D621" s="45">
        <v>45834</v>
      </c>
      <c r="E621" s="8">
        <v>66</v>
      </c>
      <c r="F621" s="8">
        <f t="shared" si="139"/>
        <v>5808</v>
      </c>
      <c r="G621" s="54">
        <f t="shared" si="144"/>
        <v>5808</v>
      </c>
      <c r="H621" s="25">
        <v>106305</v>
      </c>
      <c r="I621" s="25" t="s">
        <v>1549</v>
      </c>
      <c r="J621" s="25">
        <v>1</v>
      </c>
      <c r="K621" s="25">
        <v>1</v>
      </c>
      <c r="L621" s="25">
        <f t="shared" si="140"/>
        <v>0</v>
      </c>
      <c r="M621" s="25" t="s">
        <v>695</v>
      </c>
      <c r="N621" s="45">
        <v>45836</v>
      </c>
      <c r="O621" s="54">
        <v>9405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145"/>
        <v>619</v>
      </c>
      <c r="B622" s="25" t="s">
        <v>615</v>
      </c>
      <c r="C622" s="45">
        <v>45828</v>
      </c>
      <c r="D622" s="45">
        <v>45834</v>
      </c>
      <c r="E622" s="8">
        <v>175.2</v>
      </c>
      <c r="F622" s="8">
        <f t="shared" si="139"/>
        <v>15417.599999999999</v>
      </c>
      <c r="G622" s="54">
        <f t="shared" si="144"/>
        <v>15417.599999999999</v>
      </c>
      <c r="H622" s="25">
        <v>107628</v>
      </c>
      <c r="I622" s="25" t="s">
        <v>1550</v>
      </c>
      <c r="J622" s="25">
        <v>1</v>
      </c>
      <c r="K622" s="25">
        <v>1</v>
      </c>
      <c r="L622" s="25">
        <f t="shared" si="140"/>
        <v>0</v>
      </c>
      <c r="M622" s="25" t="s">
        <v>701</v>
      </c>
      <c r="N622" s="45">
        <v>45836</v>
      </c>
      <c r="O622" s="54">
        <v>26864</v>
      </c>
      <c r="P622" s="25" t="s">
        <v>621</v>
      </c>
      <c r="Q622" s="25">
        <v>58152579634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Mumbai</v>
      </c>
      <c r="W622" s="56"/>
      <c r="X622" s="45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145"/>
        <v>620</v>
      </c>
      <c r="B623" s="25" t="s">
        <v>615</v>
      </c>
      <c r="C623" s="45">
        <v>45828</v>
      </c>
      <c r="D623" s="45">
        <v>45834</v>
      </c>
      <c r="E623" s="8">
        <v>49.8</v>
      </c>
      <c r="F623" s="8">
        <f t="shared" si="139"/>
        <v>4382.3999999999996</v>
      </c>
      <c r="G623" s="54">
        <f t="shared" si="144"/>
        <v>4382.3999999999996</v>
      </c>
      <c r="H623" s="25">
        <v>108111</v>
      </c>
      <c r="I623" s="25" t="s">
        <v>1551</v>
      </c>
      <c r="J623" s="25">
        <v>1</v>
      </c>
      <c r="K623" s="25">
        <v>1</v>
      </c>
      <c r="L623" s="25">
        <f t="shared" si="140"/>
        <v>0</v>
      </c>
      <c r="M623" s="25" t="s">
        <v>687</v>
      </c>
      <c r="N623" s="45">
        <v>45836</v>
      </c>
      <c r="O623" s="54">
        <v>7719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145"/>
        <v>621</v>
      </c>
      <c r="B624" s="25" t="s">
        <v>615</v>
      </c>
      <c r="C624" s="45">
        <v>45828</v>
      </c>
      <c r="D624" s="45">
        <v>45834</v>
      </c>
      <c r="E624" s="8">
        <v>53.4</v>
      </c>
      <c r="F624" s="8">
        <f t="shared" si="139"/>
        <v>4699.2</v>
      </c>
      <c r="G624" s="54">
        <f t="shared" si="144"/>
        <v>4699.2</v>
      </c>
      <c r="H624" s="25">
        <v>115533</v>
      </c>
      <c r="I624" s="25" t="s">
        <v>55</v>
      </c>
      <c r="J624" s="25">
        <v>1</v>
      </c>
      <c r="K624" s="25">
        <v>1</v>
      </c>
      <c r="L624" s="25">
        <f t="shared" si="140"/>
        <v>0</v>
      </c>
      <c r="M624" s="25" t="s">
        <v>716</v>
      </c>
      <c r="N624" s="45">
        <v>45838</v>
      </c>
      <c r="O624" s="54">
        <v>8277</v>
      </c>
      <c r="P624" s="25" t="s">
        <v>173</v>
      </c>
      <c r="Q624" s="25">
        <v>58152616292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Kolkata</v>
      </c>
      <c r="W624" s="56"/>
      <c r="X624" s="45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145"/>
        <v>622</v>
      </c>
      <c r="B625" s="25" t="s">
        <v>615</v>
      </c>
      <c r="C625" s="45">
        <v>45828</v>
      </c>
      <c r="D625" s="45">
        <v>45834</v>
      </c>
      <c r="E625" s="8">
        <v>219</v>
      </c>
      <c r="F625" s="8">
        <f t="shared" si="139"/>
        <v>19272</v>
      </c>
      <c r="G625" s="54">
        <f t="shared" si="144"/>
        <v>19272</v>
      </c>
      <c r="H625" s="25">
        <v>117339</v>
      </c>
      <c r="I625" s="25" t="s">
        <v>1552</v>
      </c>
      <c r="J625" s="25">
        <v>1</v>
      </c>
      <c r="K625" s="25">
        <v>1</v>
      </c>
      <c r="L625" s="25">
        <f t="shared" si="140"/>
        <v>0</v>
      </c>
      <c r="M625" s="25" t="s">
        <v>695</v>
      </c>
      <c r="N625" s="45">
        <v>45836</v>
      </c>
      <c r="O625" s="54">
        <v>24966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145"/>
        <v>623</v>
      </c>
      <c r="B626" s="25" t="s">
        <v>615</v>
      </c>
      <c r="C626" s="45">
        <v>45828</v>
      </c>
      <c r="D626" s="45">
        <v>45834</v>
      </c>
      <c r="E626" s="8">
        <v>57</v>
      </c>
      <c r="F626" s="8">
        <f t="shared" si="139"/>
        <v>5016</v>
      </c>
      <c r="G626" s="54">
        <f t="shared" si="144"/>
        <v>5016</v>
      </c>
      <c r="H626" s="25">
        <v>119309</v>
      </c>
      <c r="I626" s="25" t="s">
        <v>1553</v>
      </c>
      <c r="J626" s="25">
        <v>1</v>
      </c>
      <c r="K626" s="25">
        <v>1</v>
      </c>
      <c r="L626" s="25">
        <f t="shared" si="140"/>
        <v>0</v>
      </c>
      <c r="M626" s="25" t="s">
        <v>687</v>
      </c>
      <c r="N626" s="45">
        <v>45836</v>
      </c>
      <c r="O626" s="54">
        <v>8835</v>
      </c>
      <c r="P626" s="25" t="s">
        <v>622</v>
      </c>
      <c r="Q626" s="25">
        <v>58152577136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Hyderabad</v>
      </c>
      <c r="W626" s="56"/>
      <c r="X626" s="45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145"/>
        <v>624</v>
      </c>
      <c r="B627" s="25" t="s">
        <v>615</v>
      </c>
      <c r="C627" s="45">
        <v>45828</v>
      </c>
      <c r="D627" s="45">
        <v>45834</v>
      </c>
      <c r="E627" s="8">
        <v>74.400000000000006</v>
      </c>
      <c r="F627" s="8">
        <f t="shared" si="139"/>
        <v>6547.2000000000007</v>
      </c>
      <c r="G627" s="54">
        <f t="shared" si="144"/>
        <v>6547.2000000000007</v>
      </c>
      <c r="H627" s="25">
        <v>119715</v>
      </c>
      <c r="I627" s="25" t="s">
        <v>1554</v>
      </c>
      <c r="J627" s="25">
        <v>1</v>
      </c>
      <c r="K627" s="25">
        <v>1</v>
      </c>
      <c r="L627" s="25">
        <f t="shared" si="140"/>
        <v>0</v>
      </c>
      <c r="M627" s="25" t="s">
        <v>695</v>
      </c>
      <c r="N627" s="45">
        <v>45836</v>
      </c>
      <c r="O627" s="54">
        <v>10602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145"/>
        <v>625</v>
      </c>
      <c r="B628" s="25" t="s">
        <v>615</v>
      </c>
      <c r="C628" s="45">
        <v>45828</v>
      </c>
      <c r="D628" s="45">
        <v>45834</v>
      </c>
      <c r="E628" s="8">
        <v>25.8</v>
      </c>
      <c r="F628" s="8">
        <f t="shared" si="139"/>
        <v>2270.4</v>
      </c>
      <c r="G628" s="54">
        <f t="shared" si="144"/>
        <v>2270.4</v>
      </c>
      <c r="H628" s="25">
        <v>123109</v>
      </c>
      <c r="I628" s="25" t="s">
        <v>1457</v>
      </c>
      <c r="J628" s="25">
        <v>1</v>
      </c>
      <c r="K628" s="25">
        <v>1</v>
      </c>
      <c r="L628" s="25">
        <f t="shared" si="140"/>
        <v>0</v>
      </c>
      <c r="M628" s="25" t="s">
        <v>695</v>
      </c>
      <c r="N628" s="45">
        <v>45836</v>
      </c>
      <c r="O628" s="54">
        <v>3676.5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145"/>
        <v>626</v>
      </c>
      <c r="B629" s="25" t="s">
        <v>615</v>
      </c>
      <c r="C629" s="45">
        <v>45828</v>
      </c>
      <c r="D629" s="45">
        <v>45834</v>
      </c>
      <c r="E629" s="8">
        <v>88.2</v>
      </c>
      <c r="F629" s="8">
        <f t="shared" si="139"/>
        <v>7761.6</v>
      </c>
      <c r="G629" s="54">
        <f t="shared" si="144"/>
        <v>7761.6</v>
      </c>
      <c r="H629" s="25">
        <v>124225</v>
      </c>
      <c r="I629" s="25" t="s">
        <v>1555</v>
      </c>
      <c r="J629" s="25">
        <v>1</v>
      </c>
      <c r="K629" s="25">
        <v>1</v>
      </c>
      <c r="L629" s="25">
        <f t="shared" si="140"/>
        <v>0</v>
      </c>
      <c r="M629" s="25" t="s">
        <v>695</v>
      </c>
      <c r="N629" s="45">
        <v>45836</v>
      </c>
      <c r="O629" s="54">
        <v>12568.5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145"/>
        <v>627</v>
      </c>
      <c r="B630" s="25" t="s">
        <v>615</v>
      </c>
      <c r="C630" s="45">
        <v>45828</v>
      </c>
      <c r="D630" s="45">
        <v>45834</v>
      </c>
      <c r="E630" s="8">
        <v>59.4</v>
      </c>
      <c r="F630" s="8">
        <f t="shared" si="139"/>
        <v>5227.2</v>
      </c>
      <c r="G630" s="54">
        <f t="shared" si="144"/>
        <v>5227.2</v>
      </c>
      <c r="H630" s="25">
        <v>127617</v>
      </c>
      <c r="I630" s="25" t="s">
        <v>1556</v>
      </c>
      <c r="J630" s="25">
        <v>1</v>
      </c>
      <c r="K630" s="25">
        <v>1</v>
      </c>
      <c r="L630" s="25">
        <f t="shared" si="140"/>
        <v>0</v>
      </c>
      <c r="M630" s="25" t="s">
        <v>695</v>
      </c>
      <c r="N630" s="45">
        <v>45836</v>
      </c>
      <c r="O630" s="54">
        <v>8464.5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145"/>
        <v>628</v>
      </c>
      <c r="B631" s="25" t="s">
        <v>615</v>
      </c>
      <c r="C631" s="45">
        <v>45828</v>
      </c>
      <c r="D631" s="45">
        <v>45834</v>
      </c>
      <c r="E631" s="8">
        <v>181.8</v>
      </c>
      <c r="F631" s="8">
        <f t="shared" si="139"/>
        <v>15998.400000000001</v>
      </c>
      <c r="G631" s="54">
        <f t="shared" si="144"/>
        <v>15998.400000000001</v>
      </c>
      <c r="H631" s="25">
        <v>127624</v>
      </c>
      <c r="I631" s="25" t="s">
        <v>1557</v>
      </c>
      <c r="J631" s="25">
        <v>1</v>
      </c>
      <c r="K631" s="25">
        <v>1</v>
      </c>
      <c r="L631" s="25">
        <f t="shared" si="140"/>
        <v>0</v>
      </c>
      <c r="M631" s="25" t="s">
        <v>701</v>
      </c>
      <c r="N631" s="45">
        <v>45836</v>
      </c>
      <c r="O631" s="54">
        <v>27876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145"/>
        <v>629</v>
      </c>
      <c r="B632" s="25" t="s">
        <v>615</v>
      </c>
      <c r="C632" s="45">
        <v>45828</v>
      </c>
      <c r="D632" s="45">
        <v>45834</v>
      </c>
      <c r="E632" s="8">
        <v>84.6</v>
      </c>
      <c r="F632" s="8">
        <f t="shared" si="139"/>
        <v>7444.7999999999993</v>
      </c>
      <c r="G632" s="54">
        <f t="shared" si="144"/>
        <v>7444.7999999999993</v>
      </c>
      <c r="H632" s="25">
        <v>128011</v>
      </c>
      <c r="I632" s="25" t="s">
        <v>1558</v>
      </c>
      <c r="J632" s="25">
        <v>1</v>
      </c>
      <c r="K632" s="25">
        <v>1</v>
      </c>
      <c r="L632" s="25">
        <f t="shared" si="140"/>
        <v>0</v>
      </c>
      <c r="M632" s="25" t="s">
        <v>687</v>
      </c>
      <c r="N632" s="45">
        <v>45836</v>
      </c>
      <c r="O632" s="54">
        <v>13113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145"/>
        <v>630</v>
      </c>
      <c r="B633" s="25" t="s">
        <v>615</v>
      </c>
      <c r="C633" s="45">
        <v>45828</v>
      </c>
      <c r="D633" s="45">
        <v>45834</v>
      </c>
      <c r="E633" s="8">
        <v>77.400000000000006</v>
      </c>
      <c r="F633" s="8">
        <f t="shared" si="139"/>
        <v>6811.2000000000007</v>
      </c>
      <c r="G633" s="54">
        <f t="shared" si="144"/>
        <v>6811.2000000000007</v>
      </c>
      <c r="H633" s="25">
        <v>128025</v>
      </c>
      <c r="I633" s="25" t="s">
        <v>1559</v>
      </c>
      <c r="J633" s="25">
        <v>1</v>
      </c>
      <c r="K633" s="25">
        <v>1</v>
      </c>
      <c r="L633" s="25">
        <f t="shared" si="140"/>
        <v>0</v>
      </c>
      <c r="M633" s="25" t="s">
        <v>695</v>
      </c>
      <c r="N633" s="45">
        <v>45836</v>
      </c>
      <c r="O633" s="54">
        <v>11029.5</v>
      </c>
      <c r="P633" s="25" t="s">
        <v>618</v>
      </c>
      <c r="Q633" s="25">
        <v>58152577475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Bhuvneshwar</v>
      </c>
      <c r="W633" s="56"/>
      <c r="X633" s="45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145"/>
        <v>631</v>
      </c>
      <c r="B634" s="25" t="s">
        <v>615</v>
      </c>
      <c r="C634" s="45">
        <v>45828</v>
      </c>
      <c r="D634" s="45">
        <v>45834</v>
      </c>
      <c r="E634" s="8">
        <v>297</v>
      </c>
      <c r="F634" s="8">
        <f t="shared" si="139"/>
        <v>26136</v>
      </c>
      <c r="G634" s="54">
        <f t="shared" si="144"/>
        <v>26136</v>
      </c>
      <c r="H634" s="25">
        <v>128032</v>
      </c>
      <c r="I634" s="25" t="s">
        <v>1560</v>
      </c>
      <c r="J634" s="25">
        <v>1</v>
      </c>
      <c r="K634" s="25">
        <v>1</v>
      </c>
      <c r="L634" s="25">
        <f t="shared" si="140"/>
        <v>0</v>
      </c>
      <c r="M634" s="25" t="s">
        <v>701</v>
      </c>
      <c r="N634" s="45">
        <v>45836</v>
      </c>
      <c r="O634" s="54">
        <v>36432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145"/>
        <v>632</v>
      </c>
      <c r="B635" s="25" t="s">
        <v>615</v>
      </c>
      <c r="C635" s="45">
        <v>45828</v>
      </c>
      <c r="D635" s="45">
        <v>45834</v>
      </c>
      <c r="E635" s="8">
        <v>70.2</v>
      </c>
      <c r="F635" s="8">
        <f t="shared" si="139"/>
        <v>6177.6</v>
      </c>
      <c r="G635" s="54">
        <f t="shared" si="144"/>
        <v>6177.6</v>
      </c>
      <c r="H635" s="25">
        <v>135505</v>
      </c>
      <c r="I635" s="25" t="s">
        <v>1561</v>
      </c>
      <c r="J635" s="25">
        <v>1</v>
      </c>
      <c r="K635" s="25">
        <v>1</v>
      </c>
      <c r="L635" s="25">
        <f t="shared" si="140"/>
        <v>0</v>
      </c>
      <c r="M635" s="25" t="s">
        <v>687</v>
      </c>
      <c r="N635" s="45">
        <v>45836</v>
      </c>
      <c r="O635" s="54">
        <v>10881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145"/>
        <v>633</v>
      </c>
      <c r="B636" s="25" t="s">
        <v>615</v>
      </c>
      <c r="C636" s="45">
        <v>45828</v>
      </c>
      <c r="D636" s="45">
        <v>45834</v>
      </c>
      <c r="E636" s="8">
        <v>218.4</v>
      </c>
      <c r="F636" s="8">
        <f t="shared" si="139"/>
        <v>19219.2</v>
      </c>
      <c r="G636" s="54">
        <f t="shared" si="144"/>
        <v>19219.2</v>
      </c>
      <c r="H636" s="25">
        <v>137618</v>
      </c>
      <c r="I636" s="25" t="s">
        <v>1562</v>
      </c>
      <c r="J636" s="25">
        <v>1</v>
      </c>
      <c r="K636" s="25">
        <v>1</v>
      </c>
      <c r="L636" s="25">
        <f t="shared" si="140"/>
        <v>0</v>
      </c>
      <c r="M636" s="25" t="s">
        <v>701</v>
      </c>
      <c r="N636" s="45">
        <v>45836</v>
      </c>
      <c r="O636" s="54">
        <v>33488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145"/>
        <v>634</v>
      </c>
      <c r="B637" s="25" t="s">
        <v>615</v>
      </c>
      <c r="C637" s="45">
        <v>45828</v>
      </c>
      <c r="D637" s="45">
        <v>45834</v>
      </c>
      <c r="E637" s="8">
        <v>231.75</v>
      </c>
      <c r="F637" s="8">
        <f t="shared" si="139"/>
        <v>20394</v>
      </c>
      <c r="G637" s="54">
        <f t="shared" si="144"/>
        <v>20394</v>
      </c>
      <c r="H637" s="25">
        <v>138421</v>
      </c>
      <c r="I637" s="25" t="s">
        <v>1563</v>
      </c>
      <c r="J637" s="25">
        <v>1</v>
      </c>
      <c r="K637" s="25">
        <v>1</v>
      </c>
      <c r="L637" s="25">
        <f t="shared" si="140"/>
        <v>0</v>
      </c>
      <c r="M637" s="25" t="s">
        <v>684</v>
      </c>
      <c r="N637" s="45">
        <v>45836</v>
      </c>
      <c r="O637" s="54">
        <v>28737</v>
      </c>
      <c r="P637" s="25" t="s">
        <v>622</v>
      </c>
      <c r="Q637" s="25">
        <v>58152577136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Hyderabad</v>
      </c>
      <c r="W637" s="56"/>
      <c r="X637" s="45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145"/>
        <v>635</v>
      </c>
      <c r="B638" s="25" t="s">
        <v>615</v>
      </c>
      <c r="C638" s="45">
        <v>45828</v>
      </c>
      <c r="D638" s="45">
        <v>45834</v>
      </c>
      <c r="E638" s="8">
        <v>77.400000000000006</v>
      </c>
      <c r="F638" s="8">
        <f t="shared" si="139"/>
        <v>6811.2000000000007</v>
      </c>
      <c r="G638" s="54">
        <f t="shared" si="144"/>
        <v>6811.2000000000007</v>
      </c>
      <c r="H638" s="25">
        <v>141611</v>
      </c>
      <c r="I638" s="25" t="s">
        <v>1564</v>
      </c>
      <c r="J638" s="25">
        <v>1</v>
      </c>
      <c r="K638" s="25">
        <v>1</v>
      </c>
      <c r="L638" s="25">
        <f t="shared" si="140"/>
        <v>0</v>
      </c>
      <c r="M638" s="25" t="s">
        <v>730</v>
      </c>
      <c r="N638" s="45">
        <v>45838</v>
      </c>
      <c r="O638" s="54">
        <v>0</v>
      </c>
      <c r="P638" s="25" t="s">
        <v>255</v>
      </c>
      <c r="Q638" s="25" t="s">
        <v>637</v>
      </c>
      <c r="R638" s="25" t="s">
        <v>638</v>
      </c>
      <c r="S638" s="3">
        <v>4</v>
      </c>
      <c r="T638" s="55" t="s">
        <v>731</v>
      </c>
      <c r="U638" s="25" t="s">
        <v>19</v>
      </c>
      <c r="V638" s="25" t="str">
        <f>VLOOKUP(P638,'Customer List'!B:C,2,)</f>
        <v>Delhi</v>
      </c>
      <c r="W638" s="56"/>
      <c r="X638" s="45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145"/>
        <v>636</v>
      </c>
      <c r="B639" s="25" t="s">
        <v>615</v>
      </c>
      <c r="C639" s="45">
        <v>45828</v>
      </c>
      <c r="D639" s="45">
        <v>45834</v>
      </c>
      <c r="E639" s="8">
        <v>153</v>
      </c>
      <c r="F639" s="8">
        <f t="shared" si="139"/>
        <v>13464</v>
      </c>
      <c r="G639" s="54">
        <f t="shared" si="144"/>
        <v>13464</v>
      </c>
      <c r="H639" s="25">
        <v>141717</v>
      </c>
      <c r="I639" s="25" t="s">
        <v>1565</v>
      </c>
      <c r="J639" s="25">
        <v>1</v>
      </c>
      <c r="K639" s="25">
        <v>1</v>
      </c>
      <c r="L639" s="25">
        <f t="shared" si="140"/>
        <v>0</v>
      </c>
      <c r="M639" s="25" t="s">
        <v>695</v>
      </c>
      <c r="N639" s="45">
        <v>45836</v>
      </c>
      <c r="O639" s="54">
        <v>17442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145"/>
        <v>637</v>
      </c>
      <c r="B640" s="25" t="s">
        <v>615</v>
      </c>
      <c r="C640" s="45">
        <v>45828</v>
      </c>
      <c r="D640" s="45">
        <v>45834</v>
      </c>
      <c r="E640" s="8">
        <v>214.8</v>
      </c>
      <c r="F640" s="8">
        <f t="shared" si="139"/>
        <v>18902.400000000001</v>
      </c>
      <c r="G640" s="54">
        <f t="shared" si="144"/>
        <v>18902.400000000001</v>
      </c>
      <c r="H640" s="25">
        <v>141720</v>
      </c>
      <c r="I640" s="25" t="s">
        <v>1304</v>
      </c>
      <c r="J640" s="25">
        <v>1</v>
      </c>
      <c r="K640" s="25">
        <v>1</v>
      </c>
      <c r="L640" s="25">
        <f t="shared" si="140"/>
        <v>0</v>
      </c>
      <c r="M640" s="25" t="s">
        <v>701</v>
      </c>
      <c r="N640" s="45">
        <v>45836</v>
      </c>
      <c r="O640" s="54">
        <v>32936</v>
      </c>
      <c r="P640" s="25" t="s">
        <v>621</v>
      </c>
      <c r="Q640" s="25">
        <v>58152579634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Mumbai</v>
      </c>
      <c r="W640" s="56"/>
      <c r="X640" s="45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145"/>
        <v>638</v>
      </c>
      <c r="B641" s="25" t="s">
        <v>615</v>
      </c>
      <c r="C641" s="45">
        <v>45828</v>
      </c>
      <c r="D641" s="45">
        <v>45834</v>
      </c>
      <c r="E641" s="8">
        <v>81</v>
      </c>
      <c r="F641" s="8">
        <f t="shared" si="139"/>
        <v>7128</v>
      </c>
      <c r="G641" s="54">
        <f t="shared" si="144"/>
        <v>7128</v>
      </c>
      <c r="H641" s="25">
        <v>142503</v>
      </c>
      <c r="I641" s="25" t="s">
        <v>1566</v>
      </c>
      <c r="J641" s="25">
        <v>1</v>
      </c>
      <c r="K641" s="25">
        <v>1</v>
      </c>
      <c r="L641" s="25">
        <f t="shared" si="140"/>
        <v>0</v>
      </c>
      <c r="M641" s="25" t="s">
        <v>695</v>
      </c>
      <c r="N641" s="45">
        <v>45836</v>
      </c>
      <c r="O641" s="54">
        <v>11542.5</v>
      </c>
      <c r="P641" s="25" t="s">
        <v>618</v>
      </c>
      <c r="Q641" s="25">
        <v>58152577475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Bhuvneshwar</v>
      </c>
      <c r="W641" s="56"/>
      <c r="X641" s="45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145"/>
        <v>639</v>
      </c>
      <c r="B642" s="25" t="s">
        <v>615</v>
      </c>
      <c r="C642" s="45">
        <v>45828</v>
      </c>
      <c r="D642" s="45">
        <v>45834</v>
      </c>
      <c r="E642" s="8">
        <v>95.4</v>
      </c>
      <c r="F642" s="8">
        <f t="shared" si="139"/>
        <v>8395.2000000000007</v>
      </c>
      <c r="G642" s="54">
        <f t="shared" si="144"/>
        <v>8395.2000000000007</v>
      </c>
      <c r="H642" s="25">
        <v>143215</v>
      </c>
      <c r="I642" s="25" t="s">
        <v>1567</v>
      </c>
      <c r="J642" s="25">
        <v>1</v>
      </c>
      <c r="K642" s="25">
        <v>1</v>
      </c>
      <c r="L642" s="25">
        <f t="shared" si="140"/>
        <v>0</v>
      </c>
      <c r="M642" s="25" t="s">
        <v>1134</v>
      </c>
      <c r="N642" s="45">
        <v>45849</v>
      </c>
      <c r="O642" s="54">
        <v>14787</v>
      </c>
      <c r="P642" s="25" t="s">
        <v>624</v>
      </c>
      <c r="Q642" s="25" t="s">
        <v>637</v>
      </c>
      <c r="R642" s="25" t="s">
        <v>849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145"/>
        <v>640</v>
      </c>
      <c r="B643" s="25" t="s">
        <v>615</v>
      </c>
      <c r="C643" s="45">
        <v>45828</v>
      </c>
      <c r="D643" s="45">
        <v>45834</v>
      </c>
      <c r="E643" s="8">
        <v>95.4</v>
      </c>
      <c r="F643" s="8">
        <f t="shared" si="139"/>
        <v>8395.2000000000007</v>
      </c>
      <c r="G643" s="54">
        <f t="shared" si="144"/>
        <v>8395.2000000000007</v>
      </c>
      <c r="H643" s="25">
        <v>151003</v>
      </c>
      <c r="I643" s="25" t="s">
        <v>1568</v>
      </c>
      <c r="J643" s="25">
        <v>1</v>
      </c>
      <c r="K643" s="25">
        <v>1</v>
      </c>
      <c r="L643" s="25">
        <f t="shared" si="140"/>
        <v>0</v>
      </c>
      <c r="M643" s="25" t="s">
        <v>687</v>
      </c>
      <c r="N643" s="45">
        <v>45836</v>
      </c>
      <c r="O643" s="54">
        <v>14787</v>
      </c>
      <c r="P643" s="25" t="s">
        <v>622</v>
      </c>
      <c r="Q643" s="25">
        <v>58152577136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145"/>
        <v>641</v>
      </c>
      <c r="B644" s="25" t="s">
        <v>615</v>
      </c>
      <c r="C644" s="45">
        <v>45828</v>
      </c>
      <c r="D644" s="45">
        <v>45834</v>
      </c>
      <c r="E644" s="8">
        <v>109.8</v>
      </c>
      <c r="F644" s="8">
        <f t="shared" si="139"/>
        <v>9662.4</v>
      </c>
      <c r="G644" s="54">
        <f t="shared" si="144"/>
        <v>9662.4</v>
      </c>
      <c r="H644" s="25">
        <v>152404</v>
      </c>
      <c r="I644" s="25" t="s">
        <v>1569</v>
      </c>
      <c r="J644" s="25">
        <v>1</v>
      </c>
      <c r="K644" s="25">
        <v>1</v>
      </c>
      <c r="L644" s="25">
        <f t="shared" si="140"/>
        <v>0</v>
      </c>
      <c r="M644" s="25" t="s">
        <v>716</v>
      </c>
      <c r="N644" s="45">
        <v>45838</v>
      </c>
      <c r="O644" s="54">
        <v>17019</v>
      </c>
      <c r="P644" s="25" t="s">
        <v>173</v>
      </c>
      <c r="Q644" s="25">
        <v>58152616292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Kolkata</v>
      </c>
      <c r="W644" s="56"/>
      <c r="X644" s="45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145"/>
        <v>642</v>
      </c>
      <c r="B645" s="25" t="s">
        <v>615</v>
      </c>
      <c r="C645" s="45">
        <v>45828</v>
      </c>
      <c r="D645" s="45">
        <v>45834</v>
      </c>
      <c r="E645" s="8">
        <v>191.25</v>
      </c>
      <c r="F645" s="8">
        <f t="shared" ref="F645:F708" si="148">IF(AB645="DOLLAR",E645*88,E645)</f>
        <v>16830</v>
      </c>
      <c r="G645" s="54">
        <f t="shared" si="144"/>
        <v>16830</v>
      </c>
      <c r="H645" s="25">
        <v>152421</v>
      </c>
      <c r="I645" s="25" t="s">
        <v>1570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744</v>
      </c>
      <c r="N645" s="45">
        <v>45839</v>
      </c>
      <c r="O645" s="54">
        <v>30829.5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x14ac:dyDescent="0.25">
      <c r="A646" s="25">
        <f t="shared" si="145"/>
        <v>643</v>
      </c>
      <c r="B646" s="25" t="s">
        <v>615</v>
      </c>
      <c r="C646" s="45">
        <v>45828</v>
      </c>
      <c r="D646" s="45">
        <v>45834</v>
      </c>
      <c r="E646" s="8">
        <v>402</v>
      </c>
      <c r="F646" s="8">
        <f t="shared" si="148"/>
        <v>35376</v>
      </c>
      <c r="G646" s="54">
        <f t="shared" si="144"/>
        <v>70752</v>
      </c>
      <c r="H646" s="25">
        <v>153404</v>
      </c>
      <c r="I646" s="25" t="s">
        <v>1571</v>
      </c>
      <c r="J646" s="25">
        <v>2</v>
      </c>
      <c r="K646" s="25">
        <v>2</v>
      </c>
      <c r="L646" s="25">
        <f t="shared" si="149"/>
        <v>0</v>
      </c>
      <c r="M646" s="25" t="s">
        <v>679</v>
      </c>
      <c r="N646" s="45">
        <v>45836</v>
      </c>
      <c r="O646" s="54">
        <v>62310</v>
      </c>
      <c r="P646" s="25" t="s">
        <v>673</v>
      </c>
      <c r="Q646" s="25">
        <v>58152574561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145"/>
        <v>644</v>
      </c>
      <c r="B647" s="25" t="s">
        <v>615</v>
      </c>
      <c r="C647" s="45">
        <v>45828</v>
      </c>
      <c r="D647" s="45">
        <v>45834</v>
      </c>
      <c r="E647" s="8">
        <v>121.2</v>
      </c>
      <c r="F647" s="8">
        <f t="shared" si="148"/>
        <v>10665.6</v>
      </c>
      <c r="G647" s="54">
        <f t="shared" ref="G647:G710" si="153">F647*J647</f>
        <v>21331.200000000001</v>
      </c>
      <c r="H647" s="25">
        <v>156511</v>
      </c>
      <c r="I647" s="25" t="s">
        <v>1572</v>
      </c>
      <c r="J647" s="25">
        <v>2</v>
      </c>
      <c r="K647" s="25">
        <v>2</v>
      </c>
      <c r="L647" s="25">
        <f t="shared" si="149"/>
        <v>0</v>
      </c>
      <c r="M647" s="25" t="s">
        <v>744</v>
      </c>
      <c r="N647" s="45">
        <v>45839</v>
      </c>
      <c r="O647" s="54">
        <v>21917</v>
      </c>
      <c r="P647" s="25" t="s">
        <v>625</v>
      </c>
      <c r="Q647" s="25" t="s">
        <v>637</v>
      </c>
      <c r="R647" s="25" t="s">
        <v>638</v>
      </c>
      <c r="S647" s="3">
        <v>4</v>
      </c>
      <c r="T647" s="55"/>
      <c r="U647" s="25" t="s">
        <v>19</v>
      </c>
      <c r="V647" s="25" t="str">
        <f>VLOOKUP(P647,'Customer List'!B:C,2,)</f>
        <v>Delhi</v>
      </c>
      <c r="W647" s="56"/>
      <c r="X647" s="45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ref="A648:A711" si="154">A647+1</f>
        <v>645</v>
      </c>
      <c r="B648" s="25" t="s">
        <v>615</v>
      </c>
      <c r="C648" s="45">
        <v>45828</v>
      </c>
      <c r="D648" s="45">
        <v>45834</v>
      </c>
      <c r="E648" s="8">
        <v>49.8</v>
      </c>
      <c r="F648" s="8">
        <f t="shared" si="148"/>
        <v>4382.3999999999996</v>
      </c>
      <c r="G648" s="54">
        <f t="shared" si="153"/>
        <v>4382.3999999999996</v>
      </c>
      <c r="H648" s="25">
        <v>158007</v>
      </c>
      <c r="I648" s="25" t="s">
        <v>1573</v>
      </c>
      <c r="J648" s="25">
        <v>1</v>
      </c>
      <c r="K648" s="25">
        <v>1</v>
      </c>
      <c r="L648" s="25">
        <f t="shared" si="149"/>
        <v>0</v>
      </c>
      <c r="M648" s="25" t="s">
        <v>695</v>
      </c>
      <c r="N648" s="45">
        <v>45836</v>
      </c>
      <c r="O648" s="54">
        <v>7096.5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154"/>
        <v>646</v>
      </c>
      <c r="B649" s="25" t="s">
        <v>615</v>
      </c>
      <c r="C649" s="45">
        <v>45828</v>
      </c>
      <c r="D649" s="45">
        <v>45834</v>
      </c>
      <c r="E649" s="8">
        <v>95.4</v>
      </c>
      <c r="F649" s="8">
        <f t="shared" si="148"/>
        <v>8395.2000000000007</v>
      </c>
      <c r="G649" s="54">
        <f t="shared" si="153"/>
        <v>8395.2000000000007</v>
      </c>
      <c r="H649" s="25">
        <v>162905</v>
      </c>
      <c r="I649" s="25" t="s">
        <v>1574</v>
      </c>
      <c r="J649" s="25">
        <v>1</v>
      </c>
      <c r="K649" s="25">
        <v>1</v>
      </c>
      <c r="L649" s="25">
        <f t="shared" si="149"/>
        <v>0</v>
      </c>
      <c r="M649" s="25" t="s">
        <v>687</v>
      </c>
      <c r="N649" s="45">
        <v>45836</v>
      </c>
      <c r="O649" s="54">
        <v>14787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154"/>
        <v>647</v>
      </c>
      <c r="B650" s="25" t="s">
        <v>615</v>
      </c>
      <c r="C650" s="45">
        <v>45828</v>
      </c>
      <c r="D650" s="45">
        <v>45834</v>
      </c>
      <c r="E650" s="8">
        <v>75</v>
      </c>
      <c r="F650" s="8">
        <f t="shared" si="148"/>
        <v>6600</v>
      </c>
      <c r="G650" s="54">
        <f t="shared" si="153"/>
        <v>6600</v>
      </c>
      <c r="H650" s="25">
        <v>165803</v>
      </c>
      <c r="I650" s="25" t="s">
        <v>1575</v>
      </c>
      <c r="J650" s="25">
        <v>1</v>
      </c>
      <c r="K650" s="25">
        <v>1</v>
      </c>
      <c r="L650" s="25">
        <f t="shared" si="149"/>
        <v>0</v>
      </c>
      <c r="M650" s="25" t="s">
        <v>695</v>
      </c>
      <c r="N650" s="45">
        <v>45836</v>
      </c>
      <c r="O650" s="54">
        <v>10687.5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154"/>
        <v>648</v>
      </c>
      <c r="B651" s="25" t="s">
        <v>615</v>
      </c>
      <c r="C651" s="45">
        <v>45828</v>
      </c>
      <c r="D651" s="45">
        <v>45834</v>
      </c>
      <c r="E651" s="8">
        <v>62.4</v>
      </c>
      <c r="F651" s="8">
        <f t="shared" si="148"/>
        <v>5491.2</v>
      </c>
      <c r="G651" s="54">
        <f t="shared" si="153"/>
        <v>5491.2</v>
      </c>
      <c r="H651" s="25">
        <v>300456</v>
      </c>
      <c r="I651" s="25" t="s">
        <v>1471</v>
      </c>
      <c r="J651" s="25">
        <v>1</v>
      </c>
      <c r="K651" s="25">
        <v>1</v>
      </c>
      <c r="L651" s="25">
        <f t="shared" si="149"/>
        <v>0</v>
      </c>
      <c r="M651" s="25" t="s">
        <v>647</v>
      </c>
      <c r="N651" s="45">
        <v>45835</v>
      </c>
      <c r="O651" s="54">
        <v>9672</v>
      </c>
      <c r="P651" s="25" t="s">
        <v>674</v>
      </c>
      <c r="Q651" s="25" t="s">
        <v>637</v>
      </c>
      <c r="R651" s="25" t="s">
        <v>638</v>
      </c>
      <c r="S651" s="3">
        <v>4</v>
      </c>
      <c r="T651" s="55" t="s">
        <v>650</v>
      </c>
      <c r="U651" s="25" t="s">
        <v>19</v>
      </c>
      <c r="V651" s="25" t="str">
        <f>VLOOKUP(P651,'Customer List'!B:C,2,)</f>
        <v>Delhi</v>
      </c>
      <c r="W651" s="56"/>
      <c r="X651" s="45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67" t="str">
        <f>VLOOKUP(P651,'Customer List'!B:D,3,)</f>
        <v>Local</v>
      </c>
    </row>
    <row r="652" spans="1:29" x14ac:dyDescent="0.25">
      <c r="A652" s="25">
        <f t="shared" si="154"/>
        <v>649</v>
      </c>
      <c r="B652" s="25" t="s">
        <v>615</v>
      </c>
      <c r="C652" s="45">
        <v>45828</v>
      </c>
      <c r="D652" s="45">
        <v>45834</v>
      </c>
      <c r="E652" s="8">
        <v>326.25</v>
      </c>
      <c r="F652" s="8">
        <f t="shared" si="148"/>
        <v>28710</v>
      </c>
      <c r="G652" s="54">
        <f t="shared" si="153"/>
        <v>57420</v>
      </c>
      <c r="H652" s="25">
        <v>301334</v>
      </c>
      <c r="I652" s="25" t="s">
        <v>179</v>
      </c>
      <c r="J652" s="25">
        <v>2</v>
      </c>
      <c r="K652" s="25">
        <v>2</v>
      </c>
      <c r="L652" s="25">
        <f t="shared" si="149"/>
        <v>0</v>
      </c>
      <c r="M652" s="25" t="s">
        <v>684</v>
      </c>
      <c r="N652" s="45">
        <v>45836</v>
      </c>
      <c r="O652" s="54">
        <v>80910</v>
      </c>
      <c r="P652" s="25" t="s">
        <v>622</v>
      </c>
      <c r="Q652" s="25">
        <v>58152577136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154"/>
        <v>650</v>
      </c>
      <c r="B653" s="25" t="s">
        <v>615</v>
      </c>
      <c r="C653" s="45">
        <v>45828</v>
      </c>
      <c r="D653" s="45">
        <v>45834</v>
      </c>
      <c r="E653" s="8">
        <v>94.5</v>
      </c>
      <c r="F653" s="8">
        <f t="shared" si="148"/>
        <v>8316</v>
      </c>
      <c r="G653" s="54">
        <f t="shared" si="153"/>
        <v>24948</v>
      </c>
      <c r="H653" s="25">
        <v>301808</v>
      </c>
      <c r="I653" s="25" t="s">
        <v>185</v>
      </c>
      <c r="J653" s="25">
        <v>3</v>
      </c>
      <c r="K653" s="25">
        <v>3</v>
      </c>
      <c r="L653" s="25">
        <f t="shared" si="149"/>
        <v>0</v>
      </c>
      <c r="M653" s="25" t="s">
        <v>703</v>
      </c>
      <c r="N653" s="45">
        <v>45836</v>
      </c>
      <c r="O653" s="54">
        <v>37665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154"/>
        <v>651</v>
      </c>
      <c r="B654" s="25" t="s">
        <v>615</v>
      </c>
      <c r="C654" s="45">
        <v>45828</v>
      </c>
      <c r="D654" s="45">
        <v>45834</v>
      </c>
      <c r="E654" s="8">
        <v>74.400000000000006</v>
      </c>
      <c r="F654" s="8">
        <f t="shared" si="148"/>
        <v>6547.2000000000007</v>
      </c>
      <c r="G654" s="54">
        <f t="shared" si="153"/>
        <v>6547.2000000000007</v>
      </c>
      <c r="H654" s="25">
        <v>302025</v>
      </c>
      <c r="I654" s="25" t="s">
        <v>1576</v>
      </c>
      <c r="J654" s="25">
        <v>1</v>
      </c>
      <c r="K654" s="25">
        <v>1</v>
      </c>
      <c r="L654" s="25">
        <f t="shared" si="149"/>
        <v>0</v>
      </c>
      <c r="M654" s="25" t="s">
        <v>694</v>
      </c>
      <c r="N654" s="45">
        <v>45836</v>
      </c>
      <c r="O654" s="54">
        <v>11780</v>
      </c>
      <c r="P654" s="25" t="s">
        <v>618</v>
      </c>
      <c r="Q654" s="25">
        <v>58152577475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Bhuvneshwar</v>
      </c>
      <c r="W654" s="56"/>
      <c r="X654" s="45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154"/>
        <v>652</v>
      </c>
      <c r="B655" s="25" t="s">
        <v>615</v>
      </c>
      <c r="C655" s="45">
        <v>45828</v>
      </c>
      <c r="D655" s="45">
        <v>45834</v>
      </c>
      <c r="E655" s="8">
        <v>525.6</v>
      </c>
      <c r="F655" s="8">
        <f t="shared" si="148"/>
        <v>46252.800000000003</v>
      </c>
      <c r="G655" s="54">
        <f t="shared" si="153"/>
        <v>138758.40000000002</v>
      </c>
      <c r="H655" s="25">
        <v>302216</v>
      </c>
      <c r="I655" s="25" t="s">
        <v>1577</v>
      </c>
      <c r="J655" s="25">
        <v>3</v>
      </c>
      <c r="K655" s="25">
        <v>3</v>
      </c>
      <c r="L655" s="25">
        <f t="shared" si="149"/>
        <v>0</v>
      </c>
      <c r="M655" s="25" t="s">
        <v>703</v>
      </c>
      <c r="N655" s="45">
        <v>45836</v>
      </c>
      <c r="O655" s="54">
        <v>81468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154"/>
        <v>653</v>
      </c>
      <c r="B656" s="25" t="s">
        <v>615</v>
      </c>
      <c r="C656" s="45">
        <v>45828</v>
      </c>
      <c r="D656" s="45">
        <v>45834</v>
      </c>
      <c r="E656" s="8">
        <v>318</v>
      </c>
      <c r="F656" s="8">
        <f t="shared" si="148"/>
        <v>27984</v>
      </c>
      <c r="G656" s="54">
        <f t="shared" si="153"/>
        <v>27984</v>
      </c>
      <c r="H656" s="25">
        <v>302244</v>
      </c>
      <c r="I656" s="25" t="s">
        <v>1317</v>
      </c>
      <c r="J656" s="25">
        <v>1</v>
      </c>
      <c r="K656" s="25">
        <v>1</v>
      </c>
      <c r="L656" s="25">
        <f t="shared" si="149"/>
        <v>0</v>
      </c>
      <c r="M656" s="25" t="s">
        <v>647</v>
      </c>
      <c r="N656" s="45">
        <v>45835</v>
      </c>
      <c r="O656" s="54">
        <v>39432</v>
      </c>
      <c r="P656" s="25" t="s">
        <v>674</v>
      </c>
      <c r="Q656" s="25" t="s">
        <v>637</v>
      </c>
      <c r="R656" s="25" t="s">
        <v>638</v>
      </c>
      <c r="S656" s="3">
        <v>4</v>
      </c>
      <c r="T656" s="55" t="s">
        <v>650</v>
      </c>
      <c r="U656" s="25" t="s">
        <v>19</v>
      </c>
      <c r="V656" s="25" t="str">
        <f>VLOOKUP(P656,'Customer List'!B:C,2,)</f>
        <v>Delhi</v>
      </c>
      <c r="W656" s="56"/>
      <c r="X656" s="45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67" t="str">
        <f>VLOOKUP(P656,'Customer List'!B:D,3,)</f>
        <v>Local</v>
      </c>
    </row>
    <row r="657" spans="1:29" x14ac:dyDescent="0.25">
      <c r="A657" s="25">
        <f t="shared" si="154"/>
        <v>654</v>
      </c>
      <c r="B657" s="25" t="s">
        <v>615</v>
      </c>
      <c r="C657" s="45">
        <v>45828</v>
      </c>
      <c r="D657" s="45">
        <v>45834</v>
      </c>
      <c r="E657" s="8">
        <v>603</v>
      </c>
      <c r="F657" s="8">
        <f t="shared" si="148"/>
        <v>53064</v>
      </c>
      <c r="G657" s="54">
        <f t="shared" si="153"/>
        <v>159192</v>
      </c>
      <c r="H657" s="25">
        <v>302324</v>
      </c>
      <c r="I657" s="25" t="s">
        <v>1578</v>
      </c>
      <c r="J657" s="25">
        <v>3</v>
      </c>
      <c r="K657" s="25">
        <v>3</v>
      </c>
      <c r="L657" s="25">
        <f t="shared" si="149"/>
        <v>0</v>
      </c>
      <c r="M657" s="25" t="s">
        <v>703</v>
      </c>
      <c r="N657" s="45">
        <v>45836</v>
      </c>
      <c r="O657" s="54">
        <v>93465</v>
      </c>
      <c r="P657" s="25" t="s">
        <v>627</v>
      </c>
      <c r="Q657" s="25">
        <v>58152577280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Hyderabad</v>
      </c>
      <c r="W657" s="56"/>
      <c r="X657" s="45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154"/>
        <v>655</v>
      </c>
      <c r="B658" s="25" t="s">
        <v>615</v>
      </c>
      <c r="C658" s="45">
        <v>45828</v>
      </c>
      <c r="D658" s="45">
        <v>45834</v>
      </c>
      <c r="E658" s="8">
        <v>67.2</v>
      </c>
      <c r="F658" s="8">
        <f t="shared" si="148"/>
        <v>5913.6</v>
      </c>
      <c r="G658" s="54">
        <f t="shared" si="153"/>
        <v>5913.6</v>
      </c>
      <c r="H658" s="25">
        <v>303002</v>
      </c>
      <c r="I658" s="25" t="s">
        <v>1579</v>
      </c>
      <c r="J658" s="25">
        <v>1</v>
      </c>
      <c r="K658" s="25">
        <v>1</v>
      </c>
      <c r="L658" s="25">
        <f t="shared" si="149"/>
        <v>0</v>
      </c>
      <c r="M658" s="25" t="s">
        <v>683</v>
      </c>
      <c r="N658" s="45">
        <v>45836</v>
      </c>
      <c r="O658" s="54">
        <v>10416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154"/>
        <v>656</v>
      </c>
      <c r="B659" s="25" t="s">
        <v>615</v>
      </c>
      <c r="C659" s="45">
        <v>45828</v>
      </c>
      <c r="D659" s="45">
        <v>45834</v>
      </c>
      <c r="E659" s="8">
        <v>50.4</v>
      </c>
      <c r="F659" s="8">
        <f t="shared" si="148"/>
        <v>4435.2</v>
      </c>
      <c r="G659" s="54">
        <f t="shared" si="153"/>
        <v>4435.2</v>
      </c>
      <c r="H659" s="25">
        <v>304006</v>
      </c>
      <c r="I659" s="25" t="s">
        <v>196</v>
      </c>
      <c r="J659" s="25">
        <v>1</v>
      </c>
      <c r="K659" s="25">
        <v>1</v>
      </c>
      <c r="L659" s="25">
        <f t="shared" si="149"/>
        <v>0</v>
      </c>
      <c r="M659" s="25" t="s">
        <v>723</v>
      </c>
      <c r="N659" s="45">
        <v>45838</v>
      </c>
      <c r="O659" s="54">
        <v>8370</v>
      </c>
      <c r="P659" s="25" t="s">
        <v>628</v>
      </c>
      <c r="Q659" s="25">
        <v>58152616174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Mumbai</v>
      </c>
      <c r="W659" s="56"/>
      <c r="X659" s="45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154"/>
        <v>657</v>
      </c>
      <c r="B660" s="25" t="s">
        <v>615</v>
      </c>
      <c r="C660" s="45">
        <v>45828</v>
      </c>
      <c r="D660" s="45">
        <v>45834</v>
      </c>
      <c r="E660" s="8">
        <v>201.6</v>
      </c>
      <c r="F660" s="8">
        <f t="shared" si="148"/>
        <v>17740.8</v>
      </c>
      <c r="G660" s="54">
        <f t="shared" si="153"/>
        <v>17740.8</v>
      </c>
      <c r="H660" s="25">
        <v>304128</v>
      </c>
      <c r="I660" s="25" t="s">
        <v>1580</v>
      </c>
      <c r="J660" s="25">
        <v>1</v>
      </c>
      <c r="K660" s="25">
        <v>1</v>
      </c>
      <c r="L660" s="25">
        <f t="shared" si="149"/>
        <v>0</v>
      </c>
      <c r="M660" s="25" t="s">
        <v>693</v>
      </c>
      <c r="N660" s="45">
        <v>45836</v>
      </c>
      <c r="O660" s="54">
        <v>36456</v>
      </c>
      <c r="P660" s="25" t="s">
        <v>265</v>
      </c>
      <c r="Q660" s="25">
        <v>58152577722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Banglore</v>
      </c>
      <c r="W660" s="56"/>
      <c r="X660" s="45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154"/>
        <v>658</v>
      </c>
      <c r="B661" s="25" t="s">
        <v>615</v>
      </c>
      <c r="C661" s="45">
        <v>45828</v>
      </c>
      <c r="D661" s="45">
        <v>45834</v>
      </c>
      <c r="E661" s="8">
        <v>82.2</v>
      </c>
      <c r="F661" s="8">
        <f t="shared" si="148"/>
        <v>7233.6</v>
      </c>
      <c r="G661" s="54">
        <f t="shared" si="153"/>
        <v>7233.6</v>
      </c>
      <c r="H661" s="25">
        <v>304150</v>
      </c>
      <c r="I661" s="25" t="s">
        <v>1581</v>
      </c>
      <c r="J661" s="25">
        <v>1</v>
      </c>
      <c r="K661" s="25">
        <v>1</v>
      </c>
      <c r="L661" s="25">
        <f t="shared" si="149"/>
        <v>0</v>
      </c>
      <c r="M661" s="25" t="s">
        <v>647</v>
      </c>
      <c r="N661" s="45">
        <v>45835</v>
      </c>
      <c r="O661" s="54">
        <v>12741</v>
      </c>
      <c r="P661" s="25" t="s">
        <v>674</v>
      </c>
      <c r="Q661" s="25" t="s">
        <v>637</v>
      </c>
      <c r="R661" s="25" t="s">
        <v>638</v>
      </c>
      <c r="S661" s="3">
        <v>4</v>
      </c>
      <c r="T661" s="55" t="s">
        <v>650</v>
      </c>
      <c r="U661" s="25" t="s">
        <v>19</v>
      </c>
      <c r="V661" s="25" t="str">
        <f>VLOOKUP(P661,'Customer List'!B:C,2,)</f>
        <v>Delhi</v>
      </c>
      <c r="W661" s="56"/>
      <c r="X661" s="45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154"/>
        <v>659</v>
      </c>
      <c r="B662" s="25" t="s">
        <v>615</v>
      </c>
      <c r="C662" s="45">
        <v>45828</v>
      </c>
      <c r="D662" s="45">
        <v>45834</v>
      </c>
      <c r="E662" s="8">
        <v>89.4</v>
      </c>
      <c r="F662" s="8">
        <f t="shared" si="148"/>
        <v>7867.2000000000007</v>
      </c>
      <c r="G662" s="54">
        <f t="shared" si="153"/>
        <v>7867.2000000000007</v>
      </c>
      <c r="H662" s="25">
        <v>304210</v>
      </c>
      <c r="I662" s="25" t="s">
        <v>1582</v>
      </c>
      <c r="J662" s="25">
        <v>1</v>
      </c>
      <c r="K662" s="25">
        <v>1</v>
      </c>
      <c r="L662" s="25">
        <f t="shared" si="149"/>
        <v>0</v>
      </c>
      <c r="M662" s="25" t="s">
        <v>684</v>
      </c>
      <c r="N662" s="45">
        <v>45836</v>
      </c>
      <c r="O662" s="54">
        <v>13857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x14ac:dyDescent="0.25">
      <c r="A663" s="25">
        <f t="shared" si="154"/>
        <v>660</v>
      </c>
      <c r="B663" s="25" t="s">
        <v>615</v>
      </c>
      <c r="C663" s="45">
        <v>45828</v>
      </c>
      <c r="D663" s="45">
        <v>45834</v>
      </c>
      <c r="E663" s="8">
        <v>74.400000000000006</v>
      </c>
      <c r="F663" s="8">
        <f t="shared" si="148"/>
        <v>6547.2000000000007</v>
      </c>
      <c r="G663" s="54">
        <f t="shared" si="153"/>
        <v>6547.2000000000007</v>
      </c>
      <c r="H663" s="25">
        <v>304315</v>
      </c>
      <c r="I663" s="25" t="s">
        <v>1583</v>
      </c>
      <c r="J663" s="25">
        <v>1</v>
      </c>
      <c r="K663" s="25">
        <v>1</v>
      </c>
      <c r="L663" s="25">
        <f t="shared" si="149"/>
        <v>0</v>
      </c>
      <c r="M663" s="25" t="s">
        <v>687</v>
      </c>
      <c r="N663" s="45">
        <v>45836</v>
      </c>
      <c r="O663" s="54">
        <v>11532</v>
      </c>
      <c r="P663" s="25" t="s">
        <v>622</v>
      </c>
      <c r="Q663" s="25">
        <v>58152577136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Hyderabad</v>
      </c>
      <c r="W663" s="56"/>
      <c r="X663" s="45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154"/>
        <v>661</v>
      </c>
      <c r="B664" s="25" t="s">
        <v>615</v>
      </c>
      <c r="C664" s="45">
        <v>45828</v>
      </c>
      <c r="D664" s="45">
        <v>45834</v>
      </c>
      <c r="E664" s="8">
        <v>373.2</v>
      </c>
      <c r="F664" s="8">
        <f t="shared" si="148"/>
        <v>32841.599999999999</v>
      </c>
      <c r="G664" s="54">
        <f t="shared" si="153"/>
        <v>65683.199999999997</v>
      </c>
      <c r="H664" s="25">
        <v>307616</v>
      </c>
      <c r="I664" s="25" t="s">
        <v>1584</v>
      </c>
      <c r="J664" s="25">
        <v>2</v>
      </c>
      <c r="K664" s="25">
        <v>2</v>
      </c>
      <c r="L664" s="25">
        <f t="shared" si="149"/>
        <v>0</v>
      </c>
      <c r="M664" s="25" t="s">
        <v>684</v>
      </c>
      <c r="N664" s="45">
        <v>45836</v>
      </c>
      <c r="O664" s="54">
        <v>57846</v>
      </c>
      <c r="P664" s="25" t="s">
        <v>622</v>
      </c>
      <c r="Q664" s="25">
        <v>58152577136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Hyderabad</v>
      </c>
      <c r="W664" s="56"/>
      <c r="X664" s="45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154"/>
        <v>662</v>
      </c>
      <c r="B665" s="25" t="s">
        <v>615</v>
      </c>
      <c r="C665" s="45">
        <v>45828</v>
      </c>
      <c r="D665" s="45">
        <v>45834</v>
      </c>
      <c r="E665" s="8">
        <v>43.2</v>
      </c>
      <c r="F665" s="8">
        <f t="shared" si="148"/>
        <v>3801.6000000000004</v>
      </c>
      <c r="G665" s="54">
        <f t="shared" si="153"/>
        <v>3801.6000000000004</v>
      </c>
      <c r="H665" s="25" t="s">
        <v>617</v>
      </c>
      <c r="I665" s="25" t="s">
        <v>1400</v>
      </c>
      <c r="J665" s="25">
        <v>1</v>
      </c>
      <c r="K665" s="25">
        <v>1</v>
      </c>
      <c r="L665" s="25">
        <f t="shared" si="149"/>
        <v>0</v>
      </c>
      <c r="M665" s="25" t="s">
        <v>639</v>
      </c>
      <c r="N665" s="45">
        <v>45834</v>
      </c>
      <c r="O665" s="54">
        <v>8928</v>
      </c>
      <c r="P665" s="25" t="s">
        <v>626</v>
      </c>
      <c r="Q665" s="25" t="s">
        <v>637</v>
      </c>
      <c r="R665" s="25" t="s">
        <v>638</v>
      </c>
      <c r="S665" s="3">
        <v>4</v>
      </c>
      <c r="T665" s="55"/>
      <c r="U665" s="25" t="s">
        <v>19</v>
      </c>
      <c r="V665" s="25" t="str">
        <f>VLOOKUP(P665,'Customer List'!B:C,2,)</f>
        <v>Delhi</v>
      </c>
      <c r="W665" s="56"/>
      <c r="X665" s="45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67" t="str">
        <f>VLOOKUP(P665,'Customer List'!B:D,3,)</f>
        <v>Local</v>
      </c>
    </row>
    <row r="666" spans="1:29" x14ac:dyDescent="0.25">
      <c r="A666" s="25">
        <f t="shared" si="154"/>
        <v>663</v>
      </c>
      <c r="B666" s="25" t="s">
        <v>615</v>
      </c>
      <c r="C666" s="45">
        <v>45828</v>
      </c>
      <c r="D666" s="45">
        <v>45834</v>
      </c>
      <c r="E666" s="8">
        <v>285.75</v>
      </c>
      <c r="F666" s="8">
        <f t="shared" si="148"/>
        <v>25146</v>
      </c>
      <c r="G666" s="54">
        <f t="shared" si="153"/>
        <v>25146</v>
      </c>
      <c r="H666" s="25">
        <v>310930</v>
      </c>
      <c r="I666" s="25" t="s">
        <v>1487</v>
      </c>
      <c r="J666" s="25">
        <v>1</v>
      </c>
      <c r="K666" s="25">
        <v>1</v>
      </c>
      <c r="L666" s="25">
        <f t="shared" si="149"/>
        <v>0</v>
      </c>
      <c r="M666" s="25" t="s">
        <v>647</v>
      </c>
      <c r="N666" s="45">
        <v>45835</v>
      </c>
      <c r="O666" s="54">
        <v>35433</v>
      </c>
      <c r="P666" s="25" t="s">
        <v>674</v>
      </c>
      <c r="Q666" s="25" t="s">
        <v>637</v>
      </c>
      <c r="R666" s="25" t="s">
        <v>638</v>
      </c>
      <c r="S666" s="3">
        <v>4</v>
      </c>
      <c r="T666" s="55" t="s">
        <v>650</v>
      </c>
      <c r="U666" s="25" t="s">
        <v>19</v>
      </c>
      <c r="V666" s="25" t="str">
        <f>VLOOKUP(P666,'Customer List'!B:C,2,)</f>
        <v>Delhi</v>
      </c>
      <c r="W666" s="56"/>
      <c r="X666" s="45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67" t="str">
        <f>VLOOKUP(P666,'Customer List'!B:D,3,)</f>
        <v>Local</v>
      </c>
    </row>
    <row r="667" spans="1:29" x14ac:dyDescent="0.25">
      <c r="A667" s="25">
        <f t="shared" si="154"/>
        <v>664</v>
      </c>
      <c r="B667" s="25" t="s">
        <v>615</v>
      </c>
      <c r="C667" s="45">
        <v>45828</v>
      </c>
      <c r="D667" s="45">
        <v>45834</v>
      </c>
      <c r="E667" s="8">
        <v>304.5</v>
      </c>
      <c r="F667" s="8">
        <f t="shared" si="148"/>
        <v>26796</v>
      </c>
      <c r="G667" s="54">
        <f t="shared" si="153"/>
        <v>26796</v>
      </c>
      <c r="H667" s="25">
        <v>311124</v>
      </c>
      <c r="I667" s="25" t="s">
        <v>1585</v>
      </c>
      <c r="J667" s="25">
        <v>1</v>
      </c>
      <c r="K667" s="25">
        <v>1</v>
      </c>
      <c r="L667" s="25">
        <f t="shared" si="149"/>
        <v>0</v>
      </c>
      <c r="M667" s="25" t="s">
        <v>699</v>
      </c>
      <c r="N667" s="45">
        <v>45836</v>
      </c>
      <c r="O667" s="54">
        <v>49085.4</v>
      </c>
      <c r="P667" s="25" t="s">
        <v>629</v>
      </c>
      <c r="Q667" s="25">
        <v>58152577943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Banglore</v>
      </c>
      <c r="W667" s="56"/>
      <c r="X667" s="45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154"/>
        <v>665</v>
      </c>
      <c r="B668" s="25" t="s">
        <v>615</v>
      </c>
      <c r="C668" s="45">
        <v>45828</v>
      </c>
      <c r="D668" s="45">
        <v>45834</v>
      </c>
      <c r="E668" s="8">
        <v>218.4</v>
      </c>
      <c r="F668" s="8">
        <f t="shared" si="148"/>
        <v>19219.2</v>
      </c>
      <c r="G668" s="54">
        <f t="shared" si="153"/>
        <v>19219.2</v>
      </c>
      <c r="H668" s="25">
        <v>314532</v>
      </c>
      <c r="I668" s="25" t="s">
        <v>1586</v>
      </c>
      <c r="J668" s="25">
        <v>1</v>
      </c>
      <c r="K668" s="25">
        <v>1</v>
      </c>
      <c r="L668" s="25">
        <f t="shared" si="149"/>
        <v>0</v>
      </c>
      <c r="M668" s="25" t="s">
        <v>719</v>
      </c>
      <c r="N668" s="45">
        <v>45838</v>
      </c>
      <c r="O668" s="54">
        <v>33852</v>
      </c>
      <c r="P668" s="25" t="s">
        <v>166</v>
      </c>
      <c r="Q668" s="25">
        <v>58152616966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Lucknow</v>
      </c>
      <c r="W668" s="56"/>
      <c r="X668" s="45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154"/>
        <v>666</v>
      </c>
      <c r="B669" s="25" t="s">
        <v>615</v>
      </c>
      <c r="C669" s="45">
        <v>45828</v>
      </c>
      <c r="D669" s="45">
        <v>45834</v>
      </c>
      <c r="E669" s="8">
        <v>942</v>
      </c>
      <c r="F669" s="8">
        <f t="shared" si="148"/>
        <v>82896</v>
      </c>
      <c r="G669" s="54">
        <f t="shared" si="153"/>
        <v>414480</v>
      </c>
      <c r="H669" s="25">
        <v>318310</v>
      </c>
      <c r="I669" s="25" t="s">
        <v>1587</v>
      </c>
      <c r="J669" s="25">
        <v>5</v>
      </c>
      <c r="K669" s="25">
        <v>5</v>
      </c>
      <c r="L669" s="25">
        <f t="shared" si="149"/>
        <v>0</v>
      </c>
      <c r="M669" s="25" t="s">
        <v>684</v>
      </c>
      <c r="N669" s="45">
        <v>45836</v>
      </c>
      <c r="O669" s="54">
        <v>146010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154"/>
        <v>667</v>
      </c>
      <c r="B670" s="25" t="s">
        <v>615</v>
      </c>
      <c r="C670" s="45">
        <v>45828</v>
      </c>
      <c r="D670" s="45">
        <v>45834</v>
      </c>
      <c r="E670" s="8">
        <v>186.6</v>
      </c>
      <c r="F670" s="8">
        <f t="shared" si="148"/>
        <v>16420.8</v>
      </c>
      <c r="G670" s="54">
        <f t="shared" si="153"/>
        <v>16420.8</v>
      </c>
      <c r="H670" s="25">
        <v>320812</v>
      </c>
      <c r="I670" s="25" t="s">
        <v>1588</v>
      </c>
      <c r="J670" s="25">
        <v>1</v>
      </c>
      <c r="K670" s="25">
        <v>1</v>
      </c>
      <c r="L670" s="25">
        <f t="shared" si="149"/>
        <v>0</v>
      </c>
      <c r="M670" s="25" t="s">
        <v>684</v>
      </c>
      <c r="N670" s="45">
        <v>45836</v>
      </c>
      <c r="O670" s="54">
        <v>28923</v>
      </c>
      <c r="P670" s="25" t="s">
        <v>622</v>
      </c>
      <c r="Q670" s="25">
        <v>58152577136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154"/>
        <v>668</v>
      </c>
      <c r="B671" s="25" t="s">
        <v>615</v>
      </c>
      <c r="C671" s="45">
        <v>45828</v>
      </c>
      <c r="D671" s="45">
        <v>45834</v>
      </c>
      <c r="E671" s="8">
        <v>75</v>
      </c>
      <c r="F671" s="8">
        <f t="shared" si="148"/>
        <v>6600</v>
      </c>
      <c r="G671" s="54">
        <f t="shared" si="153"/>
        <v>6600</v>
      </c>
      <c r="H671" s="25">
        <v>326811</v>
      </c>
      <c r="I671" s="25" t="s">
        <v>1589</v>
      </c>
      <c r="J671" s="25">
        <v>1</v>
      </c>
      <c r="K671" s="25">
        <v>1</v>
      </c>
      <c r="L671" s="25">
        <f t="shared" si="149"/>
        <v>0</v>
      </c>
      <c r="M671" s="25" t="s">
        <v>687</v>
      </c>
      <c r="N671" s="45">
        <v>45836</v>
      </c>
      <c r="O671" s="54">
        <v>11625</v>
      </c>
      <c r="P671" s="25" t="s">
        <v>622</v>
      </c>
      <c r="Q671" s="25">
        <v>58152577136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154"/>
        <v>669</v>
      </c>
      <c r="B672" s="25" t="s">
        <v>615</v>
      </c>
      <c r="C672" s="45">
        <v>45828</v>
      </c>
      <c r="D672" s="45">
        <v>45834</v>
      </c>
      <c r="E672" s="8">
        <v>859.2</v>
      </c>
      <c r="F672" s="8">
        <f t="shared" si="148"/>
        <v>75609.600000000006</v>
      </c>
      <c r="G672" s="54">
        <f t="shared" si="153"/>
        <v>302438.40000000002</v>
      </c>
      <c r="H672" s="25">
        <v>328630</v>
      </c>
      <c r="I672" s="25" t="s">
        <v>1590</v>
      </c>
      <c r="J672" s="25">
        <v>4</v>
      </c>
      <c r="K672" s="25">
        <v>4</v>
      </c>
      <c r="L672" s="25">
        <f t="shared" si="149"/>
        <v>0</v>
      </c>
      <c r="M672" s="25" t="s">
        <v>686</v>
      </c>
      <c r="N672" s="45">
        <v>45836</v>
      </c>
      <c r="O672" s="54">
        <v>133176</v>
      </c>
      <c r="P672" s="25" t="s">
        <v>40</v>
      </c>
      <c r="Q672" s="25">
        <v>58152579251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Pune</v>
      </c>
      <c r="W672" s="56"/>
      <c r="X672" s="45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154"/>
        <v>670</v>
      </c>
      <c r="B673" s="25" t="s">
        <v>615</v>
      </c>
      <c r="C673" s="45">
        <v>45828</v>
      </c>
      <c r="D673" s="45">
        <v>45834</v>
      </c>
      <c r="E673" s="8">
        <v>225</v>
      </c>
      <c r="F673" s="8">
        <f t="shared" si="148"/>
        <v>19800</v>
      </c>
      <c r="G673" s="54">
        <f t="shared" si="153"/>
        <v>19800</v>
      </c>
      <c r="H673" s="25">
        <v>331416</v>
      </c>
      <c r="I673" s="25" t="s">
        <v>1591</v>
      </c>
      <c r="J673" s="25">
        <v>1</v>
      </c>
      <c r="K673" s="25">
        <v>1</v>
      </c>
      <c r="L673" s="25">
        <f t="shared" si="149"/>
        <v>0</v>
      </c>
      <c r="M673" s="25" t="s">
        <v>693</v>
      </c>
      <c r="N673" s="45">
        <v>45836</v>
      </c>
      <c r="O673" s="54">
        <v>40687</v>
      </c>
      <c r="P673" s="25" t="s">
        <v>265</v>
      </c>
      <c r="Q673" s="25">
        <v>58152577722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Banglore</v>
      </c>
      <c r="W673" s="56"/>
      <c r="X673" s="45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154"/>
        <v>671</v>
      </c>
      <c r="B674" s="25" t="s">
        <v>615</v>
      </c>
      <c r="C674" s="45">
        <v>45828</v>
      </c>
      <c r="D674" s="45">
        <v>45834</v>
      </c>
      <c r="E674" s="8">
        <v>482.4</v>
      </c>
      <c r="F674" s="8">
        <f t="shared" si="148"/>
        <v>42451.199999999997</v>
      </c>
      <c r="G674" s="54">
        <f t="shared" si="153"/>
        <v>127353.59999999999</v>
      </c>
      <c r="H674" s="25">
        <v>333808</v>
      </c>
      <c r="I674" s="25" t="s">
        <v>1592</v>
      </c>
      <c r="J674" s="25">
        <v>3</v>
      </c>
      <c r="K674" s="25">
        <v>3</v>
      </c>
      <c r="L674" s="25">
        <f t="shared" si="149"/>
        <v>0</v>
      </c>
      <c r="M674" s="25" t="s">
        <v>703</v>
      </c>
      <c r="N674" s="45">
        <v>45836</v>
      </c>
      <c r="O674" s="54">
        <v>74772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154"/>
        <v>672</v>
      </c>
      <c r="B675" s="25" t="s">
        <v>615</v>
      </c>
      <c r="C675" s="45">
        <v>45828</v>
      </c>
      <c r="D675" s="45">
        <v>45834</v>
      </c>
      <c r="E675" s="8">
        <v>666</v>
      </c>
      <c r="F675" s="8">
        <f t="shared" si="148"/>
        <v>58608</v>
      </c>
      <c r="G675" s="54">
        <f t="shared" si="153"/>
        <v>175824</v>
      </c>
      <c r="H675" s="25">
        <v>337218</v>
      </c>
      <c r="I675" s="25" t="s">
        <v>1593</v>
      </c>
      <c r="J675" s="25">
        <v>3</v>
      </c>
      <c r="K675" s="25">
        <v>3</v>
      </c>
      <c r="L675" s="25">
        <f t="shared" si="149"/>
        <v>0</v>
      </c>
      <c r="M675" s="25" t="s">
        <v>703</v>
      </c>
      <c r="N675" s="45">
        <v>45836</v>
      </c>
      <c r="O675" s="54">
        <v>103230</v>
      </c>
      <c r="P675" s="25" t="s">
        <v>627</v>
      </c>
      <c r="Q675" s="25">
        <v>58152577280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Hyderabad</v>
      </c>
      <c r="W675" s="56"/>
      <c r="X675" s="45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x14ac:dyDescent="0.25">
      <c r="A676" s="25">
        <f t="shared" si="154"/>
        <v>673</v>
      </c>
      <c r="B676" s="25" t="s">
        <v>615</v>
      </c>
      <c r="C676" s="45">
        <v>45828</v>
      </c>
      <c r="D676" s="45">
        <v>45834</v>
      </c>
      <c r="E676" s="8">
        <v>585</v>
      </c>
      <c r="F676" s="8">
        <f t="shared" si="148"/>
        <v>51480</v>
      </c>
      <c r="G676" s="54">
        <f t="shared" si="153"/>
        <v>154440</v>
      </c>
      <c r="H676" s="25">
        <v>344706</v>
      </c>
      <c r="I676" s="25" t="s">
        <v>1594</v>
      </c>
      <c r="J676" s="25">
        <v>3</v>
      </c>
      <c r="K676" s="25">
        <v>3</v>
      </c>
      <c r="L676" s="25">
        <f t="shared" si="149"/>
        <v>0</v>
      </c>
      <c r="M676" s="25" t="s">
        <v>703</v>
      </c>
      <c r="N676" s="45">
        <v>45836</v>
      </c>
      <c r="O676" s="54">
        <v>90675</v>
      </c>
      <c r="P676" s="25" t="s">
        <v>627</v>
      </c>
      <c r="Q676" s="25">
        <v>58152577280</v>
      </c>
      <c r="R676" s="25" t="s">
        <v>41</v>
      </c>
      <c r="S676" s="3">
        <v>4</v>
      </c>
      <c r="T676" s="55"/>
      <c r="U676" s="25" t="s">
        <v>19</v>
      </c>
      <c r="V676" s="25" t="str">
        <f>VLOOKUP(P676,'Customer List'!B:C,2,)</f>
        <v>Hyderabad</v>
      </c>
      <c r="W676" s="56"/>
      <c r="X676" s="45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67" t="str">
        <f>VLOOKUP(P676,'Customer List'!B:D,3,)</f>
        <v>OutStation</v>
      </c>
    </row>
    <row r="677" spans="1:29" x14ac:dyDescent="0.25">
      <c r="A677" s="25">
        <f t="shared" si="154"/>
        <v>674</v>
      </c>
      <c r="B677" s="25" t="s">
        <v>615</v>
      </c>
      <c r="C677" s="45">
        <v>45828</v>
      </c>
      <c r="D677" s="45">
        <v>45834</v>
      </c>
      <c r="E677" s="8">
        <v>87.6</v>
      </c>
      <c r="F677" s="8">
        <f t="shared" si="148"/>
        <v>7708.7999999999993</v>
      </c>
      <c r="G677" s="54">
        <f t="shared" si="153"/>
        <v>7708.7999999999993</v>
      </c>
      <c r="H677" s="25">
        <v>348605</v>
      </c>
      <c r="I677" s="25" t="s">
        <v>1595</v>
      </c>
      <c r="J677" s="25">
        <v>1</v>
      </c>
      <c r="K677" s="25">
        <v>1</v>
      </c>
      <c r="L677" s="25">
        <f t="shared" si="149"/>
        <v>0</v>
      </c>
      <c r="M677" s="25" t="s">
        <v>704</v>
      </c>
      <c r="N677" s="45">
        <v>45836</v>
      </c>
      <c r="O677" s="54">
        <v>13578</v>
      </c>
      <c r="P677" s="25" t="s">
        <v>517</v>
      </c>
      <c r="Q677" s="25">
        <v>58152578385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Pune</v>
      </c>
      <c r="W677" s="56"/>
      <c r="X677" s="45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154"/>
        <v>675</v>
      </c>
      <c r="B678" s="25" t="s">
        <v>615</v>
      </c>
      <c r="C678" s="45">
        <v>45828</v>
      </c>
      <c r="D678" s="45">
        <v>45834</v>
      </c>
      <c r="E678" s="8">
        <v>208.2</v>
      </c>
      <c r="F678" s="8">
        <f t="shared" si="148"/>
        <v>18321.599999999999</v>
      </c>
      <c r="G678" s="54">
        <f t="shared" si="153"/>
        <v>18321.599999999999</v>
      </c>
      <c r="H678" s="25">
        <v>350504</v>
      </c>
      <c r="I678" s="25" t="s">
        <v>1596</v>
      </c>
      <c r="J678" s="25">
        <v>1</v>
      </c>
      <c r="K678" s="25">
        <v>1</v>
      </c>
      <c r="L678" s="25">
        <f t="shared" si="149"/>
        <v>0</v>
      </c>
      <c r="M678" s="25" t="s">
        <v>641</v>
      </c>
      <c r="N678" s="45">
        <v>45834</v>
      </c>
      <c r="O678" s="54">
        <v>29668.5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x14ac:dyDescent="0.25">
      <c r="A679" s="25">
        <f t="shared" si="154"/>
        <v>676</v>
      </c>
      <c r="B679" s="25" t="s">
        <v>615</v>
      </c>
      <c r="C679" s="45">
        <v>45828</v>
      </c>
      <c r="D679" s="45">
        <v>45834</v>
      </c>
      <c r="E679" s="8">
        <v>334.5</v>
      </c>
      <c r="F679" s="8">
        <f t="shared" si="148"/>
        <v>29436</v>
      </c>
      <c r="G679" s="54">
        <f t="shared" si="153"/>
        <v>29436</v>
      </c>
      <c r="H679" s="25">
        <v>353228</v>
      </c>
      <c r="I679" s="25" t="s">
        <v>1337</v>
      </c>
      <c r="J679" s="25">
        <v>1</v>
      </c>
      <c r="K679" s="25">
        <v>1</v>
      </c>
      <c r="L679" s="25">
        <f t="shared" si="149"/>
        <v>0</v>
      </c>
      <c r="M679" s="25" t="s">
        <v>647</v>
      </c>
      <c r="N679" s="45">
        <v>45835</v>
      </c>
      <c r="O679" s="54">
        <v>41478</v>
      </c>
      <c r="P679" s="25" t="s">
        <v>674</v>
      </c>
      <c r="Q679" s="25" t="s">
        <v>637</v>
      </c>
      <c r="R679" s="25" t="s">
        <v>638</v>
      </c>
      <c r="S679" s="3">
        <v>4</v>
      </c>
      <c r="T679" s="55" t="s">
        <v>650</v>
      </c>
      <c r="U679" s="25" t="s">
        <v>19</v>
      </c>
      <c r="V679" s="25" t="str">
        <f>VLOOKUP(P679,'Customer List'!B:C,2,)</f>
        <v>Delhi</v>
      </c>
      <c r="W679" s="56"/>
      <c r="X679" s="45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154"/>
        <v>677</v>
      </c>
      <c r="B680" s="25" t="s">
        <v>615</v>
      </c>
      <c r="C680" s="45">
        <v>45828</v>
      </c>
      <c r="D680" s="45">
        <v>45834</v>
      </c>
      <c r="E680" s="8">
        <v>229.2</v>
      </c>
      <c r="F680" s="8">
        <f t="shared" si="148"/>
        <v>20169.599999999999</v>
      </c>
      <c r="G680" s="54">
        <f t="shared" si="153"/>
        <v>20169.599999999999</v>
      </c>
      <c r="H680" s="25">
        <v>353236</v>
      </c>
      <c r="I680" s="25" t="s">
        <v>1597</v>
      </c>
      <c r="J680" s="25">
        <v>1</v>
      </c>
      <c r="K680" s="25">
        <v>1</v>
      </c>
      <c r="L680" s="25">
        <f t="shared" si="149"/>
        <v>0</v>
      </c>
      <c r="M680" s="25" t="s">
        <v>641</v>
      </c>
      <c r="N680" s="45">
        <v>45834</v>
      </c>
      <c r="O680" s="54">
        <v>32661</v>
      </c>
      <c r="P680" s="25" t="s">
        <v>626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154"/>
        <v>678</v>
      </c>
      <c r="B681" s="25" t="s">
        <v>615</v>
      </c>
      <c r="C681" s="45">
        <v>45828</v>
      </c>
      <c r="D681" s="45">
        <v>45834</v>
      </c>
      <c r="E681" s="8">
        <v>978.75</v>
      </c>
      <c r="F681" s="8">
        <f t="shared" si="148"/>
        <v>86130</v>
      </c>
      <c r="G681" s="54">
        <f t="shared" si="153"/>
        <v>258390</v>
      </c>
      <c r="H681" s="25">
        <v>360732</v>
      </c>
      <c r="I681" s="25" t="s">
        <v>93</v>
      </c>
      <c r="J681" s="25">
        <v>3</v>
      </c>
      <c r="K681" s="25">
        <v>3</v>
      </c>
      <c r="L681" s="25">
        <f t="shared" si="149"/>
        <v>0</v>
      </c>
      <c r="M681" s="25" t="s">
        <v>703</v>
      </c>
      <c r="N681" s="45">
        <v>45836</v>
      </c>
      <c r="O681" s="54">
        <v>121365</v>
      </c>
      <c r="P681" s="25" t="s">
        <v>627</v>
      </c>
      <c r="Q681" s="25">
        <v>58152577280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154"/>
        <v>679</v>
      </c>
      <c r="B682" s="25" t="s">
        <v>615</v>
      </c>
      <c r="C682" s="45">
        <v>45828</v>
      </c>
      <c r="D682" s="45">
        <v>45834</v>
      </c>
      <c r="E682" s="8">
        <v>464.4</v>
      </c>
      <c r="F682" s="8">
        <f t="shared" si="148"/>
        <v>40867.199999999997</v>
      </c>
      <c r="G682" s="54">
        <f t="shared" si="153"/>
        <v>122601.59999999999</v>
      </c>
      <c r="H682" s="25">
        <v>362526</v>
      </c>
      <c r="I682" s="25" t="s">
        <v>1598</v>
      </c>
      <c r="J682" s="25">
        <v>3</v>
      </c>
      <c r="K682" s="25">
        <v>3</v>
      </c>
      <c r="L682" s="25">
        <f t="shared" si="149"/>
        <v>0</v>
      </c>
      <c r="M682" s="25" t="s">
        <v>703</v>
      </c>
      <c r="N682" s="45">
        <v>45836</v>
      </c>
      <c r="O682" s="54">
        <v>71982</v>
      </c>
      <c r="P682" s="25" t="s">
        <v>627</v>
      </c>
      <c r="Q682" s="25">
        <v>58152577280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154"/>
        <v>680</v>
      </c>
      <c r="B683" s="25" t="s">
        <v>615</v>
      </c>
      <c r="C683" s="45">
        <v>45828</v>
      </c>
      <c r="D683" s="45">
        <v>45834</v>
      </c>
      <c r="E683" s="8">
        <v>289.5</v>
      </c>
      <c r="F683" s="8">
        <f t="shared" si="148"/>
        <v>25476</v>
      </c>
      <c r="G683" s="54">
        <f t="shared" si="153"/>
        <v>50952</v>
      </c>
      <c r="H683" s="25">
        <v>362533</v>
      </c>
      <c r="I683" s="25" t="s">
        <v>1599</v>
      </c>
      <c r="J683" s="25">
        <v>2</v>
      </c>
      <c r="K683" s="25">
        <v>2</v>
      </c>
      <c r="L683" s="25">
        <f t="shared" si="149"/>
        <v>0</v>
      </c>
      <c r="M683" s="25" t="s">
        <v>640</v>
      </c>
      <c r="N683" s="45">
        <v>45834</v>
      </c>
      <c r="O683" s="54">
        <v>43675.9</v>
      </c>
      <c r="P683" s="25" t="s">
        <v>654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154"/>
        <v>681</v>
      </c>
      <c r="B684" s="25" t="s">
        <v>615</v>
      </c>
      <c r="C684" s="45">
        <v>45828</v>
      </c>
      <c r="D684" s="45">
        <v>45834</v>
      </c>
      <c r="E684" s="8">
        <v>444</v>
      </c>
      <c r="F684" s="8">
        <f t="shared" si="148"/>
        <v>39072</v>
      </c>
      <c r="G684" s="54">
        <f t="shared" si="153"/>
        <v>78144</v>
      </c>
      <c r="H684" s="25">
        <v>367414</v>
      </c>
      <c r="I684" s="25" t="s">
        <v>1600</v>
      </c>
      <c r="J684" s="25">
        <v>2</v>
      </c>
      <c r="K684" s="25">
        <v>2</v>
      </c>
      <c r="L684" s="25">
        <f t="shared" si="149"/>
        <v>0</v>
      </c>
      <c r="M684" s="25" t="s">
        <v>684</v>
      </c>
      <c r="N684" s="45">
        <v>45836</v>
      </c>
      <c r="O684" s="54">
        <v>68820</v>
      </c>
      <c r="P684" s="25" t="s">
        <v>622</v>
      </c>
      <c r="Q684" s="25">
        <v>58152577136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Hyderabad</v>
      </c>
      <c r="W684" s="56"/>
      <c r="X684" s="45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x14ac:dyDescent="0.25">
      <c r="A685" s="25">
        <f t="shared" si="154"/>
        <v>682</v>
      </c>
      <c r="B685" s="25" t="s">
        <v>615</v>
      </c>
      <c r="C685" s="45">
        <v>45828</v>
      </c>
      <c r="D685" s="45">
        <v>45834</v>
      </c>
      <c r="E685" s="8">
        <v>75</v>
      </c>
      <c r="F685" s="8">
        <f t="shared" si="148"/>
        <v>6600</v>
      </c>
      <c r="G685" s="54">
        <f t="shared" si="153"/>
        <v>6600</v>
      </c>
      <c r="H685" s="25">
        <v>372203</v>
      </c>
      <c r="I685" s="25" t="s">
        <v>1601</v>
      </c>
      <c r="J685" s="25">
        <v>1</v>
      </c>
      <c r="K685" s="25">
        <v>1</v>
      </c>
      <c r="L685" s="25">
        <f t="shared" si="149"/>
        <v>0</v>
      </c>
      <c r="M685" s="25" t="s">
        <v>695</v>
      </c>
      <c r="N685" s="45">
        <v>45836</v>
      </c>
      <c r="O685" s="54">
        <v>10687.5</v>
      </c>
      <c r="P685" s="25" t="s">
        <v>618</v>
      </c>
      <c r="Q685" s="25">
        <v>58152577475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Bhuvneshwar</v>
      </c>
      <c r="W685" s="56"/>
      <c r="X685" s="45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154"/>
        <v>683</v>
      </c>
      <c r="B686" s="25" t="s">
        <v>615</v>
      </c>
      <c r="C686" s="45">
        <v>45828</v>
      </c>
      <c r="D686" s="45">
        <v>45834</v>
      </c>
      <c r="E686" s="8">
        <v>112.8</v>
      </c>
      <c r="F686" s="8">
        <f t="shared" si="148"/>
        <v>9926.4</v>
      </c>
      <c r="G686" s="54">
        <f t="shared" si="153"/>
        <v>9926.4</v>
      </c>
      <c r="H686" s="25">
        <v>394706</v>
      </c>
      <c r="I686" s="25" t="s">
        <v>1602</v>
      </c>
      <c r="J686" s="25">
        <v>1</v>
      </c>
      <c r="K686" s="25">
        <v>1</v>
      </c>
      <c r="L686" s="25">
        <f t="shared" si="149"/>
        <v>0</v>
      </c>
      <c r="M686" s="25" t="s">
        <v>694</v>
      </c>
      <c r="N686" s="45">
        <v>45836</v>
      </c>
      <c r="O686" s="54">
        <v>17860</v>
      </c>
      <c r="P686" s="25" t="s">
        <v>618</v>
      </c>
      <c r="Q686" s="25">
        <v>58152577475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Bhuvneshwar</v>
      </c>
      <c r="W686" s="56"/>
      <c r="X686" s="45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154"/>
        <v>684</v>
      </c>
      <c r="B687" s="25" t="s">
        <v>615</v>
      </c>
      <c r="C687" s="45">
        <v>45828</v>
      </c>
      <c r="D687" s="45">
        <v>45834</v>
      </c>
      <c r="E687" s="8">
        <v>321.75</v>
      </c>
      <c r="F687" s="8">
        <f t="shared" si="148"/>
        <v>28314</v>
      </c>
      <c r="G687" s="54">
        <f t="shared" si="153"/>
        <v>28314</v>
      </c>
      <c r="H687" s="25">
        <v>396414</v>
      </c>
      <c r="I687" s="25" t="s">
        <v>1603</v>
      </c>
      <c r="J687" s="25">
        <v>1</v>
      </c>
      <c r="K687" s="25">
        <v>1</v>
      </c>
      <c r="L687" s="25">
        <f t="shared" si="149"/>
        <v>0</v>
      </c>
      <c r="M687" s="25" t="s">
        <v>641</v>
      </c>
      <c r="N687" s="45">
        <v>45834</v>
      </c>
      <c r="O687" s="54">
        <v>36679.5</v>
      </c>
      <c r="P687" s="25" t="s">
        <v>626</v>
      </c>
      <c r="Q687" s="25" t="s">
        <v>637</v>
      </c>
      <c r="R687" s="25" t="s">
        <v>638</v>
      </c>
      <c r="S687" s="3">
        <v>4</v>
      </c>
      <c r="T687" s="55"/>
      <c r="U687" s="25" t="s">
        <v>19</v>
      </c>
      <c r="V687" s="25" t="str">
        <f>VLOOKUP(P687,'Customer List'!B:C,2,)</f>
        <v>Delhi</v>
      </c>
      <c r="W687" s="56"/>
      <c r="X687" s="45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67" t="str">
        <f>VLOOKUP(P687,'Customer List'!B:D,3,)</f>
        <v>Local</v>
      </c>
    </row>
    <row r="688" spans="1:29" x14ac:dyDescent="0.25">
      <c r="A688" s="25">
        <f t="shared" si="154"/>
        <v>685</v>
      </c>
      <c r="B688" s="25" t="s">
        <v>615</v>
      </c>
      <c r="C688" s="45">
        <v>45828</v>
      </c>
      <c r="D688" s="45">
        <v>45834</v>
      </c>
      <c r="E688" s="8">
        <v>192</v>
      </c>
      <c r="F688" s="8">
        <f t="shared" si="148"/>
        <v>16896</v>
      </c>
      <c r="G688" s="54">
        <f t="shared" si="153"/>
        <v>16896</v>
      </c>
      <c r="H688" s="25">
        <v>396416</v>
      </c>
      <c r="I688" s="25" t="s">
        <v>1604</v>
      </c>
      <c r="J688" s="25">
        <v>1</v>
      </c>
      <c r="K688" s="25">
        <v>1</v>
      </c>
      <c r="L688" s="25">
        <f t="shared" si="149"/>
        <v>0</v>
      </c>
      <c r="M688" s="25" t="s">
        <v>647</v>
      </c>
      <c r="N688" s="45">
        <v>45835</v>
      </c>
      <c r="O688" s="54">
        <v>29760</v>
      </c>
      <c r="P688" s="25" t="s">
        <v>674</v>
      </c>
      <c r="Q688" s="25" t="s">
        <v>637</v>
      </c>
      <c r="R688" s="25" t="s">
        <v>638</v>
      </c>
      <c r="S688" s="3">
        <v>4</v>
      </c>
      <c r="T688" s="55" t="s">
        <v>650</v>
      </c>
      <c r="U688" s="25" t="s">
        <v>19</v>
      </c>
      <c r="V688" s="25" t="str">
        <f>VLOOKUP(P688,'Customer List'!B:C,2,)</f>
        <v>Delhi</v>
      </c>
      <c r="W688" s="56"/>
      <c r="X688" s="45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67" t="str">
        <f>VLOOKUP(P688,'Customer List'!B:D,3,)</f>
        <v>Local</v>
      </c>
    </row>
    <row r="689" spans="1:29" x14ac:dyDescent="0.25">
      <c r="A689" s="25">
        <f t="shared" si="154"/>
        <v>686</v>
      </c>
      <c r="B689" s="25" t="s">
        <v>615</v>
      </c>
      <c r="C689" s="45">
        <v>45828</v>
      </c>
      <c r="D689" s="45">
        <v>45834</v>
      </c>
      <c r="E689" s="8">
        <v>165.75</v>
      </c>
      <c r="F689" s="8">
        <f t="shared" si="148"/>
        <v>14586</v>
      </c>
      <c r="G689" s="54">
        <f t="shared" si="153"/>
        <v>14586</v>
      </c>
      <c r="H689" s="25">
        <v>396435</v>
      </c>
      <c r="I689" s="25" t="s">
        <v>1605</v>
      </c>
      <c r="J689" s="25">
        <v>1</v>
      </c>
      <c r="K689" s="25">
        <v>1</v>
      </c>
      <c r="L689" s="25">
        <f t="shared" si="149"/>
        <v>0</v>
      </c>
      <c r="M689" s="25" t="s">
        <v>702</v>
      </c>
      <c r="N689" s="45">
        <v>45836</v>
      </c>
      <c r="O689" s="54">
        <v>24663.599999999999</v>
      </c>
      <c r="P689" s="25" t="s">
        <v>619</v>
      </c>
      <c r="Q689" s="25">
        <v>58152580813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Kerala</v>
      </c>
      <c r="W689" s="56"/>
      <c r="X689" s="45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154"/>
        <v>687</v>
      </c>
      <c r="B690" s="25" t="s">
        <v>615</v>
      </c>
      <c r="C690" s="45">
        <v>45828</v>
      </c>
      <c r="D690" s="45">
        <v>45834</v>
      </c>
      <c r="E690" s="8">
        <v>666</v>
      </c>
      <c r="F690" s="8">
        <f t="shared" si="148"/>
        <v>58608</v>
      </c>
      <c r="G690" s="54">
        <f t="shared" si="153"/>
        <v>175824</v>
      </c>
      <c r="H690" s="25">
        <v>396910</v>
      </c>
      <c r="I690" s="25" t="s">
        <v>1606</v>
      </c>
      <c r="J690" s="25">
        <v>3</v>
      </c>
      <c r="K690" s="25">
        <v>3</v>
      </c>
      <c r="L690" s="25">
        <f t="shared" si="149"/>
        <v>0</v>
      </c>
      <c r="M690" s="25" t="s">
        <v>703</v>
      </c>
      <c r="N690" s="45">
        <v>45836</v>
      </c>
      <c r="O690" s="54">
        <v>103230</v>
      </c>
      <c r="P690" s="25" t="s">
        <v>627</v>
      </c>
      <c r="Q690" s="25">
        <v>58152577280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Hyderabad</v>
      </c>
      <c r="W690" s="56"/>
      <c r="X690" s="45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154"/>
        <v>688</v>
      </c>
      <c r="B691" s="25" t="s">
        <v>615</v>
      </c>
      <c r="C691" s="45">
        <v>45828</v>
      </c>
      <c r="D691" s="45">
        <v>45834</v>
      </c>
      <c r="E691" s="8">
        <v>174.6</v>
      </c>
      <c r="F691" s="8">
        <f t="shared" si="148"/>
        <v>15364.8</v>
      </c>
      <c r="G691" s="54">
        <f t="shared" si="153"/>
        <v>15364.8</v>
      </c>
      <c r="H691" s="25">
        <v>399206</v>
      </c>
      <c r="I691" s="25" t="s">
        <v>185</v>
      </c>
      <c r="J691" s="25">
        <v>1</v>
      </c>
      <c r="K691" s="25">
        <v>1</v>
      </c>
      <c r="L691" s="25">
        <f t="shared" si="149"/>
        <v>0</v>
      </c>
      <c r="M691" s="25" t="s">
        <v>694</v>
      </c>
      <c r="N691" s="45">
        <v>45836</v>
      </c>
      <c r="O691" s="54">
        <v>27645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154"/>
        <v>689</v>
      </c>
      <c r="B692" s="25" t="s">
        <v>615</v>
      </c>
      <c r="C692" s="45">
        <v>45828</v>
      </c>
      <c r="D692" s="45">
        <v>45834</v>
      </c>
      <c r="E692" s="8">
        <v>444</v>
      </c>
      <c r="F692" s="8">
        <f t="shared" si="148"/>
        <v>39072</v>
      </c>
      <c r="G692" s="54">
        <f t="shared" si="153"/>
        <v>78144</v>
      </c>
      <c r="H692" s="25">
        <v>399214</v>
      </c>
      <c r="I692" s="25" t="s">
        <v>1607</v>
      </c>
      <c r="J692" s="25">
        <v>2</v>
      </c>
      <c r="K692" s="25">
        <v>2</v>
      </c>
      <c r="L692" s="25">
        <f t="shared" si="149"/>
        <v>0</v>
      </c>
      <c r="M692" s="25" t="s">
        <v>676</v>
      </c>
      <c r="N692" s="45">
        <v>45836</v>
      </c>
      <c r="O692" s="54">
        <v>63236.7</v>
      </c>
      <c r="P692" s="25" t="s">
        <v>243</v>
      </c>
      <c r="Q692" s="25">
        <v>58152578643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Mumbai</v>
      </c>
      <c r="W692" s="56"/>
      <c r="X692" s="45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154"/>
        <v>690</v>
      </c>
      <c r="B693" s="25" t="s">
        <v>615</v>
      </c>
      <c r="C693" s="45">
        <v>45828</v>
      </c>
      <c r="D693" s="45">
        <v>45834</v>
      </c>
      <c r="E693" s="8">
        <v>49.8</v>
      </c>
      <c r="F693" s="8">
        <f t="shared" si="148"/>
        <v>4382.3999999999996</v>
      </c>
      <c r="G693" s="54">
        <f t="shared" si="153"/>
        <v>4382.3999999999996</v>
      </c>
      <c r="H693" s="25">
        <v>400143</v>
      </c>
      <c r="I693" s="25" t="s">
        <v>1608</v>
      </c>
      <c r="J693" s="25">
        <v>1</v>
      </c>
      <c r="K693" s="25">
        <v>1</v>
      </c>
      <c r="L693" s="25">
        <f t="shared" si="149"/>
        <v>0</v>
      </c>
      <c r="M693" s="25" t="s">
        <v>694</v>
      </c>
      <c r="N693" s="45">
        <v>45836</v>
      </c>
      <c r="O693" s="54">
        <v>7885</v>
      </c>
      <c r="P693" s="25" t="s">
        <v>618</v>
      </c>
      <c r="Q693" s="25">
        <v>58152577475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Bhuvneshwar</v>
      </c>
      <c r="W693" s="56"/>
      <c r="X693" s="45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154"/>
        <v>691</v>
      </c>
      <c r="B694" s="25" t="s">
        <v>615</v>
      </c>
      <c r="C694" s="45">
        <v>45828</v>
      </c>
      <c r="D694" s="45">
        <v>45834</v>
      </c>
      <c r="E694" s="8">
        <v>71.400000000000006</v>
      </c>
      <c r="F694" s="8">
        <f t="shared" si="148"/>
        <v>6283.2000000000007</v>
      </c>
      <c r="G694" s="54">
        <f t="shared" si="153"/>
        <v>18849.600000000002</v>
      </c>
      <c r="H694" s="25">
        <v>405207</v>
      </c>
      <c r="I694" s="25" t="s">
        <v>1507</v>
      </c>
      <c r="J694" s="25">
        <v>3</v>
      </c>
      <c r="K694" s="25">
        <v>3</v>
      </c>
      <c r="L694" s="25">
        <f t="shared" si="149"/>
        <v>0</v>
      </c>
      <c r="M694" s="25" t="s">
        <v>692</v>
      </c>
      <c r="N694" s="45">
        <v>45836</v>
      </c>
      <c r="O694" s="54">
        <v>41501.25</v>
      </c>
      <c r="P694" s="25" t="s">
        <v>265</v>
      </c>
      <c r="Q694" s="25">
        <v>58152577722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154"/>
        <v>692</v>
      </c>
      <c r="B695" s="25" t="s">
        <v>615</v>
      </c>
      <c r="C695" s="45">
        <v>45828</v>
      </c>
      <c r="D695" s="45">
        <v>45834</v>
      </c>
      <c r="E695" s="8">
        <v>71.400000000000006</v>
      </c>
      <c r="F695" s="8">
        <f t="shared" si="148"/>
        <v>6283.2000000000007</v>
      </c>
      <c r="G695" s="54">
        <f t="shared" si="153"/>
        <v>6283.2000000000007</v>
      </c>
      <c r="H695" s="25">
        <v>405207</v>
      </c>
      <c r="I695" s="25" t="s">
        <v>1507</v>
      </c>
      <c r="J695" s="25">
        <v>1</v>
      </c>
      <c r="K695" s="25">
        <v>1</v>
      </c>
      <c r="L695" s="25">
        <f t="shared" si="149"/>
        <v>0</v>
      </c>
      <c r="M695" s="25" t="s">
        <v>716</v>
      </c>
      <c r="N695" s="45">
        <v>45838</v>
      </c>
      <c r="O695" s="54">
        <v>11067</v>
      </c>
      <c r="P695" s="25" t="s">
        <v>173</v>
      </c>
      <c r="Q695" s="25">
        <v>58152616292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Kolkata</v>
      </c>
      <c r="W695" s="56"/>
      <c r="X695" s="45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154"/>
        <v>693</v>
      </c>
      <c r="B696" s="25" t="s">
        <v>615</v>
      </c>
      <c r="C696" s="45">
        <v>45828</v>
      </c>
      <c r="D696" s="45">
        <v>45834</v>
      </c>
      <c r="E696" s="8">
        <v>144.75</v>
      </c>
      <c r="F696" s="8">
        <f t="shared" si="148"/>
        <v>12738</v>
      </c>
      <c r="G696" s="54">
        <f t="shared" si="153"/>
        <v>12738</v>
      </c>
      <c r="H696" s="25">
        <v>405226</v>
      </c>
      <c r="I696" s="25" t="s">
        <v>1413</v>
      </c>
      <c r="J696" s="25">
        <v>1</v>
      </c>
      <c r="K696" s="25">
        <v>1</v>
      </c>
      <c r="L696" s="25">
        <f t="shared" si="149"/>
        <v>0</v>
      </c>
      <c r="M696" s="25" t="s">
        <v>716</v>
      </c>
      <c r="N696" s="45">
        <v>45838</v>
      </c>
      <c r="O696" s="54">
        <v>17949</v>
      </c>
      <c r="P696" s="25" t="s">
        <v>173</v>
      </c>
      <c r="Q696" s="25">
        <v>58152616292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Kolkata</v>
      </c>
      <c r="W696" s="56"/>
      <c r="X696" s="45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154"/>
        <v>694</v>
      </c>
      <c r="B697" s="25" t="s">
        <v>615</v>
      </c>
      <c r="C697" s="45">
        <v>45828</v>
      </c>
      <c r="D697" s="45">
        <v>45834</v>
      </c>
      <c r="E697" s="8">
        <v>229.2</v>
      </c>
      <c r="F697" s="8">
        <f t="shared" si="148"/>
        <v>20169.599999999999</v>
      </c>
      <c r="G697" s="54">
        <f t="shared" si="153"/>
        <v>20169.599999999999</v>
      </c>
      <c r="H697" s="25">
        <v>410710</v>
      </c>
      <c r="I697" s="25" t="s">
        <v>1609</v>
      </c>
      <c r="J697" s="25">
        <v>1</v>
      </c>
      <c r="K697" s="25">
        <v>1</v>
      </c>
      <c r="L697" s="25">
        <f t="shared" si="149"/>
        <v>0</v>
      </c>
      <c r="M697" s="25" t="s">
        <v>699</v>
      </c>
      <c r="N697" s="45">
        <v>45836</v>
      </c>
      <c r="O697" s="54">
        <v>43223.3</v>
      </c>
      <c r="P697" s="25" t="s">
        <v>629</v>
      </c>
      <c r="Q697" s="25">
        <v>58152577943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Banglore</v>
      </c>
      <c r="W697" s="56"/>
      <c r="X697" s="45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154"/>
        <v>695</v>
      </c>
      <c r="B698" s="25" t="s">
        <v>615</v>
      </c>
      <c r="C698" s="45">
        <v>45828</v>
      </c>
      <c r="D698" s="45">
        <v>45834</v>
      </c>
      <c r="E698" s="8">
        <v>53.4</v>
      </c>
      <c r="F698" s="8">
        <f t="shared" si="148"/>
        <v>4699.2</v>
      </c>
      <c r="G698" s="54">
        <f t="shared" si="153"/>
        <v>4699.2</v>
      </c>
      <c r="H698" s="25">
        <v>420201</v>
      </c>
      <c r="I698" s="25" t="s">
        <v>1610</v>
      </c>
      <c r="J698" s="25">
        <v>1</v>
      </c>
      <c r="K698" s="25">
        <v>1</v>
      </c>
      <c r="L698" s="25">
        <f t="shared" si="149"/>
        <v>0</v>
      </c>
      <c r="M698" s="25" t="s">
        <v>721</v>
      </c>
      <c r="N698" s="45">
        <v>45838</v>
      </c>
      <c r="O698" s="54">
        <v>8277</v>
      </c>
      <c r="P698" s="25" t="s">
        <v>630</v>
      </c>
      <c r="Q698" s="25">
        <v>58152615533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154"/>
        <v>696</v>
      </c>
      <c r="B699" s="25" t="s">
        <v>615</v>
      </c>
      <c r="C699" s="45">
        <v>45828</v>
      </c>
      <c r="D699" s="45">
        <v>45834</v>
      </c>
      <c r="E699" s="8">
        <v>61.1</v>
      </c>
      <c r="F699" s="8">
        <f t="shared" si="148"/>
        <v>5376.8</v>
      </c>
      <c r="G699" s="54">
        <f t="shared" si="153"/>
        <v>10753.6</v>
      </c>
      <c r="H699" s="25">
        <v>421002</v>
      </c>
      <c r="I699" s="25" t="s">
        <v>1246</v>
      </c>
      <c r="J699" s="25">
        <v>2</v>
      </c>
      <c r="K699" s="25">
        <v>2</v>
      </c>
      <c r="L699" s="25">
        <f t="shared" si="149"/>
        <v>0</v>
      </c>
      <c r="M699" s="25" t="s">
        <v>678</v>
      </c>
      <c r="N699" s="45">
        <v>45836</v>
      </c>
      <c r="O699" s="54">
        <v>17484</v>
      </c>
      <c r="P699" s="25" t="s">
        <v>673</v>
      </c>
      <c r="Q699" s="25">
        <v>58152574561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154"/>
        <v>697</v>
      </c>
      <c r="B700" s="25" t="s">
        <v>615</v>
      </c>
      <c r="C700" s="45">
        <v>45828</v>
      </c>
      <c r="D700" s="45">
        <v>45834</v>
      </c>
      <c r="E700" s="8">
        <v>32.4</v>
      </c>
      <c r="F700" s="8">
        <f t="shared" si="148"/>
        <v>2851.2</v>
      </c>
      <c r="G700" s="54">
        <f t="shared" si="153"/>
        <v>2851.2</v>
      </c>
      <c r="H700" s="25">
        <v>421301</v>
      </c>
      <c r="I700" s="25" t="s">
        <v>1611</v>
      </c>
      <c r="J700" s="25">
        <v>1</v>
      </c>
      <c r="K700" s="25">
        <v>1</v>
      </c>
      <c r="L700" s="25">
        <f t="shared" si="149"/>
        <v>0</v>
      </c>
      <c r="M700" s="25" t="s">
        <v>646</v>
      </c>
      <c r="N700" s="45">
        <v>45835</v>
      </c>
      <c r="O700" s="54">
        <v>0</v>
      </c>
      <c r="P700" s="25" t="s">
        <v>623</v>
      </c>
      <c r="Q700" s="25" t="s">
        <v>637</v>
      </c>
      <c r="R700" s="25" t="s">
        <v>638</v>
      </c>
      <c r="S700" s="3">
        <v>4</v>
      </c>
      <c r="T700" s="55"/>
      <c r="U700" s="25" t="s">
        <v>19</v>
      </c>
      <c r="V700" s="25" t="str">
        <f>VLOOKUP(P700,'Customer List'!B:C,2,)</f>
        <v>Delhi</v>
      </c>
      <c r="W700" s="56"/>
      <c r="X700" s="45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67" t="str">
        <f>VLOOKUP(P700,'Customer List'!B:D,3,)</f>
        <v>Local</v>
      </c>
    </row>
    <row r="701" spans="1:29" x14ac:dyDescent="0.25">
      <c r="A701" s="25">
        <f t="shared" si="154"/>
        <v>698</v>
      </c>
      <c r="B701" s="25" t="s">
        <v>615</v>
      </c>
      <c r="C701" s="45">
        <v>45828</v>
      </c>
      <c r="D701" s="45">
        <v>45834</v>
      </c>
      <c r="E701" s="8">
        <v>84.6</v>
      </c>
      <c r="F701" s="8">
        <f t="shared" si="148"/>
        <v>7444.7999999999993</v>
      </c>
      <c r="G701" s="54">
        <f t="shared" si="153"/>
        <v>7444.7999999999993</v>
      </c>
      <c r="H701" s="25">
        <v>421601</v>
      </c>
      <c r="I701" s="25" t="s">
        <v>1612</v>
      </c>
      <c r="J701" s="25">
        <v>1</v>
      </c>
      <c r="K701" s="25">
        <v>1</v>
      </c>
      <c r="L701" s="25">
        <f t="shared" si="149"/>
        <v>0</v>
      </c>
      <c r="M701" s="25" t="s">
        <v>682</v>
      </c>
      <c r="N701" s="45">
        <v>45836</v>
      </c>
      <c r="O701" s="54">
        <v>14805</v>
      </c>
      <c r="P701" s="25" t="s">
        <v>622</v>
      </c>
      <c r="Q701" s="25">
        <v>58152577136</v>
      </c>
      <c r="R701" s="25" t="s">
        <v>41</v>
      </c>
      <c r="S701" s="3" t="s">
        <v>300</v>
      </c>
      <c r="T701" s="55"/>
      <c r="U701" s="25" t="s">
        <v>19</v>
      </c>
      <c r="V701" s="25" t="str">
        <f>VLOOKUP(P701,'Customer List'!B:C,2,)</f>
        <v>Hyderabad</v>
      </c>
      <c r="W701" s="56"/>
      <c r="X701" s="45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154"/>
        <v>699</v>
      </c>
      <c r="B702" s="25" t="s">
        <v>615</v>
      </c>
      <c r="C702" s="45">
        <v>45828</v>
      </c>
      <c r="D702" s="45">
        <v>45834</v>
      </c>
      <c r="E702" s="8">
        <v>160.30000000000001</v>
      </c>
      <c r="F702" s="8">
        <f t="shared" si="148"/>
        <v>14106.400000000001</v>
      </c>
      <c r="G702" s="54">
        <f t="shared" si="153"/>
        <v>56425.600000000006</v>
      </c>
      <c r="H702" s="25">
        <v>422302</v>
      </c>
      <c r="I702" s="25" t="s">
        <v>1345</v>
      </c>
      <c r="J702" s="25">
        <v>4</v>
      </c>
      <c r="K702" s="25">
        <v>4</v>
      </c>
      <c r="L702" s="25">
        <f t="shared" si="149"/>
        <v>0</v>
      </c>
      <c r="M702" s="25" t="s">
        <v>698</v>
      </c>
      <c r="N702" s="45">
        <v>45836</v>
      </c>
      <c r="O702" s="54">
        <v>99386</v>
      </c>
      <c r="P702" s="25" t="s">
        <v>253</v>
      </c>
      <c r="Q702" s="25">
        <v>58152581384</v>
      </c>
      <c r="R702" s="25" t="s">
        <v>41</v>
      </c>
      <c r="S702" s="3">
        <v>4</v>
      </c>
      <c r="T702" s="55"/>
      <c r="U702" s="25" t="s">
        <v>19</v>
      </c>
      <c r="V702" s="25" t="str">
        <f>VLOOKUP(P702,'Customer List'!B:C,2,)</f>
        <v>Gujrat</v>
      </c>
      <c r="W702" s="56"/>
      <c r="X702" s="45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154"/>
        <v>700</v>
      </c>
      <c r="B703" s="25" t="s">
        <v>615</v>
      </c>
      <c r="C703" s="45">
        <v>45828</v>
      </c>
      <c r="D703" s="45">
        <v>45834</v>
      </c>
      <c r="E703" s="8">
        <v>62.3</v>
      </c>
      <c r="F703" s="8">
        <f t="shared" si="148"/>
        <v>5482.4</v>
      </c>
      <c r="G703" s="54">
        <f t="shared" si="153"/>
        <v>5482.4</v>
      </c>
      <c r="H703" s="25">
        <v>423101</v>
      </c>
      <c r="I703" s="25" t="s">
        <v>1270</v>
      </c>
      <c r="J703" s="25">
        <v>1</v>
      </c>
      <c r="K703" s="25">
        <v>1</v>
      </c>
      <c r="L703" s="25">
        <f t="shared" si="149"/>
        <v>0</v>
      </c>
      <c r="M703" s="25" t="s">
        <v>691</v>
      </c>
      <c r="N703" s="45">
        <v>45836</v>
      </c>
      <c r="O703" s="54">
        <v>9656.5</v>
      </c>
      <c r="P703" s="25" t="s">
        <v>265</v>
      </c>
      <c r="Q703" s="25">
        <v>58152577722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Banglore</v>
      </c>
      <c r="W703" s="56"/>
      <c r="X703" s="45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154"/>
        <v>701</v>
      </c>
      <c r="B704" s="25" t="s">
        <v>615</v>
      </c>
      <c r="C704" s="45">
        <v>45828</v>
      </c>
      <c r="D704" s="45">
        <v>45834</v>
      </c>
      <c r="E704" s="8">
        <v>49.8</v>
      </c>
      <c r="F704" s="8">
        <f t="shared" si="148"/>
        <v>4382.3999999999996</v>
      </c>
      <c r="G704" s="54">
        <f t="shared" si="153"/>
        <v>4382.3999999999996</v>
      </c>
      <c r="H704" s="25">
        <v>423113</v>
      </c>
      <c r="I704" s="25" t="s">
        <v>1509</v>
      </c>
      <c r="J704" s="25">
        <v>1</v>
      </c>
      <c r="K704" s="25">
        <v>1</v>
      </c>
      <c r="L704" s="25">
        <f t="shared" si="149"/>
        <v>0</v>
      </c>
      <c r="M704" s="25" t="s">
        <v>719</v>
      </c>
      <c r="N704" s="45">
        <v>45838</v>
      </c>
      <c r="O704" s="54">
        <v>7719</v>
      </c>
      <c r="P704" s="25" t="s">
        <v>166</v>
      </c>
      <c r="Q704" s="25">
        <v>58152616966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Lucknow</v>
      </c>
      <c r="W704" s="56"/>
      <c r="X704" s="45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154"/>
        <v>702</v>
      </c>
      <c r="B705" s="25" t="s">
        <v>615</v>
      </c>
      <c r="C705" s="45">
        <v>45828</v>
      </c>
      <c r="D705" s="45">
        <v>45834</v>
      </c>
      <c r="E705" s="8">
        <v>53.4</v>
      </c>
      <c r="F705" s="8">
        <f t="shared" si="148"/>
        <v>4699.2</v>
      </c>
      <c r="G705" s="54">
        <f t="shared" si="153"/>
        <v>4699.2</v>
      </c>
      <c r="H705" s="25">
        <v>423115</v>
      </c>
      <c r="I705" s="25" t="s">
        <v>1613</v>
      </c>
      <c r="J705" s="25">
        <v>1</v>
      </c>
      <c r="K705" s="25">
        <v>1</v>
      </c>
      <c r="L705" s="25">
        <f t="shared" si="149"/>
        <v>0</v>
      </c>
      <c r="M705" s="25" t="s">
        <v>695</v>
      </c>
      <c r="N705" s="45">
        <v>45836</v>
      </c>
      <c r="O705" s="54">
        <v>7609.5</v>
      </c>
      <c r="P705" s="25" t="s">
        <v>618</v>
      </c>
      <c r="Q705" s="25">
        <v>58152577475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Bhuvneshwar</v>
      </c>
      <c r="W705" s="56"/>
      <c r="X705" s="45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154"/>
        <v>703</v>
      </c>
      <c r="B706" s="25" t="s">
        <v>615</v>
      </c>
      <c r="C706" s="45">
        <v>45828</v>
      </c>
      <c r="D706" s="45">
        <v>45834</v>
      </c>
      <c r="E706" s="8">
        <v>201.6</v>
      </c>
      <c r="F706" s="8">
        <f t="shared" si="148"/>
        <v>17740.8</v>
      </c>
      <c r="G706" s="54">
        <f t="shared" si="153"/>
        <v>53222.399999999994</v>
      </c>
      <c r="H706" s="25">
        <v>423303</v>
      </c>
      <c r="I706" s="25" t="s">
        <v>1253</v>
      </c>
      <c r="J706" s="25">
        <v>3</v>
      </c>
      <c r="K706" s="25"/>
      <c r="L706" s="25">
        <f t="shared" si="149"/>
        <v>3</v>
      </c>
      <c r="M706" s="25"/>
      <c r="N706" s="45"/>
      <c r="O706" s="54"/>
      <c r="P706" s="25" t="s">
        <v>626</v>
      </c>
      <c r="Q706" s="25"/>
      <c r="R706" s="25"/>
      <c r="S706" s="3">
        <v>-20</v>
      </c>
      <c r="T706" s="55" t="s">
        <v>803</v>
      </c>
      <c r="U706" s="25" t="s">
        <v>19</v>
      </c>
      <c r="V706" s="25" t="str">
        <f>VLOOKUP(P706,'Customer List'!B:C,2,)</f>
        <v>Delhi</v>
      </c>
      <c r="W706" s="56" t="s">
        <v>606</v>
      </c>
      <c r="X706" s="45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67" t="str">
        <f>VLOOKUP(P706,'Customer List'!B:D,3,)</f>
        <v>Local</v>
      </c>
    </row>
    <row r="707" spans="1:29" x14ac:dyDescent="0.25">
      <c r="A707" s="25">
        <f t="shared" si="154"/>
        <v>704</v>
      </c>
      <c r="B707" s="25" t="s">
        <v>615</v>
      </c>
      <c r="C707" s="45">
        <v>45828</v>
      </c>
      <c r="D707" s="45">
        <v>45834</v>
      </c>
      <c r="E707" s="8">
        <v>75.75</v>
      </c>
      <c r="F707" s="8">
        <f t="shared" si="148"/>
        <v>6666</v>
      </c>
      <c r="G707" s="54">
        <f t="shared" si="153"/>
        <v>6666</v>
      </c>
      <c r="H707" s="25">
        <v>423801</v>
      </c>
      <c r="I707" s="25" t="s">
        <v>1614</v>
      </c>
      <c r="J707" s="25">
        <v>1</v>
      </c>
      <c r="K707" s="25">
        <v>1</v>
      </c>
      <c r="L707" s="25">
        <f t="shared" si="149"/>
        <v>0</v>
      </c>
      <c r="M707" s="25" t="s">
        <v>717</v>
      </c>
      <c r="N707" s="45">
        <v>45838</v>
      </c>
      <c r="O707" s="54">
        <v>10959</v>
      </c>
      <c r="P707" s="25" t="s">
        <v>631</v>
      </c>
      <c r="Q707" s="25">
        <v>58152616782</v>
      </c>
      <c r="R707" s="25" t="s">
        <v>41</v>
      </c>
      <c r="S707" s="3">
        <v>-20</v>
      </c>
      <c r="T707" s="55"/>
      <c r="U707" s="25" t="s">
        <v>19</v>
      </c>
      <c r="V707" s="25" t="str">
        <f>VLOOKUP(P707,'Customer List'!B:C,2,)</f>
        <v>Telangana</v>
      </c>
      <c r="W707" s="56"/>
      <c r="X707" s="45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154"/>
        <v>705</v>
      </c>
      <c r="B708" s="25" t="s">
        <v>615</v>
      </c>
      <c r="C708" s="45">
        <v>45828</v>
      </c>
      <c r="D708" s="45">
        <v>45834</v>
      </c>
      <c r="E708" s="8">
        <v>165.6</v>
      </c>
      <c r="F708" s="8">
        <f t="shared" si="148"/>
        <v>14572.8</v>
      </c>
      <c r="G708" s="54">
        <f t="shared" si="153"/>
        <v>14572.8</v>
      </c>
      <c r="H708" s="25">
        <v>426803</v>
      </c>
      <c r="I708" s="25" t="s">
        <v>1615</v>
      </c>
      <c r="J708" s="25">
        <v>1</v>
      </c>
      <c r="K708" s="25">
        <v>1</v>
      </c>
      <c r="L708" s="25">
        <f t="shared" si="149"/>
        <v>0</v>
      </c>
      <c r="M708" s="25" t="s">
        <v>702</v>
      </c>
      <c r="N708" s="45">
        <v>45836</v>
      </c>
      <c r="O708" s="54">
        <v>30801.599999999999</v>
      </c>
      <c r="P708" s="25" t="s">
        <v>619</v>
      </c>
      <c r="Q708" s="25">
        <v>58152580813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Kerala</v>
      </c>
      <c r="W708" s="56"/>
      <c r="X708" s="45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154"/>
        <v>706</v>
      </c>
      <c r="B709" s="25" t="s">
        <v>615</v>
      </c>
      <c r="C709" s="45">
        <v>45828</v>
      </c>
      <c r="D709" s="45">
        <v>45834</v>
      </c>
      <c r="E709" s="8">
        <v>366</v>
      </c>
      <c r="F709" s="8">
        <f t="shared" ref="F709:F772" si="155">IF(AB709="DOLLAR",E709*88,E709)</f>
        <v>32208</v>
      </c>
      <c r="G709" s="54">
        <f t="shared" si="153"/>
        <v>64416</v>
      </c>
      <c r="H709" s="25">
        <v>430104</v>
      </c>
      <c r="I709" s="25" t="s">
        <v>231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718</v>
      </c>
      <c r="N709" s="45">
        <v>45838</v>
      </c>
      <c r="O709" s="54">
        <v>50960</v>
      </c>
      <c r="P709" s="25" t="s">
        <v>272</v>
      </c>
      <c r="Q709" s="25">
        <v>58152616546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Mumbai</v>
      </c>
      <c r="W709" s="56"/>
      <c r="X709" s="45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154"/>
        <v>707</v>
      </c>
      <c r="B710" s="25" t="s">
        <v>615</v>
      </c>
      <c r="C710" s="45">
        <v>45828</v>
      </c>
      <c r="D710" s="45">
        <v>45834</v>
      </c>
      <c r="E710" s="8">
        <v>291</v>
      </c>
      <c r="F710" s="8">
        <f t="shared" si="155"/>
        <v>25608</v>
      </c>
      <c r="G710" s="54">
        <f t="shared" si="153"/>
        <v>25608</v>
      </c>
      <c r="H710" s="25">
        <v>439707</v>
      </c>
      <c r="I710" s="25" t="s">
        <v>1616</v>
      </c>
      <c r="J710" s="25">
        <v>1</v>
      </c>
      <c r="K710" s="25">
        <v>1</v>
      </c>
      <c r="L710" s="25">
        <f t="shared" si="156"/>
        <v>0</v>
      </c>
      <c r="M710" s="25" t="s">
        <v>719</v>
      </c>
      <c r="N710" s="45">
        <v>45838</v>
      </c>
      <c r="O710" s="54">
        <v>45105</v>
      </c>
      <c r="P710" s="25" t="s">
        <v>166</v>
      </c>
      <c r="Q710" s="25">
        <v>58152616966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Lucknow</v>
      </c>
      <c r="W710" s="56"/>
      <c r="X710" s="45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154"/>
        <v>708</v>
      </c>
      <c r="B711" s="25" t="s">
        <v>615</v>
      </c>
      <c r="C711" s="45">
        <v>45828</v>
      </c>
      <c r="D711" s="45">
        <v>45834</v>
      </c>
      <c r="E711" s="8">
        <v>193.8</v>
      </c>
      <c r="F711" s="8">
        <f t="shared" si="155"/>
        <v>17054.400000000001</v>
      </c>
      <c r="G711" s="54">
        <f t="shared" ref="G711:G774" si="160">F711*J711</f>
        <v>17054.400000000001</v>
      </c>
      <c r="H711" s="25">
        <v>502528</v>
      </c>
      <c r="I711" s="25" t="s">
        <v>1617</v>
      </c>
      <c r="J711" s="25">
        <v>1</v>
      </c>
      <c r="K711" s="25">
        <v>1</v>
      </c>
      <c r="L711" s="25">
        <f t="shared" si="156"/>
        <v>0</v>
      </c>
      <c r="M711" s="25" t="s">
        <v>689</v>
      </c>
      <c r="N711" s="45">
        <v>45836</v>
      </c>
      <c r="O711" s="54">
        <v>30039</v>
      </c>
      <c r="P711" s="25" t="s">
        <v>40</v>
      </c>
      <c r="Q711" s="25">
        <v>58152579251</v>
      </c>
      <c r="R711" s="25" t="s">
        <v>41</v>
      </c>
      <c r="S711" s="3">
        <v>4</v>
      </c>
      <c r="T711" s="55"/>
      <c r="U711" s="25" t="s">
        <v>19</v>
      </c>
      <c r="V711" s="25" t="str">
        <f>VLOOKUP(P711,'Customer List'!B:C,2,)</f>
        <v>Pune</v>
      </c>
      <c r="W711" s="56"/>
      <c r="X711" s="45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ref="A712:A775" si="161">A711+1</f>
        <v>709</v>
      </c>
      <c r="B712" s="25" t="s">
        <v>615</v>
      </c>
      <c r="C712" s="45">
        <v>45828</v>
      </c>
      <c r="D712" s="45">
        <v>45834</v>
      </c>
      <c r="E712" s="8">
        <v>99.6</v>
      </c>
      <c r="F712" s="8">
        <f t="shared" si="155"/>
        <v>8764.7999999999993</v>
      </c>
      <c r="G712" s="54">
        <f t="shared" si="160"/>
        <v>17529.599999999999</v>
      </c>
      <c r="H712" s="25">
        <v>503807</v>
      </c>
      <c r="I712" s="25" t="s">
        <v>1618</v>
      </c>
      <c r="J712" s="25">
        <v>2</v>
      </c>
      <c r="K712" s="25">
        <v>2</v>
      </c>
      <c r="L712" s="25">
        <f t="shared" si="156"/>
        <v>0</v>
      </c>
      <c r="M712" s="25" t="s">
        <v>680</v>
      </c>
      <c r="N712" s="45">
        <v>45836</v>
      </c>
      <c r="O712" s="54">
        <v>15438</v>
      </c>
      <c r="P712" s="25" t="s">
        <v>673</v>
      </c>
      <c r="Q712" s="25">
        <v>58152574561</v>
      </c>
      <c r="R712" s="25" t="s">
        <v>41</v>
      </c>
      <c r="S712" s="3">
        <v>4</v>
      </c>
      <c r="T712" s="55"/>
      <c r="U712" s="25" t="s">
        <v>19</v>
      </c>
      <c r="V712" s="25" t="str">
        <f>VLOOKUP(P712,'Customer List'!B:C,2,)</f>
        <v>Hyderabad</v>
      </c>
      <c r="W712" s="56"/>
      <c r="X712" s="45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161"/>
        <v>710</v>
      </c>
      <c r="B713" s="25" t="s">
        <v>615</v>
      </c>
      <c r="C713" s="45">
        <v>45828</v>
      </c>
      <c r="D713" s="45">
        <v>45834</v>
      </c>
      <c r="E713" s="8">
        <v>292.8</v>
      </c>
      <c r="F713" s="8">
        <f t="shared" si="155"/>
        <v>25766.400000000001</v>
      </c>
      <c r="G713" s="54">
        <f t="shared" si="160"/>
        <v>25766.400000000001</v>
      </c>
      <c r="H713" s="25">
        <v>505824</v>
      </c>
      <c r="I713" s="25" t="s">
        <v>1619</v>
      </c>
      <c r="J713" s="25">
        <v>1</v>
      </c>
      <c r="K713" s="25">
        <v>1</v>
      </c>
      <c r="L713" s="25">
        <f t="shared" si="156"/>
        <v>0</v>
      </c>
      <c r="M713" s="25" t="s">
        <v>737</v>
      </c>
      <c r="N713" s="45">
        <v>45836</v>
      </c>
      <c r="O713" s="54">
        <v>26474</v>
      </c>
      <c r="P713" s="25" t="s">
        <v>632</v>
      </c>
      <c r="Q713" s="25"/>
      <c r="R713" s="25"/>
      <c r="S713" s="3">
        <v>4</v>
      </c>
      <c r="T713" s="55"/>
      <c r="U713" s="25" t="s">
        <v>19</v>
      </c>
      <c r="V713" s="25" t="str">
        <f>VLOOKUP(P713,'Customer List'!B:C,2,)</f>
        <v>Ropar</v>
      </c>
      <c r="W713" s="56"/>
      <c r="X713" s="45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161"/>
        <v>711</v>
      </c>
      <c r="B714" s="25" t="s">
        <v>615</v>
      </c>
      <c r="C714" s="45">
        <v>45828</v>
      </c>
      <c r="D714" s="45">
        <v>45834</v>
      </c>
      <c r="E714" s="8">
        <v>292.8</v>
      </c>
      <c r="F714" s="8">
        <f t="shared" si="155"/>
        <v>25766.400000000001</v>
      </c>
      <c r="G714" s="54">
        <f t="shared" si="160"/>
        <v>25766.400000000001</v>
      </c>
      <c r="H714" s="25">
        <v>505824</v>
      </c>
      <c r="I714" s="25" t="s">
        <v>1619</v>
      </c>
      <c r="J714" s="25">
        <v>1</v>
      </c>
      <c r="K714" s="25">
        <v>1</v>
      </c>
      <c r="L714" s="25">
        <f t="shared" si="156"/>
        <v>0</v>
      </c>
      <c r="M714" s="25" t="s">
        <v>740</v>
      </c>
      <c r="N714" s="45">
        <v>45838</v>
      </c>
      <c r="O714" s="54">
        <v>22021</v>
      </c>
      <c r="P714" s="25" t="s">
        <v>43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Faridabad</v>
      </c>
      <c r="W714" s="56"/>
      <c r="X714" s="45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161"/>
        <v>712</v>
      </c>
      <c r="B715" s="25" t="s">
        <v>615</v>
      </c>
      <c r="C715" s="45">
        <v>45828</v>
      </c>
      <c r="D715" s="45">
        <v>45834</v>
      </c>
      <c r="E715" s="8">
        <v>137.4</v>
      </c>
      <c r="F715" s="8">
        <f t="shared" si="155"/>
        <v>12091.2</v>
      </c>
      <c r="G715" s="54">
        <f t="shared" si="160"/>
        <v>12091.2</v>
      </c>
      <c r="H715" s="25">
        <v>573002</v>
      </c>
      <c r="I715" s="25" t="s">
        <v>1620</v>
      </c>
      <c r="J715" s="25">
        <v>1</v>
      </c>
      <c r="K715" s="25">
        <v>1</v>
      </c>
      <c r="L715" s="25">
        <f t="shared" si="156"/>
        <v>0</v>
      </c>
      <c r="M715" s="25" t="s">
        <v>675</v>
      </c>
      <c r="N715" s="45">
        <v>45836</v>
      </c>
      <c r="O715" s="54">
        <v>19579.5</v>
      </c>
      <c r="P715" s="25" t="s">
        <v>243</v>
      </c>
      <c r="Q715" s="25">
        <v>58152578643</v>
      </c>
      <c r="R715" s="25" t="s">
        <v>41</v>
      </c>
      <c r="S715" s="3">
        <v>-20</v>
      </c>
      <c r="T715" s="55"/>
      <c r="U715" s="25" t="s">
        <v>19</v>
      </c>
      <c r="V715" s="25" t="str">
        <f>VLOOKUP(P715,'Customer List'!B:C,2,)</f>
        <v>Mumbai</v>
      </c>
      <c r="W715" s="56"/>
      <c r="X715" s="45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161"/>
        <v>713</v>
      </c>
      <c r="B716" s="25" t="s">
        <v>615</v>
      </c>
      <c r="C716" s="45">
        <v>45828</v>
      </c>
      <c r="D716" s="45">
        <v>45834</v>
      </c>
      <c r="E716" s="8">
        <v>112.8</v>
      </c>
      <c r="F716" s="8">
        <f t="shared" si="155"/>
        <v>9926.4</v>
      </c>
      <c r="G716" s="54">
        <f t="shared" si="160"/>
        <v>19852.8</v>
      </c>
      <c r="H716" s="25">
        <v>575402</v>
      </c>
      <c r="I716" s="25" t="s">
        <v>1621</v>
      </c>
      <c r="J716" s="25">
        <v>2</v>
      </c>
      <c r="K716" s="25">
        <v>2</v>
      </c>
      <c r="L716" s="25">
        <f t="shared" si="156"/>
        <v>0</v>
      </c>
      <c r="M716" s="25" t="s">
        <v>702</v>
      </c>
      <c r="N716" s="45">
        <v>45836</v>
      </c>
      <c r="O716" s="54">
        <v>20980.799999999999</v>
      </c>
      <c r="P716" s="25" t="s">
        <v>619</v>
      </c>
      <c r="Q716" s="25">
        <v>58152580813</v>
      </c>
      <c r="R716" s="25" t="s">
        <v>41</v>
      </c>
      <c r="S716" s="3">
        <v>-20</v>
      </c>
      <c r="T716" s="55"/>
      <c r="U716" s="25" t="s">
        <v>19</v>
      </c>
      <c r="V716" s="25" t="str">
        <f>VLOOKUP(P716,'Customer List'!B:C,2,)</f>
        <v>Kerala</v>
      </c>
      <c r="W716" s="56"/>
      <c r="X716" s="45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161"/>
        <v>714</v>
      </c>
      <c r="B717" s="25" t="s">
        <v>615</v>
      </c>
      <c r="C717" s="45">
        <v>45828</v>
      </c>
      <c r="D717" s="45">
        <v>45834</v>
      </c>
      <c r="E717" s="8">
        <v>60.6</v>
      </c>
      <c r="F717" s="8">
        <f t="shared" si="155"/>
        <v>5332.8</v>
      </c>
      <c r="G717" s="54">
        <f t="shared" si="160"/>
        <v>5332.8</v>
      </c>
      <c r="H717" s="25">
        <v>633601</v>
      </c>
      <c r="I717" s="25" t="s">
        <v>1622</v>
      </c>
      <c r="J717" s="25">
        <v>1</v>
      </c>
      <c r="K717" s="25">
        <v>1</v>
      </c>
      <c r="L717" s="25">
        <f t="shared" si="156"/>
        <v>0</v>
      </c>
      <c r="M717" s="25" t="s">
        <v>646</v>
      </c>
      <c r="N717" s="45">
        <v>45835</v>
      </c>
      <c r="O717" s="54">
        <v>0</v>
      </c>
      <c r="P717" s="25" t="s">
        <v>623</v>
      </c>
      <c r="Q717" s="25" t="s">
        <v>637</v>
      </c>
      <c r="R717" s="25" t="s">
        <v>638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161"/>
        <v>715</v>
      </c>
      <c r="B718" s="25" t="s">
        <v>615</v>
      </c>
      <c r="C718" s="45">
        <v>45828</v>
      </c>
      <c r="D718" s="45">
        <v>45834</v>
      </c>
      <c r="E718" s="8">
        <v>49.8</v>
      </c>
      <c r="F718" s="8">
        <f t="shared" si="155"/>
        <v>4382.3999999999996</v>
      </c>
      <c r="G718" s="54">
        <f t="shared" si="160"/>
        <v>4382.3999999999996</v>
      </c>
      <c r="H718" s="25">
        <v>640905</v>
      </c>
      <c r="I718" s="25" t="s">
        <v>1623</v>
      </c>
      <c r="J718" s="25">
        <v>1</v>
      </c>
      <c r="K718" s="25">
        <v>1</v>
      </c>
      <c r="L718" s="25">
        <f t="shared" si="156"/>
        <v>0</v>
      </c>
      <c r="M718" s="25" t="s">
        <v>714</v>
      </c>
      <c r="N718" s="45">
        <v>45838</v>
      </c>
      <c r="O718" s="54">
        <v>9005.5</v>
      </c>
      <c r="P718" s="25" t="s">
        <v>633</v>
      </c>
      <c r="Q718" s="25">
        <v>58152615894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Chennai</v>
      </c>
      <c r="W718" s="56"/>
      <c r="X718" s="45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161"/>
        <v>716</v>
      </c>
      <c r="B719" s="25" t="s">
        <v>615</v>
      </c>
      <c r="C719" s="45">
        <v>45828</v>
      </c>
      <c r="D719" s="45">
        <v>45834</v>
      </c>
      <c r="E719" s="8">
        <v>160.19999999999999</v>
      </c>
      <c r="F719" s="8">
        <f t="shared" si="155"/>
        <v>14097.599999999999</v>
      </c>
      <c r="G719" s="54">
        <f t="shared" si="160"/>
        <v>14097.599999999999</v>
      </c>
      <c r="H719" s="25">
        <v>640930</v>
      </c>
      <c r="I719" s="25" t="s">
        <v>1624</v>
      </c>
      <c r="J719" s="25">
        <v>1</v>
      </c>
      <c r="K719" s="25">
        <v>1</v>
      </c>
      <c r="L719" s="25">
        <f t="shared" si="156"/>
        <v>0</v>
      </c>
      <c r="M719" s="25" t="s">
        <v>728</v>
      </c>
      <c r="N719" s="45">
        <v>45838</v>
      </c>
      <c r="O719" s="54">
        <v>24831</v>
      </c>
      <c r="P719" s="25" t="s">
        <v>674</v>
      </c>
      <c r="Q719" s="25" t="s">
        <v>637</v>
      </c>
      <c r="R719" s="25" t="s">
        <v>638</v>
      </c>
      <c r="S719" s="3">
        <v>4</v>
      </c>
      <c r="T719" s="55" t="s">
        <v>650</v>
      </c>
      <c r="U719" s="25" t="s">
        <v>19</v>
      </c>
      <c r="V719" s="25" t="str">
        <f>VLOOKUP(P719,'Customer List'!B:C,2,)</f>
        <v>Delhi</v>
      </c>
      <c r="W719" s="56"/>
      <c r="X719" s="45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x14ac:dyDescent="0.25">
      <c r="A720" s="25">
        <f t="shared" si="161"/>
        <v>717</v>
      </c>
      <c r="B720" s="25" t="s">
        <v>615</v>
      </c>
      <c r="C720" s="45">
        <v>45828</v>
      </c>
      <c r="D720" s="45">
        <v>45834</v>
      </c>
      <c r="E720" s="8">
        <v>160.19999999999999</v>
      </c>
      <c r="F720" s="8">
        <f t="shared" si="155"/>
        <v>14097.599999999999</v>
      </c>
      <c r="G720" s="54">
        <f t="shared" si="160"/>
        <v>14097.599999999999</v>
      </c>
      <c r="H720" s="25">
        <v>640932</v>
      </c>
      <c r="I720" s="25" t="s">
        <v>1625</v>
      </c>
      <c r="J720" s="25">
        <v>1</v>
      </c>
      <c r="K720" s="25">
        <v>1</v>
      </c>
      <c r="L720" s="25">
        <f t="shared" si="156"/>
        <v>0</v>
      </c>
      <c r="M720" s="25" t="s">
        <v>719</v>
      </c>
      <c r="N720" s="45">
        <v>45838</v>
      </c>
      <c r="O720" s="54">
        <v>24831</v>
      </c>
      <c r="P720" s="25" t="s">
        <v>166</v>
      </c>
      <c r="Q720" s="25">
        <v>58152616966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Lucknow</v>
      </c>
      <c r="W720" s="56"/>
      <c r="X720" s="45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x14ac:dyDescent="0.25">
      <c r="A721" s="25">
        <f t="shared" si="161"/>
        <v>718</v>
      </c>
      <c r="B721" s="25" t="s">
        <v>615</v>
      </c>
      <c r="C721" s="45">
        <v>45828</v>
      </c>
      <c r="D721" s="45">
        <v>45834</v>
      </c>
      <c r="E721" s="8">
        <v>193.8</v>
      </c>
      <c r="F721" s="8">
        <f t="shared" si="155"/>
        <v>17054.400000000001</v>
      </c>
      <c r="G721" s="54">
        <f t="shared" si="160"/>
        <v>17054.400000000001</v>
      </c>
      <c r="H721" s="25">
        <v>801807</v>
      </c>
      <c r="I721" s="25" t="s">
        <v>1626</v>
      </c>
      <c r="J721" s="25">
        <v>1</v>
      </c>
      <c r="K721" s="25">
        <v>1</v>
      </c>
      <c r="L721" s="25">
        <f t="shared" si="156"/>
        <v>0</v>
      </c>
      <c r="M721" s="25" t="s">
        <v>672</v>
      </c>
      <c r="N721" s="45">
        <v>45835</v>
      </c>
      <c r="O721" s="54">
        <v>30685</v>
      </c>
      <c r="P721" s="25" t="s">
        <v>214</v>
      </c>
      <c r="Q721" s="25" t="s">
        <v>1131</v>
      </c>
      <c r="R721" s="25" t="s">
        <v>1131</v>
      </c>
      <c r="S721" s="3">
        <v>4</v>
      </c>
      <c r="T721" s="55"/>
      <c r="U721" s="25" t="s">
        <v>19</v>
      </c>
      <c r="V721" s="25" t="str">
        <f>VLOOKUP(P721,'Customer List'!B:C,2,)</f>
        <v>Delhi</v>
      </c>
      <c r="W721" s="56"/>
      <c r="X721" s="45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x14ac:dyDescent="0.25">
      <c r="A722" s="25">
        <f t="shared" si="161"/>
        <v>719</v>
      </c>
      <c r="B722" s="25" t="s">
        <v>615</v>
      </c>
      <c r="C722" s="45">
        <v>45828</v>
      </c>
      <c r="D722" s="45">
        <v>45834</v>
      </c>
      <c r="E722" s="8">
        <v>259.8</v>
      </c>
      <c r="F722" s="8">
        <f t="shared" si="155"/>
        <v>22862.400000000001</v>
      </c>
      <c r="G722" s="54">
        <f t="shared" si="160"/>
        <v>22862.400000000001</v>
      </c>
      <c r="H722" s="25">
        <v>802001</v>
      </c>
      <c r="I722" s="25" t="s">
        <v>1627</v>
      </c>
      <c r="J722" s="25">
        <v>1</v>
      </c>
      <c r="K722" s="25">
        <v>1</v>
      </c>
      <c r="L722" s="25">
        <f t="shared" si="156"/>
        <v>0</v>
      </c>
      <c r="M722" s="25" t="s">
        <v>707</v>
      </c>
      <c r="N722" s="45">
        <v>45836</v>
      </c>
      <c r="O722" s="54">
        <v>50336.25</v>
      </c>
      <c r="P722" s="25" t="s">
        <v>320</v>
      </c>
      <c r="Q722" s="25">
        <v>58152580183</v>
      </c>
      <c r="R722" s="25" t="s">
        <v>41</v>
      </c>
      <c r="S722" s="3">
        <v>4</v>
      </c>
      <c r="T722" s="55"/>
      <c r="U722" s="25" t="s">
        <v>19</v>
      </c>
      <c r="V722" s="25" t="str">
        <f>VLOOKUP(P722,'Customer List'!B:C,2,)</f>
        <v>Gujrat</v>
      </c>
      <c r="W722" s="56"/>
      <c r="X722" s="45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161"/>
        <v>720</v>
      </c>
      <c r="B723" s="25" t="s">
        <v>615</v>
      </c>
      <c r="C723" s="45">
        <v>45828</v>
      </c>
      <c r="D723" s="45">
        <v>45834</v>
      </c>
      <c r="E723" s="8">
        <v>332.4</v>
      </c>
      <c r="F723" s="8">
        <f t="shared" si="155"/>
        <v>29251.199999999997</v>
      </c>
      <c r="G723" s="54">
        <f t="shared" si="160"/>
        <v>29251.199999999997</v>
      </c>
      <c r="H723" s="25">
        <v>803001</v>
      </c>
      <c r="I723" s="25" t="s">
        <v>1357</v>
      </c>
      <c r="J723" s="25">
        <v>1</v>
      </c>
      <c r="K723" s="25">
        <v>1</v>
      </c>
      <c r="L723" s="25">
        <f t="shared" si="156"/>
        <v>0</v>
      </c>
      <c r="M723" s="25" t="s">
        <v>806</v>
      </c>
      <c r="N723" s="45">
        <v>45840</v>
      </c>
      <c r="O723" s="54">
        <v>49860</v>
      </c>
      <c r="P723" s="25" t="s">
        <v>634</v>
      </c>
      <c r="Q723" s="25" t="s">
        <v>637</v>
      </c>
      <c r="R723" s="25" t="s">
        <v>725</v>
      </c>
      <c r="S723" s="3">
        <v>4</v>
      </c>
      <c r="T723" s="55"/>
      <c r="U723" s="25" t="s">
        <v>19</v>
      </c>
      <c r="V723" s="25" t="str">
        <f>VLOOKUP(P723,'Customer List'!B:C,2,)</f>
        <v>Manesar</v>
      </c>
      <c r="W723" s="56"/>
      <c r="X723" s="45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67" t="str">
        <f>VLOOKUP(P723,'Customer List'!B:D,3,)</f>
        <v>Local</v>
      </c>
    </row>
    <row r="724" spans="1:29" ht="30" x14ac:dyDescent="0.25">
      <c r="A724" s="25">
        <f t="shared" si="161"/>
        <v>721</v>
      </c>
      <c r="B724" s="25" t="s">
        <v>181</v>
      </c>
      <c r="C724" s="45">
        <v>45834</v>
      </c>
      <c r="D724" s="45">
        <v>45834</v>
      </c>
      <c r="E724" s="8">
        <v>5</v>
      </c>
      <c r="F724" s="8">
        <f t="shared" si="155"/>
        <v>440</v>
      </c>
      <c r="G724" s="54">
        <f t="shared" si="160"/>
        <v>440</v>
      </c>
      <c r="H724" s="25">
        <v>740809</v>
      </c>
      <c r="I724" s="25" t="s">
        <v>1628</v>
      </c>
      <c r="J724" s="25">
        <v>1</v>
      </c>
      <c r="K724" s="25">
        <v>1</v>
      </c>
      <c r="L724" s="25">
        <f t="shared" si="156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t="30" x14ac:dyDescent="0.25">
      <c r="A725" s="25">
        <f t="shared" si="161"/>
        <v>722</v>
      </c>
      <c r="B725" s="25" t="s">
        <v>181</v>
      </c>
      <c r="C725" s="45">
        <v>45834</v>
      </c>
      <c r="D725" s="45">
        <v>45834</v>
      </c>
      <c r="E725" s="8">
        <v>41.3</v>
      </c>
      <c r="F725" s="8">
        <f t="shared" si="155"/>
        <v>3634.3999999999996</v>
      </c>
      <c r="G725" s="54">
        <f t="shared" si="160"/>
        <v>3634.3999999999996</v>
      </c>
      <c r="H725" s="25">
        <v>740811</v>
      </c>
      <c r="I725" s="25" t="s">
        <v>245</v>
      </c>
      <c r="J725" s="25">
        <v>1</v>
      </c>
      <c r="K725" s="25">
        <v>1</v>
      </c>
      <c r="L725" s="25">
        <f t="shared" si="156"/>
        <v>0</v>
      </c>
      <c r="M725" s="25" t="s">
        <v>642</v>
      </c>
      <c r="N725" s="45">
        <v>45834</v>
      </c>
      <c r="O725" s="54">
        <v>0</v>
      </c>
      <c r="P725" s="25" t="s">
        <v>568</v>
      </c>
      <c r="Q725" s="25"/>
      <c r="R725" s="25"/>
      <c r="S725" s="3">
        <v>4</v>
      </c>
      <c r="T725" s="55" t="s">
        <v>643</v>
      </c>
      <c r="U725" s="25" t="s">
        <v>19</v>
      </c>
      <c r="V725" s="25" t="str">
        <f>VLOOKUP(P725,'Customer List'!B:C,2,)</f>
        <v>Banglore</v>
      </c>
      <c r="W725" s="56"/>
      <c r="X725" s="45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t="30" x14ac:dyDescent="0.25">
      <c r="A726" s="25">
        <f t="shared" si="161"/>
        <v>723</v>
      </c>
      <c r="B726" s="25" t="s">
        <v>181</v>
      </c>
      <c r="C726" s="45">
        <v>45834</v>
      </c>
      <c r="D726" s="45">
        <v>45834</v>
      </c>
      <c r="E726" s="8">
        <v>82.6</v>
      </c>
      <c r="F726" s="8">
        <f t="shared" si="155"/>
        <v>7268.7999999999993</v>
      </c>
      <c r="G726" s="54">
        <f t="shared" si="160"/>
        <v>7268.7999999999993</v>
      </c>
      <c r="H726" s="25">
        <v>741146</v>
      </c>
      <c r="I726" s="25" t="s">
        <v>1373</v>
      </c>
      <c r="J726" s="25">
        <v>1</v>
      </c>
      <c r="K726" s="25">
        <v>1</v>
      </c>
      <c r="L726" s="25">
        <f t="shared" si="156"/>
        <v>0</v>
      </c>
      <c r="M726" s="25" t="s">
        <v>642</v>
      </c>
      <c r="N726" s="45">
        <v>45834</v>
      </c>
      <c r="O726" s="54">
        <v>0</v>
      </c>
      <c r="P726" s="25" t="s">
        <v>568</v>
      </c>
      <c r="Q726" s="25"/>
      <c r="R726" s="25"/>
      <c r="S726" s="3">
        <v>4</v>
      </c>
      <c r="T726" s="55" t="s">
        <v>643</v>
      </c>
      <c r="U726" s="25" t="s">
        <v>19</v>
      </c>
      <c r="V726" s="25" t="str">
        <f>VLOOKUP(P726,'Customer List'!B:C,2,)</f>
        <v>Banglore</v>
      </c>
      <c r="W726" s="56"/>
      <c r="X726" s="45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161"/>
        <v>724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155"/>
        <v>9081.6</v>
      </c>
      <c r="G727" s="54">
        <f t="shared" si="160"/>
        <v>9081.6</v>
      </c>
      <c r="H727" s="25" t="s">
        <v>655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712</v>
      </c>
      <c r="N727" s="45">
        <v>45838</v>
      </c>
      <c r="O727" s="54">
        <v>12642</v>
      </c>
      <c r="P727" s="25" t="s">
        <v>416</v>
      </c>
      <c r="Q727" s="25">
        <v>58152615754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Kolkata</v>
      </c>
      <c r="W727" s="56"/>
      <c r="X727" s="45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161"/>
        <v>725</v>
      </c>
      <c r="B728" s="25">
        <v>174958</v>
      </c>
      <c r="C728" s="45">
        <v>45832</v>
      </c>
      <c r="D728" s="45">
        <v>45835</v>
      </c>
      <c r="E728" s="8">
        <v>378</v>
      </c>
      <c r="F728" s="8">
        <f t="shared" si="155"/>
        <v>33264</v>
      </c>
      <c r="G728" s="54">
        <f t="shared" si="160"/>
        <v>33264</v>
      </c>
      <c r="H728" s="25" t="s">
        <v>421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161"/>
        <v>726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155"/>
        <v>9081.6</v>
      </c>
      <c r="G729" s="54">
        <f t="shared" si="160"/>
        <v>9081.6</v>
      </c>
      <c r="H729" s="25" t="s">
        <v>656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161"/>
        <v>727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155"/>
        <v>9081.6</v>
      </c>
      <c r="G730" s="54">
        <f t="shared" si="160"/>
        <v>9081.6</v>
      </c>
      <c r="H730" s="25" t="s">
        <v>657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161"/>
        <v>728</v>
      </c>
      <c r="B731" s="25">
        <v>174958</v>
      </c>
      <c r="C731" s="45">
        <v>45832</v>
      </c>
      <c r="D731" s="45">
        <v>45835</v>
      </c>
      <c r="E731" s="8">
        <v>103.2</v>
      </c>
      <c r="F731" s="8">
        <f t="shared" si="155"/>
        <v>9081.6</v>
      </c>
      <c r="G731" s="54">
        <f t="shared" si="160"/>
        <v>9081.6</v>
      </c>
      <c r="H731" s="25" t="s">
        <v>658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720</v>
      </c>
      <c r="N731" s="45">
        <v>45838</v>
      </c>
      <c r="O731" s="54">
        <v>12642</v>
      </c>
      <c r="P731" s="25" t="s">
        <v>660</v>
      </c>
      <c r="Q731" s="25">
        <v>58152616686</v>
      </c>
      <c r="R731" s="25" t="s">
        <v>41</v>
      </c>
      <c r="S731" s="3">
        <v>4</v>
      </c>
      <c r="T731" s="55"/>
      <c r="U731" s="25" t="s">
        <v>424</v>
      </c>
      <c r="V731" s="25" t="str">
        <f>VLOOKUP(P731,'Customer List'!B:C,2,)</f>
        <v>Bhopal</v>
      </c>
      <c r="W731" s="56"/>
      <c r="X731" s="45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161"/>
        <v>729</v>
      </c>
      <c r="B732" s="25">
        <v>174958</v>
      </c>
      <c r="C732" s="45">
        <v>45832</v>
      </c>
      <c r="D732" s="45">
        <v>45835</v>
      </c>
      <c r="E732" s="8">
        <v>103.2</v>
      </c>
      <c r="F732" s="8">
        <f t="shared" si="155"/>
        <v>9081.6</v>
      </c>
      <c r="G732" s="54">
        <f t="shared" si="160"/>
        <v>9081.6</v>
      </c>
      <c r="H732" s="25" t="s">
        <v>659</v>
      </c>
      <c r="I732" s="25" t="s">
        <v>4133</v>
      </c>
      <c r="J732" s="25">
        <v>1</v>
      </c>
      <c r="K732" s="25">
        <v>1</v>
      </c>
      <c r="L732" s="25">
        <f t="shared" si="156"/>
        <v>0</v>
      </c>
      <c r="M732" s="25" t="s">
        <v>720</v>
      </c>
      <c r="N732" s="45">
        <v>45838</v>
      </c>
      <c r="O732" s="54">
        <v>12642</v>
      </c>
      <c r="P732" s="25" t="s">
        <v>660</v>
      </c>
      <c r="Q732" s="25">
        <v>58152616686</v>
      </c>
      <c r="R732" s="25" t="s">
        <v>41</v>
      </c>
      <c r="S732" s="3">
        <v>4</v>
      </c>
      <c r="T732" s="55"/>
      <c r="U732" s="25" t="s">
        <v>424</v>
      </c>
      <c r="V732" s="25" t="str">
        <f>VLOOKUP(P732,'Customer List'!B:C,2,)</f>
        <v>Bhopal</v>
      </c>
      <c r="W732" s="56"/>
      <c r="X732" s="45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161"/>
        <v>730</v>
      </c>
      <c r="B733" s="25" t="s">
        <v>661</v>
      </c>
      <c r="C733" s="45">
        <v>45832</v>
      </c>
      <c r="D733" s="45">
        <v>45835</v>
      </c>
      <c r="E733" s="8">
        <v>304</v>
      </c>
      <c r="F733" s="8">
        <f t="shared" si="155"/>
        <v>26752</v>
      </c>
      <c r="G733" s="54">
        <f t="shared" si="160"/>
        <v>26752</v>
      </c>
      <c r="H733" s="25" t="s">
        <v>662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700</v>
      </c>
      <c r="N733" s="45">
        <v>45836</v>
      </c>
      <c r="O733" s="54">
        <v>41496</v>
      </c>
      <c r="P733" s="25" t="s">
        <v>629</v>
      </c>
      <c r="Q733" s="25">
        <v>58152577943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Banglore</v>
      </c>
      <c r="W733" s="56"/>
      <c r="X733" s="45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161"/>
        <v>731</v>
      </c>
      <c r="B734" s="25" t="s">
        <v>661</v>
      </c>
      <c r="C734" s="45">
        <v>45832</v>
      </c>
      <c r="D734" s="45">
        <v>45835</v>
      </c>
      <c r="E734" s="8">
        <v>360</v>
      </c>
      <c r="F734" s="8">
        <f t="shared" si="155"/>
        <v>31680</v>
      </c>
      <c r="G734" s="54">
        <f t="shared" si="160"/>
        <v>31680</v>
      </c>
      <c r="H734" s="25" t="s">
        <v>663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700</v>
      </c>
      <c r="N734" s="45">
        <v>45836</v>
      </c>
      <c r="O734" s="54">
        <v>49140</v>
      </c>
      <c r="P734" s="25" t="s">
        <v>629</v>
      </c>
      <c r="Q734" s="25">
        <v>58152577943</v>
      </c>
      <c r="R734" s="25" t="s">
        <v>41</v>
      </c>
      <c r="S734" s="3">
        <v>-20</v>
      </c>
      <c r="T734" s="55"/>
      <c r="U734" s="25" t="s">
        <v>2033</v>
      </c>
      <c r="V734" s="25" t="str">
        <f>VLOOKUP(P734,'Customer List'!B:C,2,)</f>
        <v>Banglore</v>
      </c>
      <c r="W734" s="56"/>
      <c r="X734" s="45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161"/>
        <v>732</v>
      </c>
      <c r="B735" s="25" t="s">
        <v>661</v>
      </c>
      <c r="C735" s="45">
        <v>45832</v>
      </c>
      <c r="D735" s="45">
        <v>45835</v>
      </c>
      <c r="E735" s="8">
        <v>255.5</v>
      </c>
      <c r="F735" s="8">
        <f t="shared" si="155"/>
        <v>22484</v>
      </c>
      <c r="G735" s="54">
        <f t="shared" si="160"/>
        <v>22484</v>
      </c>
      <c r="H735" s="25" t="s">
        <v>664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722</v>
      </c>
      <c r="N735" s="45">
        <v>45838</v>
      </c>
      <c r="O735" s="54">
        <v>34580</v>
      </c>
      <c r="P735" s="25" t="s">
        <v>630</v>
      </c>
      <c r="Q735" s="25">
        <v>58152615533</v>
      </c>
      <c r="R735" s="25" t="s">
        <v>41</v>
      </c>
      <c r="S735" s="3">
        <v>-20</v>
      </c>
      <c r="T735" s="55"/>
      <c r="U735" s="25" t="s">
        <v>2033</v>
      </c>
      <c r="V735" s="25" t="str">
        <f>VLOOKUP(P735,'Customer List'!B:C,2,)</f>
        <v>Gujrat</v>
      </c>
      <c r="W735" s="56"/>
      <c r="X735" s="45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161"/>
        <v>733</v>
      </c>
      <c r="B736" s="25" t="s">
        <v>666</v>
      </c>
      <c r="C736" s="45">
        <v>45831</v>
      </c>
      <c r="D736" s="45">
        <v>45835</v>
      </c>
      <c r="E736" s="8">
        <v>44.8</v>
      </c>
      <c r="F736" s="8">
        <f t="shared" si="155"/>
        <v>3942.3999999999996</v>
      </c>
      <c r="G736" s="54">
        <f t="shared" si="160"/>
        <v>3942.3999999999996</v>
      </c>
      <c r="H736" s="25" t="s">
        <v>681</v>
      </c>
      <c r="I736" s="25" t="s">
        <v>4134</v>
      </c>
      <c r="J736" s="25">
        <v>1</v>
      </c>
      <c r="K736" s="25">
        <v>1</v>
      </c>
      <c r="L736" s="25">
        <f t="shared" si="156"/>
        <v>0</v>
      </c>
      <c r="M736" s="25" t="s">
        <v>688</v>
      </c>
      <c r="N736" s="45">
        <v>45836</v>
      </c>
      <c r="O736" s="54">
        <v>6944</v>
      </c>
      <c r="P736" s="25" t="s">
        <v>622</v>
      </c>
      <c r="Q736" s="25">
        <v>58152577136</v>
      </c>
      <c r="R736" s="25" t="s">
        <v>41</v>
      </c>
      <c r="S736" s="3">
        <v>-20</v>
      </c>
      <c r="T736" s="55"/>
      <c r="U736" s="25" t="s">
        <v>508</v>
      </c>
      <c r="V736" s="25" t="str">
        <f>VLOOKUP(P736,'Customer List'!B:C,2,)</f>
        <v>Hyderabad</v>
      </c>
      <c r="W736" s="56"/>
      <c r="X736" s="45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x14ac:dyDescent="0.25">
      <c r="A737" s="25">
        <f t="shared" si="161"/>
        <v>734</v>
      </c>
      <c r="B737" s="25" t="s">
        <v>666</v>
      </c>
      <c r="C737" s="45">
        <v>45831</v>
      </c>
      <c r="D737" s="45">
        <v>45835</v>
      </c>
      <c r="E737" s="8">
        <v>72</v>
      </c>
      <c r="F737" s="8">
        <f t="shared" si="155"/>
        <v>6336</v>
      </c>
      <c r="G737" s="54">
        <f t="shared" si="160"/>
        <v>6336</v>
      </c>
      <c r="H737" s="25" t="s">
        <v>665</v>
      </c>
      <c r="I737" s="25" t="s">
        <v>4683</v>
      </c>
      <c r="J737" s="25">
        <v>1</v>
      </c>
      <c r="K737" s="25">
        <v>1</v>
      </c>
      <c r="L737" s="25">
        <f t="shared" si="156"/>
        <v>0</v>
      </c>
      <c r="M737" s="25" t="s">
        <v>713</v>
      </c>
      <c r="N737" s="45">
        <v>45838</v>
      </c>
      <c r="O737" s="54">
        <v>10462.5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161"/>
        <v>735</v>
      </c>
      <c r="B738" s="25" t="s">
        <v>666</v>
      </c>
      <c r="C738" s="45">
        <v>45831</v>
      </c>
      <c r="D738" s="45">
        <v>45835</v>
      </c>
      <c r="E738" s="8">
        <v>255.2</v>
      </c>
      <c r="F738" s="8">
        <f t="shared" si="155"/>
        <v>22457.599999999999</v>
      </c>
      <c r="G738" s="54">
        <f t="shared" si="160"/>
        <v>22457.599999999999</v>
      </c>
      <c r="H738" s="25">
        <v>60036</v>
      </c>
      <c r="I738" s="25" t="s">
        <v>4684</v>
      </c>
      <c r="J738" s="25">
        <v>1</v>
      </c>
      <c r="K738" s="25">
        <v>1</v>
      </c>
      <c r="L738" s="25">
        <f t="shared" si="156"/>
        <v>0</v>
      </c>
      <c r="M738" s="25" t="s">
        <v>715</v>
      </c>
      <c r="N738" s="45">
        <v>45838</v>
      </c>
      <c r="O738" s="54">
        <v>37083.75</v>
      </c>
      <c r="P738" s="25" t="s">
        <v>296</v>
      </c>
      <c r="Q738" s="25">
        <v>58152616082</v>
      </c>
      <c r="R738" s="25" t="s">
        <v>41</v>
      </c>
      <c r="S738" s="3">
        <v>4</v>
      </c>
      <c r="T738" s="55"/>
      <c r="U738" s="25" t="s">
        <v>508</v>
      </c>
      <c r="V738" s="25" t="str">
        <f>VLOOKUP(P738,'Customer List'!B:C,2,)</f>
        <v>Kerala</v>
      </c>
      <c r="W738" s="56"/>
      <c r="X738" s="45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161"/>
        <v>736</v>
      </c>
      <c r="B739" s="25" t="s">
        <v>669</v>
      </c>
      <c r="C739" s="45">
        <v>45831</v>
      </c>
      <c r="D739" s="45">
        <v>45835</v>
      </c>
      <c r="E739" s="8">
        <v>104.8</v>
      </c>
      <c r="F739" s="8">
        <f t="shared" si="155"/>
        <v>9222.4</v>
      </c>
      <c r="G739" s="54">
        <f t="shared" si="160"/>
        <v>9222.4</v>
      </c>
      <c r="H739" s="25" t="s">
        <v>667</v>
      </c>
      <c r="I739" s="25" t="s">
        <v>4135</v>
      </c>
      <c r="J739" s="25">
        <v>1</v>
      </c>
      <c r="K739" s="25">
        <v>1</v>
      </c>
      <c r="L739" s="25">
        <f t="shared" si="156"/>
        <v>0</v>
      </c>
      <c r="M739" s="25" t="s">
        <v>805</v>
      </c>
      <c r="N739" s="45">
        <v>45840</v>
      </c>
      <c r="O739" s="54">
        <v>15228.75</v>
      </c>
      <c r="P739" s="25" t="s">
        <v>670</v>
      </c>
      <c r="Q739" s="25" t="s">
        <v>637</v>
      </c>
      <c r="R739" s="25" t="s">
        <v>725</v>
      </c>
      <c r="S739" s="3">
        <v>4</v>
      </c>
      <c r="T739" s="55"/>
      <c r="U739" s="25" t="s">
        <v>508</v>
      </c>
      <c r="V739" s="25" t="str">
        <f>VLOOKUP(P739,'Customer List'!B:C,2,)</f>
        <v>Manesar</v>
      </c>
      <c r="W739" s="56"/>
      <c r="X739" s="45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161"/>
        <v>737</v>
      </c>
      <c r="B740" s="25" t="s">
        <v>669</v>
      </c>
      <c r="C740" s="45">
        <v>45831</v>
      </c>
      <c r="D740" s="45">
        <v>45835</v>
      </c>
      <c r="E740" s="8">
        <v>54.4</v>
      </c>
      <c r="F740" s="8">
        <f t="shared" si="155"/>
        <v>4787.2</v>
      </c>
      <c r="G740" s="54">
        <f t="shared" si="160"/>
        <v>4787.2</v>
      </c>
      <c r="H740" s="25" t="s">
        <v>668</v>
      </c>
      <c r="I740" s="25" t="s">
        <v>4685</v>
      </c>
      <c r="J740" s="25">
        <v>1</v>
      </c>
      <c r="K740" s="25">
        <v>1</v>
      </c>
      <c r="L740" s="25">
        <f t="shared" si="156"/>
        <v>0</v>
      </c>
      <c r="M740" s="25" t="s">
        <v>804</v>
      </c>
      <c r="N740" s="45">
        <v>45840</v>
      </c>
      <c r="O740" s="54">
        <v>7905</v>
      </c>
      <c r="P740" s="25" t="s">
        <v>670</v>
      </c>
      <c r="Q740" s="25" t="s">
        <v>637</v>
      </c>
      <c r="R740" s="25" t="s">
        <v>725</v>
      </c>
      <c r="S740" s="3" t="s">
        <v>300</v>
      </c>
      <c r="T740" s="55"/>
      <c r="U740" s="25" t="s">
        <v>508</v>
      </c>
      <c r="V740" s="25" t="str">
        <f>VLOOKUP(P740,'Customer List'!B:C,2,)</f>
        <v>Manesar</v>
      </c>
      <c r="W740" s="56"/>
      <c r="X740" s="45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x14ac:dyDescent="0.25">
      <c r="A741" s="25">
        <f t="shared" si="161"/>
        <v>738</v>
      </c>
      <c r="B741" s="25" t="s">
        <v>671</v>
      </c>
      <c r="C741" s="45">
        <v>45831</v>
      </c>
      <c r="D741" s="45">
        <v>45835</v>
      </c>
      <c r="E741" s="8">
        <v>196</v>
      </c>
      <c r="F741" s="8">
        <f t="shared" si="155"/>
        <v>17248</v>
      </c>
      <c r="G741" s="54">
        <f t="shared" si="160"/>
        <v>17248</v>
      </c>
      <c r="H741" s="25">
        <v>31000</v>
      </c>
      <c r="I741" s="25" t="s">
        <v>4686</v>
      </c>
      <c r="J741" s="25">
        <v>1</v>
      </c>
      <c r="K741" s="25">
        <v>1</v>
      </c>
      <c r="L741" s="25">
        <f t="shared" si="156"/>
        <v>0</v>
      </c>
      <c r="M741" s="25" t="s">
        <v>729</v>
      </c>
      <c r="N741" s="45">
        <v>45838</v>
      </c>
      <c r="O741" s="54">
        <v>30380</v>
      </c>
      <c r="P741" s="25" t="s">
        <v>212</v>
      </c>
      <c r="Q741" s="25">
        <v>58152615043</v>
      </c>
      <c r="R741" s="25" t="s">
        <v>41</v>
      </c>
      <c r="S741" s="3">
        <v>-20</v>
      </c>
      <c r="T741" s="55"/>
      <c r="U741" s="25" t="s">
        <v>508</v>
      </c>
      <c r="V741" s="25" t="str">
        <f>VLOOKUP(P741,'Customer List'!B:C,2,)</f>
        <v>Banglore</v>
      </c>
      <c r="W741" s="56"/>
      <c r="X741" s="45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67" t="str">
        <f>VLOOKUP(P741,'Customer List'!B:D,3,)</f>
        <v>OutStation</v>
      </c>
    </row>
    <row r="742" spans="1:29" x14ac:dyDescent="0.25">
      <c r="A742" s="25">
        <f t="shared" si="161"/>
        <v>739</v>
      </c>
      <c r="B742" s="25">
        <v>919950</v>
      </c>
      <c r="C742" s="45">
        <v>45831</v>
      </c>
      <c r="D742" s="45">
        <v>45836</v>
      </c>
      <c r="E742" s="8">
        <v>395.25</v>
      </c>
      <c r="F742" s="8">
        <f t="shared" si="155"/>
        <v>34782</v>
      </c>
      <c r="G742" s="54">
        <f t="shared" si="160"/>
        <v>34782</v>
      </c>
      <c r="H742" s="25" t="s">
        <v>708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724</v>
      </c>
      <c r="N742" s="45">
        <v>45838</v>
      </c>
      <c r="O742" s="54">
        <v>35212.800000000003</v>
      </c>
      <c r="P742" s="25" t="s">
        <v>727</v>
      </c>
      <c r="Q742" s="25" t="s">
        <v>637</v>
      </c>
      <c r="R742" s="25" t="s">
        <v>725</v>
      </c>
      <c r="S742" s="3">
        <v>4</v>
      </c>
      <c r="T742" s="55"/>
      <c r="U742" s="25" t="s">
        <v>611</v>
      </c>
      <c r="V742" s="25" t="str">
        <f>VLOOKUP(P742,'Customer List'!B:C,2,)</f>
        <v>Ghaziabad</v>
      </c>
      <c r="W742" s="56"/>
      <c r="X742" s="45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67" t="str">
        <f>VLOOKUP(P742,'Customer List'!B:D,3,)</f>
        <v>Local</v>
      </c>
    </row>
    <row r="743" spans="1:29" x14ac:dyDescent="0.25">
      <c r="A743" s="25">
        <f t="shared" si="161"/>
        <v>740</v>
      </c>
      <c r="B743" s="25">
        <v>919950</v>
      </c>
      <c r="C743" s="45">
        <v>45831</v>
      </c>
      <c r="D743" s="45">
        <v>45836</v>
      </c>
      <c r="E743" s="8">
        <v>684.25</v>
      </c>
      <c r="F743" s="8">
        <f t="shared" si="155"/>
        <v>60214</v>
      </c>
      <c r="G743" s="54">
        <f t="shared" si="160"/>
        <v>60214</v>
      </c>
      <c r="H743" s="25" t="s">
        <v>709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726</v>
      </c>
      <c r="N743" s="45">
        <v>45838</v>
      </c>
      <c r="O743" s="54">
        <v>70000</v>
      </c>
      <c r="P743" s="25" t="s">
        <v>727</v>
      </c>
      <c r="Q743" s="25" t="s">
        <v>637</v>
      </c>
      <c r="R743" s="25" t="s">
        <v>725</v>
      </c>
      <c r="S743" s="3">
        <v>4</v>
      </c>
      <c r="T743" s="55"/>
      <c r="U743" s="25" t="s">
        <v>611</v>
      </c>
      <c r="V743" s="25" t="str">
        <f>VLOOKUP(P743,'Customer List'!B:C,2,)</f>
        <v>Ghaziabad</v>
      </c>
      <c r="W743" s="56"/>
      <c r="X743" s="45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ht="30" x14ac:dyDescent="0.25">
      <c r="A744" s="25">
        <f t="shared" si="161"/>
        <v>741</v>
      </c>
      <c r="B744" s="25">
        <v>100039473</v>
      </c>
      <c r="C744" s="45">
        <v>45836</v>
      </c>
      <c r="D744" s="45">
        <v>45836</v>
      </c>
      <c r="E744" s="8">
        <v>8632</v>
      </c>
      <c r="F744" s="8">
        <f t="shared" si="155"/>
        <v>8632</v>
      </c>
      <c r="G744" s="54">
        <f t="shared" si="160"/>
        <v>17264</v>
      </c>
      <c r="H744" s="25" t="s">
        <v>710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745</v>
      </c>
      <c r="N744" s="45">
        <v>45839</v>
      </c>
      <c r="O744" s="54">
        <v>15537.6</v>
      </c>
      <c r="P744" s="25" t="s">
        <v>625</v>
      </c>
      <c r="Q744" s="25" t="s">
        <v>637</v>
      </c>
      <c r="R744" s="25" t="s">
        <v>638</v>
      </c>
      <c r="S744" s="3">
        <v>4</v>
      </c>
      <c r="T744" s="55" t="s">
        <v>746</v>
      </c>
      <c r="U744" s="25" t="s">
        <v>739</v>
      </c>
      <c r="V744" s="25" t="str">
        <f>VLOOKUP(P744,'Customer List'!B:C,2,)</f>
        <v>Delhi</v>
      </c>
      <c r="W744" s="56"/>
      <c r="X744" s="45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67" t="str">
        <f>VLOOKUP(P744,'Customer List'!B:D,3,)</f>
        <v>Local</v>
      </c>
    </row>
    <row r="745" spans="1:29" x14ac:dyDescent="0.25">
      <c r="A745" s="25">
        <f t="shared" si="161"/>
        <v>742</v>
      </c>
      <c r="B745" s="25">
        <v>4513060194</v>
      </c>
      <c r="C745" s="45">
        <v>45834</v>
      </c>
      <c r="D745" s="45">
        <v>45838</v>
      </c>
      <c r="E745" s="8">
        <v>487219.85</v>
      </c>
      <c r="F745" s="8">
        <f t="shared" si="155"/>
        <v>487219.85</v>
      </c>
      <c r="G745" s="54">
        <f t="shared" si="160"/>
        <v>487219.85</v>
      </c>
      <c r="H745" s="25" t="s">
        <v>1191</v>
      </c>
      <c r="I745" s="25" t="s">
        <v>4722</v>
      </c>
      <c r="J745" s="25">
        <v>1</v>
      </c>
      <c r="K745" s="25"/>
      <c r="L745" s="25">
        <f t="shared" si="156"/>
        <v>1</v>
      </c>
      <c r="M745" s="25"/>
      <c r="N745" s="45"/>
      <c r="O745" s="54"/>
      <c r="P745" s="25" t="s">
        <v>2031</v>
      </c>
      <c r="Q745" s="25"/>
      <c r="R745" s="25"/>
      <c r="S745" s="3" t="s">
        <v>300</v>
      </c>
      <c r="T745" s="55" t="s">
        <v>1192</v>
      </c>
      <c r="U745" s="25" t="s">
        <v>1193</v>
      </c>
      <c r="V745" s="25" t="str">
        <f>VLOOKUP(P745,'Customer List'!B:C,2,)</f>
        <v>STOCK</v>
      </c>
      <c r="W745" s="56" t="s">
        <v>1149</v>
      </c>
      <c r="X745" s="45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67" t="str">
        <f>VLOOKUP(P745,'Customer List'!B:D,3,)</f>
        <v>STOCK</v>
      </c>
    </row>
    <row r="746" spans="1:29" x14ac:dyDescent="0.25">
      <c r="A746" s="25">
        <f t="shared" si="161"/>
        <v>743</v>
      </c>
      <c r="B746" s="25">
        <v>4513060239</v>
      </c>
      <c r="C746" s="45">
        <v>45836</v>
      </c>
      <c r="D746" s="45">
        <v>45838</v>
      </c>
      <c r="E746" s="8">
        <v>135000</v>
      </c>
      <c r="F746" s="8">
        <f t="shared" si="155"/>
        <v>135000</v>
      </c>
      <c r="G746" s="54">
        <f t="shared" si="160"/>
        <v>135000</v>
      </c>
      <c r="H746" s="25" t="s">
        <v>1194</v>
      </c>
      <c r="I746" s="25" t="s">
        <v>4723</v>
      </c>
      <c r="J746" s="25">
        <v>1</v>
      </c>
      <c r="K746" s="25"/>
      <c r="L746" s="25">
        <f t="shared" si="156"/>
        <v>1</v>
      </c>
      <c r="M746" s="25"/>
      <c r="N746" s="45"/>
      <c r="O746" s="54"/>
      <c r="P746" s="25" t="s">
        <v>2031</v>
      </c>
      <c r="Q746" s="25"/>
      <c r="R746" s="25"/>
      <c r="S746" s="3" t="s">
        <v>300</v>
      </c>
      <c r="T746" s="55" t="s">
        <v>1192</v>
      </c>
      <c r="U746" s="25" t="s">
        <v>1193</v>
      </c>
      <c r="V746" s="25" t="str">
        <f>VLOOKUP(P746,'Customer List'!B:C,2,)</f>
        <v>STOCK</v>
      </c>
      <c r="W746" s="56" t="s">
        <v>1149</v>
      </c>
      <c r="X746" s="45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67" t="str">
        <f>VLOOKUP(P746,'Customer List'!B:D,3,)</f>
        <v>STOCK</v>
      </c>
    </row>
    <row r="747" spans="1:29" x14ac:dyDescent="0.25">
      <c r="A747" s="25">
        <f t="shared" si="161"/>
        <v>744</v>
      </c>
      <c r="B747" s="25" t="s">
        <v>738</v>
      </c>
      <c r="C747" s="45">
        <v>45833</v>
      </c>
      <c r="D747" s="45">
        <v>45838</v>
      </c>
      <c r="E747" s="8">
        <v>129</v>
      </c>
      <c r="F747" s="8">
        <f t="shared" si="155"/>
        <v>11352</v>
      </c>
      <c r="G747" s="54">
        <f t="shared" si="160"/>
        <v>22704</v>
      </c>
      <c r="H747" s="25">
        <v>100216</v>
      </c>
      <c r="I747" s="25" t="s">
        <v>1376</v>
      </c>
      <c r="J747" s="25">
        <v>2</v>
      </c>
      <c r="K747" s="25">
        <v>2</v>
      </c>
      <c r="L747" s="25">
        <f t="shared" si="156"/>
        <v>0</v>
      </c>
      <c r="M747" s="25" t="s">
        <v>996</v>
      </c>
      <c r="N747" s="45">
        <v>45847</v>
      </c>
      <c r="O747" s="54">
        <v>38787.08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161"/>
        <v>745</v>
      </c>
      <c r="B748" s="25" t="s">
        <v>738</v>
      </c>
      <c r="C748" s="45">
        <v>45833</v>
      </c>
      <c r="D748" s="45">
        <v>45838</v>
      </c>
      <c r="E748" s="8">
        <v>118.8</v>
      </c>
      <c r="F748" s="8">
        <f t="shared" si="155"/>
        <v>10454.4</v>
      </c>
      <c r="G748" s="54">
        <f t="shared" si="160"/>
        <v>20908.8</v>
      </c>
      <c r="H748" s="25">
        <v>100722</v>
      </c>
      <c r="I748" s="25" t="s">
        <v>1280</v>
      </c>
      <c r="J748" s="25">
        <v>2</v>
      </c>
      <c r="K748" s="25">
        <v>2</v>
      </c>
      <c r="L748" s="25">
        <f t="shared" si="156"/>
        <v>0</v>
      </c>
      <c r="M748" s="25" t="s">
        <v>996</v>
      </c>
      <c r="N748" s="45">
        <v>45847</v>
      </c>
      <c r="O748" s="54">
        <v>35720.199999999997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161"/>
        <v>746</v>
      </c>
      <c r="B749" s="25" t="s">
        <v>738</v>
      </c>
      <c r="C749" s="45">
        <v>45833</v>
      </c>
      <c r="D749" s="45">
        <v>45838</v>
      </c>
      <c r="E749" s="8">
        <v>201</v>
      </c>
      <c r="F749" s="8">
        <f t="shared" si="155"/>
        <v>17688</v>
      </c>
      <c r="G749" s="54">
        <f t="shared" si="160"/>
        <v>53064</v>
      </c>
      <c r="H749" s="25">
        <v>103047</v>
      </c>
      <c r="I749" s="25" t="s">
        <v>1382</v>
      </c>
      <c r="J749" s="25">
        <v>3</v>
      </c>
      <c r="K749" s="25">
        <v>3</v>
      </c>
      <c r="L749" s="25">
        <f t="shared" si="156"/>
        <v>0</v>
      </c>
      <c r="M749" s="25" t="s">
        <v>996</v>
      </c>
      <c r="N749" s="45">
        <v>45847</v>
      </c>
      <c r="O749" s="54">
        <v>72522.81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161"/>
        <v>747</v>
      </c>
      <c r="B750" s="25" t="s">
        <v>738</v>
      </c>
      <c r="C750" s="45">
        <v>45833</v>
      </c>
      <c r="D750" s="45">
        <v>45838</v>
      </c>
      <c r="E750" s="8">
        <v>194.4</v>
      </c>
      <c r="F750" s="8">
        <f t="shared" si="155"/>
        <v>17107.2</v>
      </c>
      <c r="G750" s="54">
        <f t="shared" si="160"/>
        <v>34214.400000000001</v>
      </c>
      <c r="H750" s="25">
        <v>104448</v>
      </c>
      <c r="I750" s="25" t="s">
        <v>1629</v>
      </c>
      <c r="J750" s="25">
        <v>2</v>
      </c>
      <c r="K750" s="25">
        <v>2</v>
      </c>
      <c r="L750" s="25">
        <f t="shared" si="156"/>
        <v>0</v>
      </c>
      <c r="M750" s="25" t="s">
        <v>996</v>
      </c>
      <c r="N750" s="45">
        <v>45847</v>
      </c>
      <c r="O750" s="54">
        <v>58451.22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161"/>
        <v>748</v>
      </c>
      <c r="B751" s="25" t="s">
        <v>738</v>
      </c>
      <c r="C751" s="45">
        <v>45833</v>
      </c>
      <c r="D751" s="45">
        <v>45838</v>
      </c>
      <c r="E751" s="8">
        <v>146.4</v>
      </c>
      <c r="F751" s="8">
        <f t="shared" si="155"/>
        <v>12883.2</v>
      </c>
      <c r="G751" s="54">
        <f t="shared" si="160"/>
        <v>25766.400000000001</v>
      </c>
      <c r="H751" s="25">
        <v>116006</v>
      </c>
      <c r="I751" s="25" t="s">
        <v>1425</v>
      </c>
      <c r="J751" s="25">
        <v>2</v>
      </c>
      <c r="K751" s="25">
        <v>2</v>
      </c>
      <c r="L751" s="25">
        <f t="shared" si="156"/>
        <v>0</v>
      </c>
      <c r="M751" s="25" t="s">
        <v>996</v>
      </c>
      <c r="N751" s="45">
        <v>45847</v>
      </c>
      <c r="O751" s="54">
        <v>44018.82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161"/>
        <v>749</v>
      </c>
      <c r="B752" s="25" t="s">
        <v>738</v>
      </c>
      <c r="C752" s="45">
        <v>45833</v>
      </c>
      <c r="D752" s="45">
        <v>45838</v>
      </c>
      <c r="E752" s="8">
        <v>137.4</v>
      </c>
      <c r="F752" s="8">
        <f t="shared" si="155"/>
        <v>12091.2</v>
      </c>
      <c r="G752" s="54">
        <f t="shared" si="160"/>
        <v>12091.2</v>
      </c>
      <c r="H752" s="25">
        <v>117312</v>
      </c>
      <c r="I752" s="25" t="s">
        <v>1630</v>
      </c>
      <c r="J752" s="25">
        <v>1</v>
      </c>
      <c r="K752" s="25">
        <v>1</v>
      </c>
      <c r="L752" s="25">
        <f t="shared" si="156"/>
        <v>0</v>
      </c>
      <c r="M752" s="25" t="s">
        <v>994</v>
      </c>
      <c r="N752" s="45">
        <v>45847</v>
      </c>
      <c r="O752" s="54">
        <v>20656.37</v>
      </c>
      <c r="P752" s="25" t="s">
        <v>50</v>
      </c>
      <c r="Q752" s="25" t="s">
        <v>637</v>
      </c>
      <c r="R752" s="25" t="s">
        <v>638</v>
      </c>
      <c r="S752" s="3">
        <v>4</v>
      </c>
      <c r="T752" s="55" t="s">
        <v>997</v>
      </c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161"/>
        <v>750</v>
      </c>
      <c r="B753" s="25" t="s">
        <v>738</v>
      </c>
      <c r="C753" s="45">
        <v>45833</v>
      </c>
      <c r="D753" s="45">
        <v>45838</v>
      </c>
      <c r="E753" s="8">
        <v>224.4</v>
      </c>
      <c r="F753" s="8">
        <f t="shared" si="155"/>
        <v>19747.2</v>
      </c>
      <c r="G753" s="54">
        <f t="shared" si="160"/>
        <v>19747.2</v>
      </c>
      <c r="H753" s="25">
        <v>154304</v>
      </c>
      <c r="I753" s="25" t="s">
        <v>1631</v>
      </c>
      <c r="J753" s="25">
        <v>1</v>
      </c>
      <c r="K753" s="25">
        <v>1</v>
      </c>
      <c r="L753" s="25">
        <f t="shared" si="156"/>
        <v>0</v>
      </c>
      <c r="M753" s="25" t="s">
        <v>995</v>
      </c>
      <c r="N753" s="45">
        <v>45847</v>
      </c>
      <c r="O753" s="54">
        <v>33735.74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161"/>
        <v>751</v>
      </c>
      <c r="B754" s="25" t="s">
        <v>738</v>
      </c>
      <c r="C754" s="45">
        <v>45833</v>
      </c>
      <c r="D754" s="45">
        <v>45838</v>
      </c>
      <c r="E754" s="8">
        <v>321.75</v>
      </c>
      <c r="F754" s="8">
        <f t="shared" si="155"/>
        <v>28314</v>
      </c>
      <c r="G754" s="54">
        <f t="shared" si="160"/>
        <v>28314</v>
      </c>
      <c r="H754" s="25">
        <v>396414</v>
      </c>
      <c r="I754" s="25" t="s">
        <v>1603</v>
      </c>
      <c r="J754" s="25">
        <v>1</v>
      </c>
      <c r="K754" s="25">
        <v>1</v>
      </c>
      <c r="L754" s="25">
        <f t="shared" si="156"/>
        <v>0</v>
      </c>
      <c r="M754" s="25" t="s">
        <v>995</v>
      </c>
      <c r="N754" s="45">
        <v>45847</v>
      </c>
      <c r="O754" s="54">
        <v>38696.870000000003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161"/>
        <v>752</v>
      </c>
      <c r="B755" s="25" t="s">
        <v>738</v>
      </c>
      <c r="C755" s="45">
        <v>45833</v>
      </c>
      <c r="D755" s="45">
        <v>45838</v>
      </c>
      <c r="E755" s="8">
        <v>268.5</v>
      </c>
      <c r="F755" s="8">
        <f t="shared" si="155"/>
        <v>23628</v>
      </c>
      <c r="G755" s="54">
        <f t="shared" si="160"/>
        <v>23628</v>
      </c>
      <c r="H755" s="25">
        <v>400430</v>
      </c>
      <c r="I755" s="25" t="s">
        <v>1632</v>
      </c>
      <c r="J755" s="25">
        <v>1</v>
      </c>
      <c r="K755" s="25">
        <v>1</v>
      </c>
      <c r="L755" s="25">
        <f t="shared" si="156"/>
        <v>0</v>
      </c>
      <c r="M755" s="25" t="s">
        <v>995</v>
      </c>
      <c r="N755" s="45">
        <v>45847</v>
      </c>
      <c r="O755" s="54">
        <v>32292.5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161"/>
        <v>753</v>
      </c>
      <c r="B756" s="25" t="s">
        <v>738</v>
      </c>
      <c r="C756" s="45">
        <v>45833</v>
      </c>
      <c r="D756" s="45">
        <v>45838</v>
      </c>
      <c r="E756" s="8">
        <v>189.75</v>
      </c>
      <c r="F756" s="8">
        <f t="shared" si="155"/>
        <v>16698</v>
      </c>
      <c r="G756" s="54">
        <f t="shared" si="160"/>
        <v>16698</v>
      </c>
      <c r="H756" s="25">
        <v>400438</v>
      </c>
      <c r="I756" s="25" t="s">
        <v>1633</v>
      </c>
      <c r="J756" s="25">
        <v>1</v>
      </c>
      <c r="K756" s="25">
        <v>1</v>
      </c>
      <c r="L756" s="25">
        <f t="shared" si="156"/>
        <v>0</v>
      </c>
      <c r="M756" s="25" t="s">
        <v>995</v>
      </c>
      <c r="N756" s="45">
        <v>45847</v>
      </c>
      <c r="O756" s="54">
        <v>22821.23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161"/>
        <v>754</v>
      </c>
      <c r="B757" s="25" t="s">
        <v>738</v>
      </c>
      <c r="C757" s="45">
        <v>45833</v>
      </c>
      <c r="D757" s="45">
        <v>45838</v>
      </c>
      <c r="E757" s="8">
        <v>210.75</v>
      </c>
      <c r="F757" s="8">
        <f t="shared" si="155"/>
        <v>18546</v>
      </c>
      <c r="G757" s="54">
        <f t="shared" si="160"/>
        <v>18546</v>
      </c>
      <c r="H757" s="25">
        <v>400441</v>
      </c>
      <c r="I757" s="25" t="s">
        <v>1634</v>
      </c>
      <c r="J757" s="25">
        <v>1</v>
      </c>
      <c r="K757" s="25">
        <v>1</v>
      </c>
      <c r="L757" s="25">
        <f t="shared" si="156"/>
        <v>0</v>
      </c>
      <c r="M757" s="25" t="s">
        <v>995</v>
      </c>
      <c r="N757" s="45">
        <v>45847</v>
      </c>
      <c r="O757" s="54">
        <v>25346.9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161"/>
        <v>755</v>
      </c>
      <c r="B758" s="25" t="s">
        <v>738</v>
      </c>
      <c r="C758" s="45">
        <v>45833</v>
      </c>
      <c r="D758" s="45">
        <v>45838</v>
      </c>
      <c r="E758" s="8">
        <v>39</v>
      </c>
      <c r="F758" s="8">
        <f t="shared" si="155"/>
        <v>3432</v>
      </c>
      <c r="G758" s="54">
        <f t="shared" si="160"/>
        <v>6864</v>
      </c>
      <c r="H758" s="25">
        <v>420601</v>
      </c>
      <c r="I758" s="25" t="s">
        <v>1255</v>
      </c>
      <c r="J758" s="25">
        <v>2</v>
      </c>
      <c r="K758" s="25">
        <v>2</v>
      </c>
      <c r="L758" s="25">
        <f t="shared" si="156"/>
        <v>0</v>
      </c>
      <c r="M758" s="25" t="s">
        <v>996</v>
      </c>
      <c r="N758" s="45">
        <v>45847</v>
      </c>
      <c r="O758" s="54">
        <v>11726.34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161"/>
        <v>756</v>
      </c>
      <c r="B759" s="25" t="s">
        <v>738</v>
      </c>
      <c r="C759" s="45">
        <v>45833</v>
      </c>
      <c r="D759" s="45">
        <v>45838</v>
      </c>
      <c r="E759" s="8">
        <v>181.5</v>
      </c>
      <c r="F759" s="8">
        <f t="shared" si="155"/>
        <v>15972</v>
      </c>
      <c r="G759" s="54">
        <f t="shared" si="160"/>
        <v>47916</v>
      </c>
      <c r="H759" s="25">
        <v>505830</v>
      </c>
      <c r="I759" s="25" t="s">
        <v>1522</v>
      </c>
      <c r="J759" s="25">
        <v>3</v>
      </c>
      <c r="K759" s="25">
        <v>3</v>
      </c>
      <c r="L759" s="25">
        <f t="shared" si="156"/>
        <v>0</v>
      </c>
      <c r="M759" s="25" t="s">
        <v>996</v>
      </c>
      <c r="N759" s="45">
        <v>45847</v>
      </c>
      <c r="O759" s="54">
        <v>65487.03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x14ac:dyDescent="0.25">
      <c r="A760" s="25">
        <f t="shared" si="161"/>
        <v>757</v>
      </c>
      <c r="B760" s="25" t="s">
        <v>738</v>
      </c>
      <c r="C760" s="45">
        <v>45833</v>
      </c>
      <c r="D760" s="45">
        <v>45838</v>
      </c>
      <c r="E760" s="8">
        <v>212.25</v>
      </c>
      <c r="F760" s="8">
        <f t="shared" si="155"/>
        <v>18678</v>
      </c>
      <c r="G760" s="54">
        <f t="shared" si="160"/>
        <v>18678</v>
      </c>
      <c r="H760" s="25">
        <v>505836</v>
      </c>
      <c r="I760" s="25" t="s">
        <v>1523</v>
      </c>
      <c r="J760" s="25">
        <v>1</v>
      </c>
      <c r="K760" s="25">
        <v>1</v>
      </c>
      <c r="L760" s="25">
        <f t="shared" si="156"/>
        <v>0</v>
      </c>
      <c r="M760" s="25" t="s">
        <v>995</v>
      </c>
      <c r="N760" s="45">
        <v>45847</v>
      </c>
      <c r="O760" s="54">
        <v>25527.31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x14ac:dyDescent="0.25">
      <c r="A761" s="25">
        <f t="shared" si="161"/>
        <v>758</v>
      </c>
      <c r="B761" s="25" t="s">
        <v>738</v>
      </c>
      <c r="C761" s="45">
        <v>45833</v>
      </c>
      <c r="D761" s="45">
        <v>45838</v>
      </c>
      <c r="E761" s="8">
        <v>204.75</v>
      </c>
      <c r="F761" s="8">
        <f t="shared" si="155"/>
        <v>18018</v>
      </c>
      <c r="G761" s="54">
        <f t="shared" si="160"/>
        <v>18018</v>
      </c>
      <c r="H761" s="25">
        <v>506333</v>
      </c>
      <c r="I761" s="25" t="s">
        <v>1524</v>
      </c>
      <c r="J761" s="25">
        <v>1</v>
      </c>
      <c r="K761" s="25">
        <v>1</v>
      </c>
      <c r="L761" s="25">
        <f t="shared" si="156"/>
        <v>0</v>
      </c>
      <c r="M761" s="25" t="s">
        <v>995</v>
      </c>
      <c r="N761" s="45">
        <v>45847</v>
      </c>
      <c r="O761" s="54">
        <v>24625.279999999999</v>
      </c>
      <c r="P761" s="25" t="s">
        <v>50</v>
      </c>
      <c r="Q761" s="25" t="s">
        <v>637</v>
      </c>
      <c r="R761" s="25" t="s">
        <v>638</v>
      </c>
      <c r="S761" s="3">
        <v>4</v>
      </c>
      <c r="T761" s="55"/>
      <c r="U761" s="25" t="s">
        <v>19</v>
      </c>
      <c r="V761" s="25" t="str">
        <f>VLOOKUP(P761,'Customer List'!B:C,2,)</f>
        <v>Delhi</v>
      </c>
      <c r="W761" s="56"/>
      <c r="X761" s="45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67" t="str">
        <f>VLOOKUP(P761,'Customer List'!B:D,3,)</f>
        <v>Local</v>
      </c>
    </row>
    <row r="762" spans="1:29" x14ac:dyDescent="0.25">
      <c r="A762" s="25">
        <f t="shared" si="161"/>
        <v>759</v>
      </c>
      <c r="B762" s="25" t="s">
        <v>738</v>
      </c>
      <c r="C762" s="45">
        <v>45833</v>
      </c>
      <c r="D762" s="45">
        <v>45838</v>
      </c>
      <c r="E762" s="8">
        <v>193.8</v>
      </c>
      <c r="F762" s="8">
        <f t="shared" si="155"/>
        <v>17054.400000000001</v>
      </c>
      <c r="G762" s="54">
        <f t="shared" si="160"/>
        <v>34108.800000000003</v>
      </c>
      <c r="H762" s="25">
        <v>506346</v>
      </c>
      <c r="I762" s="25" t="s">
        <v>1635</v>
      </c>
      <c r="J762" s="25">
        <v>2</v>
      </c>
      <c r="K762" s="25">
        <v>2</v>
      </c>
      <c r="L762" s="25">
        <f t="shared" si="156"/>
        <v>0</v>
      </c>
      <c r="M762" s="25" t="s">
        <v>996</v>
      </c>
      <c r="N762" s="45">
        <v>45847</v>
      </c>
      <c r="O762" s="54">
        <v>58270.82</v>
      </c>
      <c r="P762" s="25" t="s">
        <v>50</v>
      </c>
      <c r="Q762" s="25" t="s">
        <v>637</v>
      </c>
      <c r="R762" s="25" t="s">
        <v>638</v>
      </c>
      <c r="S762" s="3">
        <v>4</v>
      </c>
      <c r="T762" s="55"/>
      <c r="U762" s="25" t="s">
        <v>19</v>
      </c>
      <c r="V762" s="25" t="str">
        <f>VLOOKUP(P762,'Customer List'!B:C,2,)</f>
        <v>Delhi</v>
      </c>
      <c r="W762" s="56"/>
      <c r="X762" s="45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ht="30" x14ac:dyDescent="0.25">
      <c r="A763" s="25">
        <f t="shared" si="161"/>
        <v>760</v>
      </c>
      <c r="B763" s="25" t="s">
        <v>741</v>
      </c>
      <c r="C763" s="45">
        <v>45834</v>
      </c>
      <c r="D763" s="45">
        <v>45839</v>
      </c>
      <c r="E763" s="8">
        <v>5906.25</v>
      </c>
      <c r="F763" s="8">
        <f t="shared" si="155"/>
        <v>5906.25</v>
      </c>
      <c r="G763" s="54">
        <f t="shared" si="160"/>
        <v>5906.25</v>
      </c>
      <c r="H763" s="25">
        <v>93070</v>
      </c>
      <c r="I763" s="25" t="s">
        <v>742</v>
      </c>
      <c r="J763" s="25">
        <v>1</v>
      </c>
      <c r="K763" s="25">
        <v>1</v>
      </c>
      <c r="L763" s="25">
        <f t="shared" si="156"/>
        <v>0</v>
      </c>
      <c r="M763" s="25" t="s">
        <v>813</v>
      </c>
      <c r="N763" s="45">
        <v>45841</v>
      </c>
      <c r="O763" s="54" t="s">
        <v>813</v>
      </c>
      <c r="P763" s="25" t="s">
        <v>31</v>
      </c>
      <c r="Q763" s="25" t="s">
        <v>637</v>
      </c>
      <c r="R763" s="25" t="s">
        <v>725</v>
      </c>
      <c r="S763" s="3" t="s">
        <v>300</v>
      </c>
      <c r="T763" s="55" t="s">
        <v>860</v>
      </c>
      <c r="U763" s="25" t="s">
        <v>743</v>
      </c>
      <c r="V763" s="25" t="str">
        <f>VLOOKUP(P763,'Customer List'!B:C,2,)</f>
        <v>Delhi</v>
      </c>
      <c r="W763" s="56"/>
      <c r="X763" s="45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x14ac:dyDescent="0.25">
      <c r="A764" s="25">
        <f t="shared" si="161"/>
        <v>761</v>
      </c>
      <c r="B764" s="25" t="s">
        <v>747</v>
      </c>
      <c r="C764" s="45">
        <v>45838</v>
      </c>
      <c r="D764" s="45">
        <v>45838</v>
      </c>
      <c r="E764" s="8">
        <v>6969.6</v>
      </c>
      <c r="F764" s="8">
        <f t="shared" si="155"/>
        <v>6969.6</v>
      </c>
      <c r="G764" s="54">
        <f t="shared" si="160"/>
        <v>13939.2</v>
      </c>
      <c r="H764" s="25">
        <v>31800022</v>
      </c>
      <c r="I764" s="25" t="s">
        <v>748</v>
      </c>
      <c r="J764" s="25">
        <v>2</v>
      </c>
      <c r="K764" s="25">
        <v>2</v>
      </c>
      <c r="L764" s="25">
        <f t="shared" si="156"/>
        <v>0</v>
      </c>
      <c r="M764" s="25" t="s">
        <v>745</v>
      </c>
      <c r="N764" s="45">
        <v>45839</v>
      </c>
      <c r="O764" s="54">
        <v>15488</v>
      </c>
      <c r="P764" s="25" t="s">
        <v>625</v>
      </c>
      <c r="Q764" s="25" t="s">
        <v>637</v>
      </c>
      <c r="R764" s="25" t="s">
        <v>638</v>
      </c>
      <c r="S764" s="3" t="s">
        <v>300</v>
      </c>
      <c r="T764" s="55" t="s">
        <v>751</v>
      </c>
      <c r="U764" s="25" t="s">
        <v>2375</v>
      </c>
      <c r="V764" s="25" t="str">
        <f>VLOOKUP(P764,'Customer List'!B:C,2,)</f>
        <v>Delhi</v>
      </c>
      <c r="W764" s="56"/>
      <c r="X764" s="45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67" t="str">
        <f>VLOOKUP(P764,'Customer List'!B:D,3,)</f>
        <v>Local</v>
      </c>
    </row>
    <row r="765" spans="1:29" x14ac:dyDescent="0.25">
      <c r="A765" s="25">
        <f t="shared" si="161"/>
        <v>762</v>
      </c>
      <c r="B765" s="25" t="s">
        <v>747</v>
      </c>
      <c r="C765" s="45">
        <v>45838</v>
      </c>
      <c r="D765" s="45">
        <v>45838</v>
      </c>
      <c r="E765" s="8">
        <v>13911</v>
      </c>
      <c r="F765" s="8">
        <f t="shared" si="155"/>
        <v>13911</v>
      </c>
      <c r="G765" s="54">
        <f t="shared" si="160"/>
        <v>13911</v>
      </c>
      <c r="H765" s="25">
        <v>89900</v>
      </c>
      <c r="I765" s="25" t="s">
        <v>749</v>
      </c>
      <c r="J765" s="25">
        <v>1</v>
      </c>
      <c r="K765" s="25">
        <v>1</v>
      </c>
      <c r="L765" s="25">
        <f t="shared" si="156"/>
        <v>0</v>
      </c>
      <c r="M765" s="25" t="s">
        <v>745</v>
      </c>
      <c r="N765" s="45">
        <v>45839</v>
      </c>
      <c r="O765" s="54">
        <v>19873</v>
      </c>
      <c r="P765" s="25" t="s">
        <v>625</v>
      </c>
      <c r="Q765" s="25" t="s">
        <v>637</v>
      </c>
      <c r="R765" s="25" t="s">
        <v>638</v>
      </c>
      <c r="S765" s="3" t="s">
        <v>300</v>
      </c>
      <c r="T765" s="55" t="s">
        <v>751</v>
      </c>
      <c r="U765" s="25" t="s">
        <v>2375</v>
      </c>
      <c r="V765" s="25" t="str">
        <f>VLOOKUP(P765,'Customer List'!B:C,2,)</f>
        <v>Delhi</v>
      </c>
      <c r="W765" s="56"/>
      <c r="X765" s="45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67" t="str">
        <f>VLOOKUP(P765,'Customer List'!B:D,3,)</f>
        <v>Local</v>
      </c>
    </row>
    <row r="766" spans="1:29" x14ac:dyDescent="0.25">
      <c r="A766" s="25">
        <f t="shared" si="161"/>
        <v>763</v>
      </c>
      <c r="B766" s="25" t="s">
        <v>774</v>
      </c>
      <c r="C766" s="45">
        <v>45832</v>
      </c>
      <c r="D766" s="45">
        <v>45839</v>
      </c>
      <c r="E766" s="8">
        <v>291</v>
      </c>
      <c r="F766" s="8">
        <f t="shared" si="155"/>
        <v>25608</v>
      </c>
      <c r="G766" s="54">
        <f t="shared" si="160"/>
        <v>25608</v>
      </c>
      <c r="H766" s="25" t="s">
        <v>752</v>
      </c>
      <c r="I766" s="25" t="s">
        <v>778</v>
      </c>
      <c r="J766" s="25">
        <v>1</v>
      </c>
      <c r="K766" s="25">
        <v>1</v>
      </c>
      <c r="L766" s="25">
        <f t="shared" si="156"/>
        <v>0</v>
      </c>
      <c r="M766" s="25" t="s">
        <v>814</v>
      </c>
      <c r="N766" s="45">
        <v>45841</v>
      </c>
      <c r="O766" s="54">
        <v>33511.25</v>
      </c>
      <c r="P766" s="25" t="s">
        <v>31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Delhi</v>
      </c>
      <c r="W766" s="56"/>
      <c r="X766" s="45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161"/>
        <v>764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155"/>
        <v>17688</v>
      </c>
      <c r="G767" s="54">
        <f t="shared" si="160"/>
        <v>17688</v>
      </c>
      <c r="H767" s="25" t="s">
        <v>753</v>
      </c>
      <c r="I767" s="25" t="s">
        <v>779</v>
      </c>
      <c r="J767" s="25">
        <v>1</v>
      </c>
      <c r="K767" s="25">
        <v>1</v>
      </c>
      <c r="L767" s="25">
        <f t="shared" si="156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161"/>
        <v>765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155"/>
        <v>17688</v>
      </c>
      <c r="G768" s="54">
        <f t="shared" si="160"/>
        <v>17688</v>
      </c>
      <c r="H768" s="25" t="s">
        <v>754</v>
      </c>
      <c r="I768" s="25" t="s">
        <v>780</v>
      </c>
      <c r="J768" s="25">
        <v>1</v>
      </c>
      <c r="K768" s="25">
        <v>1</v>
      </c>
      <c r="L768" s="25">
        <f t="shared" si="156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x14ac:dyDescent="0.25">
      <c r="A769" s="25">
        <f t="shared" si="161"/>
        <v>766</v>
      </c>
      <c r="B769" s="25" t="s">
        <v>774</v>
      </c>
      <c r="C769" s="45">
        <v>45832</v>
      </c>
      <c r="D769" s="45">
        <v>45839</v>
      </c>
      <c r="E769" s="8">
        <v>201</v>
      </c>
      <c r="F769" s="8">
        <f t="shared" si="155"/>
        <v>17688</v>
      </c>
      <c r="G769" s="54">
        <f t="shared" si="160"/>
        <v>17688</v>
      </c>
      <c r="H769" s="25" t="s">
        <v>755</v>
      </c>
      <c r="I769" s="25" t="s">
        <v>781</v>
      </c>
      <c r="J769" s="25">
        <v>1</v>
      </c>
      <c r="K769" s="25">
        <v>1</v>
      </c>
      <c r="L769" s="25">
        <f t="shared" si="156"/>
        <v>0</v>
      </c>
      <c r="M769" s="25" t="s">
        <v>1234</v>
      </c>
      <c r="N769" s="45">
        <v>45855</v>
      </c>
      <c r="O769" s="54">
        <v>24538.5</v>
      </c>
      <c r="P769" s="25" t="s">
        <v>43</v>
      </c>
      <c r="Q769" s="25" t="s">
        <v>637</v>
      </c>
      <c r="R769" s="25" t="s">
        <v>638</v>
      </c>
      <c r="S769" s="3">
        <v>-20</v>
      </c>
      <c r="T769" s="55"/>
      <c r="U769" s="25" t="s">
        <v>321</v>
      </c>
      <c r="V769" s="25" t="str">
        <f>VLOOKUP(P769,'Customer List'!B:C,2,)</f>
        <v>Faridabad</v>
      </c>
      <c r="W769" s="56"/>
      <c r="X769" s="45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67" t="str">
        <f>VLOOKUP(P769,'Customer List'!B:D,3,)</f>
        <v>Local</v>
      </c>
    </row>
    <row r="770" spans="1:29" x14ac:dyDescent="0.25">
      <c r="A770" s="25">
        <f t="shared" si="161"/>
        <v>767</v>
      </c>
      <c r="B770" s="25" t="s">
        <v>774</v>
      </c>
      <c r="C770" s="45">
        <v>45832</v>
      </c>
      <c r="D770" s="45">
        <v>45839</v>
      </c>
      <c r="E770" s="8">
        <v>201</v>
      </c>
      <c r="F770" s="8">
        <f t="shared" si="155"/>
        <v>17688</v>
      </c>
      <c r="G770" s="54">
        <f t="shared" si="160"/>
        <v>17688</v>
      </c>
      <c r="H770" s="25" t="s">
        <v>756</v>
      </c>
      <c r="I770" s="25" t="s">
        <v>782</v>
      </c>
      <c r="J770" s="25">
        <v>1</v>
      </c>
      <c r="K770" s="25">
        <v>1</v>
      </c>
      <c r="L770" s="25">
        <f t="shared" si="156"/>
        <v>0</v>
      </c>
      <c r="M770" s="25" t="s">
        <v>1234</v>
      </c>
      <c r="N770" s="45">
        <v>45855</v>
      </c>
      <c r="O770" s="54">
        <v>24538.5</v>
      </c>
      <c r="P770" s="25" t="s">
        <v>43</v>
      </c>
      <c r="Q770" s="25" t="s">
        <v>637</v>
      </c>
      <c r="R770" s="25" t="s">
        <v>638</v>
      </c>
      <c r="S770" s="3">
        <v>-20</v>
      </c>
      <c r="T770" s="55"/>
      <c r="U770" s="25" t="s">
        <v>321</v>
      </c>
      <c r="V770" s="25" t="str">
        <f>VLOOKUP(P770,'Customer List'!B:C,2,)</f>
        <v>Faridabad</v>
      </c>
      <c r="W770" s="56"/>
      <c r="X770" s="45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67" t="str">
        <f>VLOOKUP(P770,'Customer List'!B:D,3,)</f>
        <v>Local</v>
      </c>
    </row>
    <row r="771" spans="1:29" x14ac:dyDescent="0.25">
      <c r="A771" s="25">
        <f t="shared" si="161"/>
        <v>768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155"/>
        <v>32912</v>
      </c>
      <c r="G771" s="54">
        <f t="shared" si="160"/>
        <v>32912</v>
      </c>
      <c r="H771" s="25" t="s">
        <v>757</v>
      </c>
      <c r="I771" s="25" t="s">
        <v>783</v>
      </c>
      <c r="J771" s="25">
        <v>1</v>
      </c>
      <c r="K771" s="25">
        <v>1</v>
      </c>
      <c r="L771" s="25">
        <f t="shared" si="156"/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161"/>
        <v>769</v>
      </c>
      <c r="B772" s="25" t="s">
        <v>774</v>
      </c>
      <c r="C772" s="45">
        <v>45832</v>
      </c>
      <c r="D772" s="45">
        <v>45839</v>
      </c>
      <c r="E772" s="8">
        <v>188</v>
      </c>
      <c r="F772" s="8">
        <f t="shared" si="155"/>
        <v>16544</v>
      </c>
      <c r="G772" s="54">
        <f t="shared" si="160"/>
        <v>16544</v>
      </c>
      <c r="H772" s="25" t="s">
        <v>373</v>
      </c>
      <c r="I772" s="25" t="s">
        <v>374</v>
      </c>
      <c r="J772" s="25">
        <v>1</v>
      </c>
      <c r="K772" s="25">
        <v>1</v>
      </c>
      <c r="L772" s="25">
        <f t="shared" si="156"/>
        <v>0</v>
      </c>
      <c r="M772" s="25" t="s">
        <v>970</v>
      </c>
      <c r="N772" s="45">
        <v>45847</v>
      </c>
      <c r="O772" s="54">
        <v>24210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161"/>
        <v>770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ref="F773:F836" si="164">IF(AB773="DOLLAR",E773*88,E773)</f>
        <v>32912</v>
      </c>
      <c r="G773" s="54">
        <f t="shared" si="160"/>
        <v>32912</v>
      </c>
      <c r="H773" s="25" t="s">
        <v>758</v>
      </c>
      <c r="I773" s="25" t="s">
        <v>784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970</v>
      </c>
      <c r="N773" s="45">
        <v>45847</v>
      </c>
      <c r="O773" s="54">
        <v>48060</v>
      </c>
      <c r="P773" s="25" t="s">
        <v>229</v>
      </c>
      <c r="Q773" s="25">
        <v>58152972625</v>
      </c>
      <c r="R773" s="25" t="s">
        <v>41</v>
      </c>
      <c r="S773" s="3">
        <v>-20</v>
      </c>
      <c r="T773" s="55"/>
      <c r="U773" s="25" t="s">
        <v>321</v>
      </c>
      <c r="V773" s="25" t="str">
        <f>VLOOKUP(P773,'Customer List'!B:C,2,)</f>
        <v>Kolkata</v>
      </c>
      <c r="W773" s="56"/>
      <c r="X773" s="45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61"/>
        <v>771</v>
      </c>
      <c r="B774" s="25" t="s">
        <v>774</v>
      </c>
      <c r="C774" s="45">
        <v>45832</v>
      </c>
      <c r="D774" s="45">
        <v>45839</v>
      </c>
      <c r="E774" s="8">
        <v>291</v>
      </c>
      <c r="F774" s="8">
        <f t="shared" si="164"/>
        <v>25608</v>
      </c>
      <c r="G774" s="54">
        <f t="shared" si="160"/>
        <v>25608</v>
      </c>
      <c r="H774" s="25" t="s">
        <v>759</v>
      </c>
      <c r="I774" s="25" t="s">
        <v>785</v>
      </c>
      <c r="J774" s="25">
        <v>1</v>
      </c>
      <c r="K774" s="25">
        <v>1</v>
      </c>
      <c r="L774" s="25">
        <f t="shared" si="165"/>
        <v>0</v>
      </c>
      <c r="M774" s="25" t="s">
        <v>970</v>
      </c>
      <c r="N774" s="45">
        <v>45847</v>
      </c>
      <c r="O774" s="54">
        <v>37350</v>
      </c>
      <c r="P774" s="25" t="s">
        <v>229</v>
      </c>
      <c r="Q774" s="25">
        <v>58152972625</v>
      </c>
      <c r="R774" s="25" t="s">
        <v>41</v>
      </c>
      <c r="S774" s="3">
        <v>-20</v>
      </c>
      <c r="T774" s="55"/>
      <c r="U774" s="25" t="s">
        <v>321</v>
      </c>
      <c r="V774" s="25" t="str">
        <f>VLOOKUP(P774,'Customer List'!B:C,2,)</f>
        <v>Kolkata</v>
      </c>
      <c r="W774" s="56"/>
      <c r="X774" s="45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61"/>
        <v>772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164"/>
        <v>32912</v>
      </c>
      <c r="G775" s="54">
        <f t="shared" ref="G775:G838" si="169">F775*J775</f>
        <v>32912</v>
      </c>
      <c r="H775" s="25" t="s">
        <v>760</v>
      </c>
      <c r="I775" s="25" t="s">
        <v>786</v>
      </c>
      <c r="J775" s="25">
        <v>1</v>
      </c>
      <c r="K775" s="25">
        <v>1</v>
      </c>
      <c r="L775" s="25">
        <f t="shared" si="165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ref="A776:A839" si="170">A775+1</f>
        <v>773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64"/>
        <v>32912</v>
      </c>
      <c r="G776" s="54">
        <f t="shared" si="169"/>
        <v>32912</v>
      </c>
      <c r="H776" s="25" t="s">
        <v>761</v>
      </c>
      <c r="I776" s="25" t="s">
        <v>787</v>
      </c>
      <c r="J776" s="25">
        <v>1</v>
      </c>
      <c r="K776" s="25">
        <v>1</v>
      </c>
      <c r="L776" s="25">
        <f t="shared" si="165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70"/>
        <v>774</v>
      </c>
      <c r="B777" s="25" t="s">
        <v>774</v>
      </c>
      <c r="C777" s="45">
        <v>45832</v>
      </c>
      <c r="D777" s="45">
        <v>45839</v>
      </c>
      <c r="E777" s="8">
        <v>441</v>
      </c>
      <c r="F777" s="8">
        <f t="shared" si="164"/>
        <v>38808</v>
      </c>
      <c r="G777" s="54">
        <f t="shared" si="169"/>
        <v>38808</v>
      </c>
      <c r="H777" s="25" t="s">
        <v>341</v>
      </c>
      <c r="I777" s="25" t="s">
        <v>374</v>
      </c>
      <c r="J777" s="25">
        <v>1</v>
      </c>
      <c r="K777" s="25">
        <v>1</v>
      </c>
      <c r="L777" s="25">
        <f t="shared" si="165"/>
        <v>0</v>
      </c>
      <c r="M777" s="25" t="s">
        <v>810</v>
      </c>
      <c r="N777" s="45">
        <v>45840</v>
      </c>
      <c r="O777" s="54">
        <v>51750</v>
      </c>
      <c r="P777" s="25" t="s">
        <v>461</v>
      </c>
      <c r="Q777" s="25">
        <v>58152716510</v>
      </c>
      <c r="R777" s="25" t="s">
        <v>41</v>
      </c>
      <c r="S777" s="3">
        <v>-20</v>
      </c>
      <c r="T777" s="55" t="s">
        <v>809</v>
      </c>
      <c r="U777" s="25" t="s">
        <v>321</v>
      </c>
      <c r="V777" s="25" t="str">
        <f>VLOOKUP(P777,'Customer List'!B:C,2,)</f>
        <v>Hyderabad</v>
      </c>
      <c r="W777" s="56"/>
      <c r="X777" s="45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70"/>
        <v>775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64"/>
        <v>32912</v>
      </c>
      <c r="G778" s="54">
        <f t="shared" si="169"/>
        <v>32912</v>
      </c>
      <c r="H778" s="25" t="s">
        <v>762</v>
      </c>
      <c r="I778" s="25" t="s">
        <v>788</v>
      </c>
      <c r="J778" s="25">
        <v>1</v>
      </c>
      <c r="K778" s="25">
        <v>1</v>
      </c>
      <c r="L778" s="25">
        <f t="shared" si="165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70"/>
        <v>776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64"/>
        <v>32912</v>
      </c>
      <c r="G779" s="54">
        <f t="shared" si="169"/>
        <v>32912</v>
      </c>
      <c r="H779" s="25" t="s">
        <v>763</v>
      </c>
      <c r="I779" s="25" t="s">
        <v>789</v>
      </c>
      <c r="J779" s="25">
        <v>1</v>
      </c>
      <c r="K779" s="25">
        <v>1</v>
      </c>
      <c r="L779" s="25">
        <f t="shared" si="165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70"/>
        <v>777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164"/>
        <v>32912</v>
      </c>
      <c r="G780" s="54">
        <f t="shared" si="169"/>
        <v>32912</v>
      </c>
      <c r="H780" s="25" t="s">
        <v>764</v>
      </c>
      <c r="I780" s="25" t="s">
        <v>790</v>
      </c>
      <c r="J780" s="25">
        <v>1</v>
      </c>
      <c r="K780" s="25">
        <v>1</v>
      </c>
      <c r="L780" s="25">
        <f t="shared" si="165"/>
        <v>0</v>
      </c>
      <c r="M780" s="25" t="s">
        <v>969</v>
      </c>
      <c r="N780" s="45">
        <v>45846</v>
      </c>
      <c r="O780" s="54">
        <v>48193.5</v>
      </c>
      <c r="P780" s="25" t="s">
        <v>270</v>
      </c>
      <c r="Q780" s="25">
        <v>58152921665</v>
      </c>
      <c r="R780" s="25" t="s">
        <v>41</v>
      </c>
      <c r="S780" s="3">
        <v>-20</v>
      </c>
      <c r="T780" s="55" t="s">
        <v>851</v>
      </c>
      <c r="U780" s="25" t="s">
        <v>321</v>
      </c>
      <c r="V780" s="25" t="str">
        <f>VLOOKUP(P780,'Customer List'!B:C,2,)</f>
        <v>Kalyani</v>
      </c>
      <c r="W780" s="56"/>
      <c r="X780" s="45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170"/>
        <v>778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64"/>
        <v>32912</v>
      </c>
      <c r="G781" s="54">
        <f t="shared" si="169"/>
        <v>32912</v>
      </c>
      <c r="H781" s="25" t="s">
        <v>765</v>
      </c>
      <c r="I781" s="25" t="s">
        <v>791</v>
      </c>
      <c r="J781" s="25">
        <v>1</v>
      </c>
      <c r="K781" s="25">
        <v>1</v>
      </c>
      <c r="L781" s="25">
        <f t="shared" si="165"/>
        <v>0</v>
      </c>
      <c r="M781" s="25" t="s">
        <v>969</v>
      </c>
      <c r="N781" s="45">
        <v>45846</v>
      </c>
      <c r="O781" s="54">
        <v>48193.5</v>
      </c>
      <c r="P781" s="25" t="s">
        <v>270</v>
      </c>
      <c r="Q781" s="25">
        <v>58152921665</v>
      </c>
      <c r="R781" s="25" t="s">
        <v>41</v>
      </c>
      <c r="S781" s="3">
        <v>-20</v>
      </c>
      <c r="T781" s="55" t="s">
        <v>851</v>
      </c>
      <c r="U781" s="25" t="s">
        <v>321</v>
      </c>
      <c r="V781" s="25" t="str">
        <f>VLOOKUP(P781,'Customer List'!B:C,2,)</f>
        <v>Kalyani</v>
      </c>
      <c r="W781" s="56"/>
      <c r="X781" s="45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70"/>
        <v>779</v>
      </c>
      <c r="B782" s="25" t="s">
        <v>774</v>
      </c>
      <c r="C782" s="45">
        <v>45832</v>
      </c>
      <c r="D782" s="45">
        <v>45839</v>
      </c>
      <c r="E782" s="8">
        <v>980</v>
      </c>
      <c r="F782" s="8">
        <f t="shared" si="164"/>
        <v>86240</v>
      </c>
      <c r="G782" s="54">
        <f t="shared" si="169"/>
        <v>86240</v>
      </c>
      <c r="H782" s="25" t="s">
        <v>766</v>
      </c>
      <c r="I782" s="25" t="s">
        <v>792</v>
      </c>
      <c r="J782" s="25">
        <v>1</v>
      </c>
      <c r="K782" s="25">
        <v>1</v>
      </c>
      <c r="L782" s="25">
        <f t="shared" si="165"/>
        <v>0</v>
      </c>
      <c r="M782" s="25" t="s">
        <v>810</v>
      </c>
      <c r="N782" s="45">
        <v>45840</v>
      </c>
      <c r="O782" s="54">
        <v>147000</v>
      </c>
      <c r="P782" s="25" t="s">
        <v>461</v>
      </c>
      <c r="Q782" s="25">
        <v>58152716510</v>
      </c>
      <c r="R782" s="25" t="s">
        <v>41</v>
      </c>
      <c r="S782" s="3">
        <v>-20</v>
      </c>
      <c r="T782" s="55"/>
      <c r="U782" s="25" t="s">
        <v>321</v>
      </c>
      <c r="V782" s="25" t="str">
        <f>VLOOKUP(P782,'Customer List'!B:C,2,)</f>
        <v>Hyderabad</v>
      </c>
      <c r="W782" s="56"/>
      <c r="X782" s="45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170"/>
        <v>780</v>
      </c>
      <c r="B783" s="25" t="s">
        <v>774</v>
      </c>
      <c r="C783" s="45">
        <v>45832</v>
      </c>
      <c r="D783" s="45">
        <v>45839</v>
      </c>
      <c r="E783" s="8">
        <v>374</v>
      </c>
      <c r="F783" s="8">
        <f t="shared" si="164"/>
        <v>32912</v>
      </c>
      <c r="G783" s="54">
        <f t="shared" si="169"/>
        <v>32912</v>
      </c>
      <c r="H783" s="25" t="s">
        <v>767</v>
      </c>
      <c r="I783" s="25" t="s">
        <v>793</v>
      </c>
      <c r="J783" s="25">
        <v>1</v>
      </c>
      <c r="K783" s="25">
        <v>1</v>
      </c>
      <c r="L783" s="25">
        <f t="shared" si="165"/>
        <v>0</v>
      </c>
      <c r="M783" s="25" t="s">
        <v>1237</v>
      </c>
      <c r="N783" s="45">
        <v>45855</v>
      </c>
      <c r="O783" s="54">
        <v>48060</v>
      </c>
      <c r="P783" s="25" t="s">
        <v>255</v>
      </c>
      <c r="Q783" s="25" t="s">
        <v>637</v>
      </c>
      <c r="R783" s="25" t="s">
        <v>638</v>
      </c>
      <c r="S783" s="3">
        <v>-20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x14ac:dyDescent="0.25">
      <c r="A784" s="25">
        <f t="shared" si="170"/>
        <v>781</v>
      </c>
      <c r="B784" s="25" t="s">
        <v>774</v>
      </c>
      <c r="C784" s="45">
        <v>45832</v>
      </c>
      <c r="D784" s="45">
        <v>45839</v>
      </c>
      <c r="E784" s="8">
        <v>330</v>
      </c>
      <c r="F784" s="8">
        <f t="shared" si="164"/>
        <v>29040</v>
      </c>
      <c r="G784" s="54">
        <f t="shared" si="169"/>
        <v>29040</v>
      </c>
      <c r="H784" s="25" t="s">
        <v>768</v>
      </c>
      <c r="I784" s="25" t="s">
        <v>794</v>
      </c>
      <c r="J784" s="25">
        <v>1</v>
      </c>
      <c r="K784" s="25">
        <v>1</v>
      </c>
      <c r="L784" s="25">
        <f t="shared" si="165"/>
        <v>0</v>
      </c>
      <c r="M784" s="25" t="s">
        <v>926</v>
      </c>
      <c r="N784" s="45">
        <v>45846</v>
      </c>
      <c r="O784" s="54">
        <v>51560</v>
      </c>
      <c r="P784" s="25" t="s">
        <v>775</v>
      </c>
      <c r="Q784" s="25" t="s">
        <v>1130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Chandigarh</v>
      </c>
      <c r="W784" s="56"/>
      <c r="X784" s="45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70"/>
        <v>782</v>
      </c>
      <c r="B785" s="25" t="s">
        <v>774</v>
      </c>
      <c r="C785" s="45">
        <v>45832</v>
      </c>
      <c r="D785" s="45">
        <v>45839</v>
      </c>
      <c r="E785" s="8">
        <v>55</v>
      </c>
      <c r="F785" s="8">
        <f t="shared" si="164"/>
        <v>4840</v>
      </c>
      <c r="G785" s="54">
        <f t="shared" si="169"/>
        <v>4840</v>
      </c>
      <c r="H785" s="25" t="s">
        <v>769</v>
      </c>
      <c r="I785" s="25" t="s">
        <v>795</v>
      </c>
      <c r="J785" s="25">
        <v>1</v>
      </c>
      <c r="K785" s="25">
        <v>1</v>
      </c>
      <c r="L785" s="25">
        <f t="shared" si="165"/>
        <v>0</v>
      </c>
      <c r="M785" s="25" t="s">
        <v>1008</v>
      </c>
      <c r="N785" s="45">
        <v>45848</v>
      </c>
      <c r="O785" s="54">
        <v>8775</v>
      </c>
      <c r="P785" s="25" t="s">
        <v>17</v>
      </c>
      <c r="Q785" s="25" t="s">
        <v>637</v>
      </c>
      <c r="R785" s="25" t="s">
        <v>638</v>
      </c>
      <c r="S785" s="3">
        <v>-80</v>
      </c>
      <c r="T785" s="55"/>
      <c r="U785" s="25" t="s">
        <v>321</v>
      </c>
      <c r="V785" s="25" t="str">
        <f>VLOOKUP(P785,'Customer List'!B:C,2,)</f>
        <v>Delhi</v>
      </c>
      <c r="W785" s="56"/>
      <c r="X785" s="45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67" t="str">
        <f>VLOOKUP(P785,'Customer List'!B:D,3,)</f>
        <v>Local</v>
      </c>
    </row>
    <row r="786" spans="1:29" x14ac:dyDescent="0.25">
      <c r="A786" s="25">
        <f t="shared" si="170"/>
        <v>783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64"/>
        <v>6336</v>
      </c>
      <c r="G786" s="54">
        <f t="shared" si="169"/>
        <v>6336</v>
      </c>
      <c r="H786" s="25" t="s">
        <v>770</v>
      </c>
      <c r="I786" s="25" t="s">
        <v>796</v>
      </c>
      <c r="J786" s="25">
        <v>1</v>
      </c>
      <c r="K786" s="25">
        <v>1</v>
      </c>
      <c r="L786" s="25">
        <f t="shared" si="165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70"/>
        <v>784</v>
      </c>
      <c r="B787" s="25" t="s">
        <v>774</v>
      </c>
      <c r="C787" s="45">
        <v>45832</v>
      </c>
      <c r="D787" s="45">
        <v>45839</v>
      </c>
      <c r="E787" s="8">
        <v>72</v>
      </c>
      <c r="F787" s="8">
        <f t="shared" si="164"/>
        <v>6336</v>
      </c>
      <c r="G787" s="54">
        <f t="shared" si="169"/>
        <v>6336</v>
      </c>
      <c r="H787" s="25" t="s">
        <v>771</v>
      </c>
      <c r="I787" s="25" t="s">
        <v>797</v>
      </c>
      <c r="J787" s="25">
        <v>1</v>
      </c>
      <c r="K787" s="25">
        <v>1</v>
      </c>
      <c r="L787" s="25">
        <f t="shared" si="165"/>
        <v>0</v>
      </c>
      <c r="M787" s="25" t="s">
        <v>808</v>
      </c>
      <c r="N787" s="45">
        <v>45840</v>
      </c>
      <c r="O787" s="54">
        <v>11587</v>
      </c>
      <c r="P787" s="25" t="s">
        <v>776</v>
      </c>
      <c r="Q787" s="25">
        <v>58152716042</v>
      </c>
      <c r="R787" s="25" t="s">
        <v>41</v>
      </c>
      <c r="S787" s="3">
        <v>-80</v>
      </c>
      <c r="T787" s="55"/>
      <c r="U787" s="25" t="s">
        <v>321</v>
      </c>
      <c r="V787" s="25" t="str">
        <f>VLOOKUP(P787,'Customer List'!B:C,2,)</f>
        <v>Kharagpur</v>
      </c>
      <c r="W787" s="56"/>
      <c r="X787" s="45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70"/>
        <v>785</v>
      </c>
      <c r="B788" s="25" t="s">
        <v>774</v>
      </c>
      <c r="C788" s="45">
        <v>45832</v>
      </c>
      <c r="D788" s="45">
        <v>45839</v>
      </c>
      <c r="E788" s="8">
        <v>72</v>
      </c>
      <c r="F788" s="8">
        <f t="shared" si="164"/>
        <v>6336</v>
      </c>
      <c r="G788" s="54">
        <f t="shared" si="169"/>
        <v>6336</v>
      </c>
      <c r="H788" s="25" t="s">
        <v>772</v>
      </c>
      <c r="I788" s="25" t="s">
        <v>798</v>
      </c>
      <c r="J788" s="25">
        <v>1</v>
      </c>
      <c r="K788" s="25">
        <v>1</v>
      </c>
      <c r="L788" s="25">
        <f t="shared" si="165"/>
        <v>0</v>
      </c>
      <c r="M788" s="25" t="s">
        <v>808</v>
      </c>
      <c r="N788" s="45">
        <v>45840</v>
      </c>
      <c r="O788" s="54">
        <v>11587</v>
      </c>
      <c r="P788" s="25" t="s">
        <v>776</v>
      </c>
      <c r="Q788" s="25">
        <v>58152716042</v>
      </c>
      <c r="R788" s="25" t="s">
        <v>41</v>
      </c>
      <c r="S788" s="3">
        <v>-80</v>
      </c>
      <c r="T788" s="55"/>
      <c r="U788" s="25" t="s">
        <v>321</v>
      </c>
      <c r="V788" s="25" t="str">
        <f>VLOOKUP(P788,'Customer List'!B:C,2,)</f>
        <v>Kharagpur</v>
      </c>
      <c r="W788" s="56"/>
      <c r="X788" s="45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70"/>
        <v>786</v>
      </c>
      <c r="B789" s="25" t="s">
        <v>774</v>
      </c>
      <c r="C789" s="45">
        <v>45832</v>
      </c>
      <c r="D789" s="45">
        <v>45839</v>
      </c>
      <c r="E789" s="8">
        <v>0</v>
      </c>
      <c r="F789" s="8">
        <f t="shared" si="164"/>
        <v>0</v>
      </c>
      <c r="G789" s="54">
        <f t="shared" si="169"/>
        <v>0</v>
      </c>
      <c r="H789" s="25" t="s">
        <v>773</v>
      </c>
      <c r="I789" s="25" t="s">
        <v>799</v>
      </c>
      <c r="J789" s="25">
        <v>1</v>
      </c>
      <c r="K789" s="25">
        <v>1</v>
      </c>
      <c r="L789" s="25">
        <f t="shared" si="165"/>
        <v>0</v>
      </c>
      <c r="M789" s="25" t="s">
        <v>1178</v>
      </c>
      <c r="N789" s="45">
        <v>45850</v>
      </c>
      <c r="O789" s="54">
        <v>0</v>
      </c>
      <c r="P789" s="25" t="s">
        <v>1177</v>
      </c>
      <c r="Q789" s="25">
        <v>58153113955</v>
      </c>
      <c r="R789" s="25" t="s">
        <v>41</v>
      </c>
      <c r="S789" s="3">
        <v>-20</v>
      </c>
      <c r="T789" s="55" t="s">
        <v>610</v>
      </c>
      <c r="U789" s="25" t="s">
        <v>321</v>
      </c>
      <c r="V789" s="25" t="str">
        <f>VLOOKUP(P789,'Customer List'!B:C,2,)</f>
        <v>Lucknow</v>
      </c>
      <c r="W789" s="56"/>
      <c r="X789" s="45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x14ac:dyDescent="0.25">
      <c r="A790" s="25">
        <f t="shared" si="170"/>
        <v>787</v>
      </c>
      <c r="B790" s="25">
        <v>175023</v>
      </c>
      <c r="C790" s="45">
        <v>45835</v>
      </c>
      <c r="D790" s="45">
        <v>45839</v>
      </c>
      <c r="E790" s="8">
        <v>1265.4000000000001</v>
      </c>
      <c r="F790" s="8">
        <f t="shared" si="164"/>
        <v>111355.20000000001</v>
      </c>
      <c r="G790" s="54">
        <f t="shared" si="169"/>
        <v>111355.20000000001</v>
      </c>
      <c r="H790" s="25" t="s">
        <v>800</v>
      </c>
      <c r="I790" s="25" t="s">
        <v>801</v>
      </c>
      <c r="J790" s="25">
        <v>1</v>
      </c>
      <c r="K790" s="25">
        <v>1</v>
      </c>
      <c r="L790" s="25">
        <f t="shared" si="165"/>
        <v>0</v>
      </c>
      <c r="M790" s="25" t="s">
        <v>811</v>
      </c>
      <c r="N790" s="45">
        <v>45840</v>
      </c>
      <c r="O790" s="54">
        <v>155011.5</v>
      </c>
      <c r="P790" s="25" t="s">
        <v>461</v>
      </c>
      <c r="Q790" s="25">
        <v>58152716510</v>
      </c>
      <c r="R790" s="25" t="s">
        <v>41</v>
      </c>
      <c r="S790" s="3">
        <v>4</v>
      </c>
      <c r="T790" s="55"/>
      <c r="U790" s="25" t="s">
        <v>424</v>
      </c>
      <c r="V790" s="25" t="str">
        <f>VLOOKUP(P790,'Customer List'!B:C,2,)</f>
        <v>Hyderabad</v>
      </c>
      <c r="W790" s="56"/>
      <c r="X790" s="45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67" t="str">
        <f>VLOOKUP(P790,'Customer List'!B:D,3,)</f>
        <v>OutStation</v>
      </c>
    </row>
    <row r="791" spans="1:29" x14ac:dyDescent="0.25">
      <c r="A791" s="25">
        <f t="shared" si="170"/>
        <v>788</v>
      </c>
      <c r="B791" s="25" t="s">
        <v>818</v>
      </c>
      <c r="C791" s="45">
        <v>45835</v>
      </c>
      <c r="D791" s="45">
        <v>45841</v>
      </c>
      <c r="E791" s="8">
        <v>136.80000000000001</v>
      </c>
      <c r="F791" s="8">
        <f t="shared" si="164"/>
        <v>12038.400000000001</v>
      </c>
      <c r="G791" s="54">
        <f t="shared" si="169"/>
        <v>48153.600000000006</v>
      </c>
      <c r="H791" s="25" t="s">
        <v>565</v>
      </c>
      <c r="I791" s="25" t="s">
        <v>566</v>
      </c>
      <c r="J791" s="25">
        <v>4</v>
      </c>
      <c r="K791" s="25">
        <v>4</v>
      </c>
      <c r="L791" s="25">
        <f t="shared" si="165"/>
        <v>0</v>
      </c>
      <c r="M791" s="25" t="s">
        <v>863</v>
      </c>
      <c r="N791" s="45">
        <v>45843</v>
      </c>
      <c r="O791" s="54">
        <v>60000</v>
      </c>
      <c r="P791" s="25" t="s">
        <v>568</v>
      </c>
      <c r="Q791" s="25">
        <v>58152846356</v>
      </c>
      <c r="R791" s="25" t="s">
        <v>41</v>
      </c>
      <c r="S791" s="3">
        <v>-20</v>
      </c>
      <c r="T791" s="55"/>
      <c r="U791" s="25" t="s">
        <v>2033</v>
      </c>
      <c r="V791" s="25" t="str">
        <f>VLOOKUP(P791,'Customer List'!B:C,2,)</f>
        <v>Banglore</v>
      </c>
      <c r="W791" s="56"/>
      <c r="X791" s="45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67" t="str">
        <f>VLOOKUP(P791,'Customer List'!B:D,3,)</f>
        <v>OutStation</v>
      </c>
    </row>
    <row r="792" spans="1:29" x14ac:dyDescent="0.25">
      <c r="A792" s="25">
        <f t="shared" si="170"/>
        <v>789</v>
      </c>
      <c r="B792" s="25" t="s">
        <v>819</v>
      </c>
      <c r="C792" s="45">
        <v>45838</v>
      </c>
      <c r="D792" s="45">
        <v>45841</v>
      </c>
      <c r="E792" s="8">
        <v>125</v>
      </c>
      <c r="F792" s="8">
        <f t="shared" si="164"/>
        <v>11000</v>
      </c>
      <c r="G792" s="54">
        <f t="shared" si="169"/>
        <v>11000</v>
      </c>
      <c r="H792" s="25" t="s">
        <v>820</v>
      </c>
      <c r="I792" s="25" t="s">
        <v>821</v>
      </c>
      <c r="J792" s="25">
        <v>1</v>
      </c>
      <c r="K792" s="25">
        <v>1</v>
      </c>
      <c r="L792" s="25">
        <f t="shared" si="165"/>
        <v>0</v>
      </c>
      <c r="M792" s="25" t="s">
        <v>930</v>
      </c>
      <c r="N792" s="45">
        <v>45845</v>
      </c>
      <c r="O792" s="54">
        <v>17500</v>
      </c>
      <c r="P792" s="25" t="s">
        <v>822</v>
      </c>
      <c r="Q792" s="25" t="s">
        <v>637</v>
      </c>
      <c r="R792" s="25" t="s">
        <v>725</v>
      </c>
      <c r="S792" s="3">
        <v>-20</v>
      </c>
      <c r="T792" s="55"/>
      <c r="U792" s="25" t="s">
        <v>576</v>
      </c>
      <c r="V792" s="25" t="str">
        <f>VLOOKUP(P792,'Customer List'!B:C,2,)</f>
        <v>Delhi</v>
      </c>
      <c r="W792" s="56"/>
      <c r="X792" s="45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70"/>
        <v>790</v>
      </c>
      <c r="B793" s="25" t="s">
        <v>843</v>
      </c>
      <c r="C793" s="45">
        <v>45840</v>
      </c>
      <c r="D793" s="45">
        <v>45841</v>
      </c>
      <c r="E793" s="8">
        <v>5906.25</v>
      </c>
      <c r="F793" s="8">
        <f t="shared" si="164"/>
        <v>5906.25</v>
      </c>
      <c r="G793" s="54">
        <f t="shared" si="169"/>
        <v>5906.25</v>
      </c>
      <c r="H793" s="25">
        <v>93070</v>
      </c>
      <c r="I793" s="25" t="s">
        <v>742</v>
      </c>
      <c r="J793" s="25">
        <v>1</v>
      </c>
      <c r="K793" s="25">
        <v>1</v>
      </c>
      <c r="L793" s="25">
        <f t="shared" si="165"/>
        <v>0</v>
      </c>
      <c r="M793" s="25" t="s">
        <v>858</v>
      </c>
      <c r="N793" s="45">
        <v>45843</v>
      </c>
      <c r="O793" s="54">
        <v>0</v>
      </c>
      <c r="P793" s="25" t="s">
        <v>842</v>
      </c>
      <c r="Q793" s="25" t="s">
        <v>637</v>
      </c>
      <c r="R793" s="25" t="s">
        <v>725</v>
      </c>
      <c r="S793" s="3" t="s">
        <v>300</v>
      </c>
      <c r="T793" s="55" t="s">
        <v>859</v>
      </c>
      <c r="U793" s="25" t="s">
        <v>743</v>
      </c>
      <c r="V793" s="25" t="str">
        <f>VLOOKUP(P793,'Customer List'!B:C,2,)</f>
        <v>Delhi</v>
      </c>
      <c r="W793" s="56"/>
      <c r="X793" s="45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67" t="str">
        <f>VLOOKUP(P793,'Customer List'!B:D,3,)</f>
        <v>Local</v>
      </c>
    </row>
    <row r="794" spans="1:29" x14ac:dyDescent="0.25">
      <c r="A794" s="25">
        <f t="shared" si="170"/>
        <v>791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64"/>
        <v>64402.8</v>
      </c>
      <c r="G794" s="54">
        <f t="shared" si="169"/>
        <v>64402.8</v>
      </c>
      <c r="H794" s="25" t="s">
        <v>864</v>
      </c>
      <c r="I794" s="25" t="s">
        <v>4387</v>
      </c>
      <c r="J794" s="25">
        <v>1</v>
      </c>
      <c r="K794" s="25">
        <v>1</v>
      </c>
      <c r="L794" s="25">
        <f t="shared" si="165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x14ac:dyDescent="0.25">
      <c r="A795" s="25">
        <f t="shared" si="170"/>
        <v>792</v>
      </c>
      <c r="B795" s="25" t="s">
        <v>880</v>
      </c>
      <c r="C795" s="45">
        <v>45835</v>
      </c>
      <c r="D795" s="45">
        <v>45845</v>
      </c>
      <c r="E795" s="8">
        <v>731.85</v>
      </c>
      <c r="F795" s="8">
        <f t="shared" si="164"/>
        <v>64402.8</v>
      </c>
      <c r="G795" s="54">
        <f t="shared" si="169"/>
        <v>64402.8</v>
      </c>
      <c r="H795" s="25" t="s">
        <v>865</v>
      </c>
      <c r="I795" s="25" t="s">
        <v>4388</v>
      </c>
      <c r="J795" s="25">
        <v>1</v>
      </c>
      <c r="K795" s="25">
        <v>1</v>
      </c>
      <c r="L795" s="25">
        <f t="shared" si="165"/>
        <v>0</v>
      </c>
      <c r="M795" s="25" t="s">
        <v>1007</v>
      </c>
      <c r="N795" s="45">
        <v>45848</v>
      </c>
      <c r="O795" s="54">
        <v>109777.5</v>
      </c>
      <c r="P795" s="25" t="s">
        <v>881</v>
      </c>
      <c r="Q795" s="25" t="s">
        <v>637</v>
      </c>
      <c r="R795" s="25" t="s">
        <v>849</v>
      </c>
      <c r="S795" s="3">
        <v>-20</v>
      </c>
      <c r="T795" s="55"/>
      <c r="U795" s="25" t="s">
        <v>321</v>
      </c>
      <c r="V795" s="25" t="str">
        <f>VLOOKUP(P795,'Customer List'!B:C,2,)</f>
        <v>Delhi</v>
      </c>
      <c r="W795" s="56"/>
      <c r="X795" s="45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67" t="str">
        <f>VLOOKUP(P795,'Customer List'!B:D,3,)</f>
        <v>Local</v>
      </c>
    </row>
    <row r="796" spans="1:29" x14ac:dyDescent="0.25">
      <c r="A796" s="25">
        <f t="shared" si="170"/>
        <v>793</v>
      </c>
      <c r="B796" s="25" t="s">
        <v>880</v>
      </c>
      <c r="C796" s="45">
        <v>45835</v>
      </c>
      <c r="D796" s="45">
        <v>45845</v>
      </c>
      <c r="E796" s="8">
        <v>731.85</v>
      </c>
      <c r="F796" s="8">
        <f t="shared" si="164"/>
        <v>64402.8</v>
      </c>
      <c r="G796" s="54">
        <f t="shared" si="169"/>
        <v>64402.8</v>
      </c>
      <c r="H796" s="25" t="s">
        <v>866</v>
      </c>
      <c r="I796" s="25" t="s">
        <v>4389</v>
      </c>
      <c r="J796" s="25">
        <v>1</v>
      </c>
      <c r="K796" s="25">
        <v>1</v>
      </c>
      <c r="L796" s="25">
        <f t="shared" si="165"/>
        <v>0</v>
      </c>
      <c r="M796" s="25" t="s">
        <v>1007</v>
      </c>
      <c r="N796" s="45">
        <v>45848</v>
      </c>
      <c r="O796" s="54">
        <v>109777.5</v>
      </c>
      <c r="P796" s="25" t="s">
        <v>881</v>
      </c>
      <c r="Q796" s="25" t="s">
        <v>637</v>
      </c>
      <c r="R796" s="25" t="s">
        <v>849</v>
      </c>
      <c r="S796" s="3">
        <v>-20</v>
      </c>
      <c r="T796" s="55"/>
      <c r="U796" s="25" t="s">
        <v>321</v>
      </c>
      <c r="V796" s="25" t="str">
        <f>VLOOKUP(P796,'Customer List'!B:C,2,)</f>
        <v>Delhi</v>
      </c>
      <c r="W796" s="56"/>
      <c r="X796" s="45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67" t="str">
        <f>VLOOKUP(P796,'Customer List'!B:D,3,)</f>
        <v>Local</v>
      </c>
    </row>
    <row r="797" spans="1:29" x14ac:dyDescent="0.25">
      <c r="A797" s="25">
        <f t="shared" si="170"/>
        <v>794</v>
      </c>
      <c r="B797" s="25" t="s">
        <v>880</v>
      </c>
      <c r="C797" s="45">
        <v>45835</v>
      </c>
      <c r="D797" s="45">
        <v>45845</v>
      </c>
      <c r="E797" s="8">
        <v>403</v>
      </c>
      <c r="F797" s="8">
        <f t="shared" si="164"/>
        <v>35464</v>
      </c>
      <c r="G797" s="54">
        <f t="shared" si="169"/>
        <v>35464</v>
      </c>
      <c r="H797" s="25" t="s">
        <v>2746</v>
      </c>
      <c r="I797" s="25" t="s">
        <v>4675</v>
      </c>
      <c r="J797" s="25">
        <v>1</v>
      </c>
      <c r="K797" s="25">
        <v>1</v>
      </c>
      <c r="L797" s="25">
        <f t="shared" si="165"/>
        <v>0</v>
      </c>
      <c r="M797" s="25" t="s">
        <v>1004</v>
      </c>
      <c r="N797" s="45">
        <v>45847</v>
      </c>
      <c r="O797" s="54">
        <v>0</v>
      </c>
      <c r="P797" s="25" t="s">
        <v>622</v>
      </c>
      <c r="Q797" s="25">
        <v>58152972161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Hyderabad</v>
      </c>
      <c r="W797" s="56"/>
      <c r="X797" s="45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70"/>
        <v>795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64"/>
        <v>25608</v>
      </c>
      <c r="G798" s="54">
        <f t="shared" si="169"/>
        <v>25608</v>
      </c>
      <c r="H798" s="25" t="s">
        <v>1162</v>
      </c>
      <c r="I798" s="25" t="s">
        <v>4676</v>
      </c>
      <c r="J798" s="25">
        <v>1</v>
      </c>
      <c r="K798" s="25">
        <v>1</v>
      </c>
      <c r="L798" s="25">
        <f t="shared" si="165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70"/>
        <v>796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64"/>
        <v>25608</v>
      </c>
      <c r="G799" s="54">
        <f t="shared" si="169"/>
        <v>25608</v>
      </c>
      <c r="H799" s="25" t="s">
        <v>867</v>
      </c>
      <c r="I799" s="25" t="s">
        <v>4390</v>
      </c>
      <c r="J799" s="25">
        <v>1</v>
      </c>
      <c r="K799" s="25">
        <v>1</v>
      </c>
      <c r="L799" s="25">
        <f t="shared" si="165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70"/>
        <v>797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64"/>
        <v>25608</v>
      </c>
      <c r="G800" s="54">
        <f t="shared" si="169"/>
        <v>25608</v>
      </c>
      <c r="H800" s="25" t="s">
        <v>868</v>
      </c>
      <c r="I800" s="25" t="s">
        <v>4391</v>
      </c>
      <c r="J800" s="25">
        <v>1</v>
      </c>
      <c r="K800" s="25">
        <v>1</v>
      </c>
      <c r="L800" s="25">
        <f t="shared" si="165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70"/>
        <v>798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64"/>
        <v>25608</v>
      </c>
      <c r="G801" s="54">
        <f t="shared" si="169"/>
        <v>25608</v>
      </c>
      <c r="H801" s="25" t="s">
        <v>869</v>
      </c>
      <c r="I801" s="25" t="s">
        <v>4392</v>
      </c>
      <c r="J801" s="25">
        <v>1</v>
      </c>
      <c r="K801" s="25">
        <v>1</v>
      </c>
      <c r="L801" s="25">
        <f t="shared" si="165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70"/>
        <v>799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64"/>
        <v>25608</v>
      </c>
      <c r="G802" s="54">
        <f t="shared" si="169"/>
        <v>25608</v>
      </c>
      <c r="H802" s="25" t="s">
        <v>870</v>
      </c>
      <c r="I802" s="25" t="s">
        <v>4393</v>
      </c>
      <c r="J802" s="25">
        <v>1</v>
      </c>
      <c r="K802" s="25">
        <v>1</v>
      </c>
      <c r="L802" s="25">
        <f t="shared" si="165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70"/>
        <v>800</v>
      </c>
      <c r="B803" s="25" t="s">
        <v>880</v>
      </c>
      <c r="C803" s="45">
        <v>45835</v>
      </c>
      <c r="D803" s="45">
        <v>45845</v>
      </c>
      <c r="E803" s="8">
        <v>291</v>
      </c>
      <c r="F803" s="8">
        <f t="shared" si="164"/>
        <v>25608</v>
      </c>
      <c r="G803" s="54">
        <f t="shared" si="169"/>
        <v>25608</v>
      </c>
      <c r="H803" s="25" t="s">
        <v>871</v>
      </c>
      <c r="I803" s="25" t="s">
        <v>4394</v>
      </c>
      <c r="J803" s="25">
        <v>1</v>
      </c>
      <c r="K803" s="25">
        <v>1</v>
      </c>
      <c r="L803" s="25">
        <f t="shared" si="165"/>
        <v>0</v>
      </c>
      <c r="M803" s="25" t="s">
        <v>1163</v>
      </c>
      <c r="N803" s="45">
        <v>45850</v>
      </c>
      <c r="O803" s="54">
        <v>35482.5</v>
      </c>
      <c r="P803" s="25" t="s">
        <v>618</v>
      </c>
      <c r="Q803" s="25">
        <v>58153121121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Bhuvneshwar</v>
      </c>
      <c r="W803" s="56"/>
      <c r="X803" s="45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70"/>
        <v>801</v>
      </c>
      <c r="B804" s="25" t="s">
        <v>880</v>
      </c>
      <c r="C804" s="45">
        <v>45835</v>
      </c>
      <c r="D804" s="45">
        <v>45845</v>
      </c>
      <c r="E804" s="8">
        <v>291</v>
      </c>
      <c r="F804" s="8">
        <f t="shared" si="164"/>
        <v>25608</v>
      </c>
      <c r="G804" s="54">
        <f t="shared" si="169"/>
        <v>25608</v>
      </c>
      <c r="H804" s="25" t="s">
        <v>872</v>
      </c>
      <c r="I804" s="25" t="s">
        <v>4395</v>
      </c>
      <c r="J804" s="25">
        <v>1</v>
      </c>
      <c r="K804" s="25">
        <v>1</v>
      </c>
      <c r="L804" s="25">
        <f t="shared" si="165"/>
        <v>0</v>
      </c>
      <c r="M804" s="25" t="s">
        <v>1163</v>
      </c>
      <c r="N804" s="45">
        <v>45850</v>
      </c>
      <c r="O804" s="54">
        <v>35482.5</v>
      </c>
      <c r="P804" s="25" t="s">
        <v>618</v>
      </c>
      <c r="Q804" s="25">
        <v>58153121121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Bhuvneshwar</v>
      </c>
      <c r="W804" s="56"/>
      <c r="X804" s="45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70"/>
        <v>802</v>
      </c>
      <c r="B805" s="25" t="s">
        <v>880</v>
      </c>
      <c r="C805" s="45">
        <v>45835</v>
      </c>
      <c r="D805" s="45">
        <v>45845</v>
      </c>
      <c r="E805" s="8">
        <v>756</v>
      </c>
      <c r="F805" s="8">
        <f t="shared" si="164"/>
        <v>66528</v>
      </c>
      <c r="G805" s="54">
        <f t="shared" si="169"/>
        <v>66528</v>
      </c>
      <c r="H805" s="25" t="s">
        <v>873</v>
      </c>
      <c r="I805" s="25" t="s">
        <v>4396</v>
      </c>
      <c r="J805" s="25">
        <v>1</v>
      </c>
      <c r="K805" s="25">
        <v>1</v>
      </c>
      <c r="L805" s="25">
        <f t="shared" si="165"/>
        <v>0</v>
      </c>
      <c r="M805" s="25" t="s">
        <v>1205</v>
      </c>
      <c r="N805" s="45">
        <v>45853</v>
      </c>
      <c r="O805" s="54">
        <v>84000</v>
      </c>
      <c r="P805" s="25" t="s">
        <v>169</v>
      </c>
      <c r="Q805" s="25">
        <v>58153220742</v>
      </c>
      <c r="R805" s="25" t="s">
        <v>41</v>
      </c>
      <c r="S805" s="3">
        <v>-20</v>
      </c>
      <c r="T805" s="55"/>
      <c r="U805" s="25" t="s">
        <v>321</v>
      </c>
      <c r="V805" s="25" t="str">
        <f>VLOOKUP(P805,'Customer List'!B:C,2,)</f>
        <v>Bhopal</v>
      </c>
      <c r="W805" s="56"/>
      <c r="X805" s="45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70"/>
        <v>803</v>
      </c>
      <c r="B806" s="25" t="s">
        <v>880</v>
      </c>
      <c r="C806" s="45">
        <v>45835</v>
      </c>
      <c r="D806" s="45">
        <v>45845</v>
      </c>
      <c r="E806" s="8">
        <v>88</v>
      </c>
      <c r="F806" s="8">
        <f t="shared" si="164"/>
        <v>7744</v>
      </c>
      <c r="G806" s="54">
        <f t="shared" si="169"/>
        <v>7744</v>
      </c>
      <c r="H806" s="25" t="s">
        <v>874</v>
      </c>
      <c r="I806" s="25" t="s">
        <v>4397</v>
      </c>
      <c r="J806" s="25">
        <v>1</v>
      </c>
      <c r="K806" s="25">
        <v>1</v>
      </c>
      <c r="L806" s="25">
        <f t="shared" si="165"/>
        <v>0</v>
      </c>
      <c r="M806" s="25" t="s">
        <v>988</v>
      </c>
      <c r="N806" s="45">
        <v>45847</v>
      </c>
      <c r="O806" s="54">
        <v>11371.83</v>
      </c>
      <c r="P806" s="25" t="s">
        <v>277</v>
      </c>
      <c r="Q806" s="25">
        <v>58152970934</v>
      </c>
      <c r="R806" s="25" t="s">
        <v>41</v>
      </c>
      <c r="S806" s="3">
        <v>-20</v>
      </c>
      <c r="T806" s="55"/>
      <c r="U806" s="25" t="s">
        <v>321</v>
      </c>
      <c r="V806" s="25" t="str">
        <f>VLOOKUP(P806,'Customer List'!B:C,2,)</f>
        <v>Pune</v>
      </c>
      <c r="W806" s="56"/>
      <c r="X806" s="45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70"/>
        <v>804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64"/>
        <v>33176</v>
      </c>
      <c r="G807" s="54">
        <f t="shared" si="169"/>
        <v>33176</v>
      </c>
      <c r="H807" s="25" t="s">
        <v>875</v>
      </c>
      <c r="I807" s="25" t="s">
        <v>4398</v>
      </c>
      <c r="J807" s="25">
        <v>1</v>
      </c>
      <c r="K807" s="25">
        <v>1</v>
      </c>
      <c r="L807" s="25">
        <f t="shared" si="165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70"/>
        <v>805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64"/>
        <v>33176</v>
      </c>
      <c r="G808" s="54">
        <f t="shared" si="169"/>
        <v>33176</v>
      </c>
      <c r="H808" s="25" t="s">
        <v>876</v>
      </c>
      <c r="I808" s="25" t="s">
        <v>4399</v>
      </c>
      <c r="J808" s="25">
        <v>1</v>
      </c>
      <c r="K808" s="25">
        <v>1</v>
      </c>
      <c r="L808" s="25">
        <f t="shared" si="165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70"/>
        <v>806</v>
      </c>
      <c r="B809" s="25" t="s">
        <v>880</v>
      </c>
      <c r="C809" s="45">
        <v>45835</v>
      </c>
      <c r="D809" s="45">
        <v>45845</v>
      </c>
      <c r="E809" s="8">
        <v>377</v>
      </c>
      <c r="F809" s="8">
        <f t="shared" si="164"/>
        <v>33176</v>
      </c>
      <c r="G809" s="54">
        <f t="shared" si="169"/>
        <v>33176</v>
      </c>
      <c r="H809" s="25" t="s">
        <v>877</v>
      </c>
      <c r="I809" s="25" t="s">
        <v>4400</v>
      </c>
      <c r="J809" s="25">
        <v>1</v>
      </c>
      <c r="K809" s="25">
        <v>1</v>
      </c>
      <c r="L809" s="25">
        <f t="shared" si="165"/>
        <v>0</v>
      </c>
      <c r="M809" s="25" t="s">
        <v>2022</v>
      </c>
      <c r="N809" s="45">
        <v>45861</v>
      </c>
      <c r="O809" s="54">
        <v>60637.5</v>
      </c>
      <c r="P809" s="25" t="s">
        <v>882</v>
      </c>
      <c r="Q809" s="25">
        <v>58153552995</v>
      </c>
      <c r="R809" s="25" t="s">
        <v>41</v>
      </c>
      <c r="S809" s="3">
        <v>-20</v>
      </c>
      <c r="T809" s="55" t="s">
        <v>2021</v>
      </c>
      <c r="U809" s="25" t="s">
        <v>321</v>
      </c>
      <c r="V809" s="25" t="str">
        <f>VLOOKUP(P809,'Customer List'!B:C,2,)</f>
        <v>Mumbai</v>
      </c>
      <c r="W809" s="56"/>
      <c r="X809" s="45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70"/>
        <v>807</v>
      </c>
      <c r="B810" s="25" t="s">
        <v>880</v>
      </c>
      <c r="C810" s="45">
        <v>45835</v>
      </c>
      <c r="D810" s="45">
        <v>45845</v>
      </c>
      <c r="E810" s="8">
        <v>377</v>
      </c>
      <c r="F810" s="8">
        <f t="shared" si="164"/>
        <v>33176</v>
      </c>
      <c r="G810" s="54">
        <f t="shared" si="169"/>
        <v>33176</v>
      </c>
      <c r="H810" s="25" t="s">
        <v>878</v>
      </c>
      <c r="I810" s="25" t="s">
        <v>4401</v>
      </c>
      <c r="J810" s="25">
        <v>1</v>
      </c>
      <c r="K810" s="25">
        <v>1</v>
      </c>
      <c r="L810" s="25">
        <f t="shared" si="165"/>
        <v>0</v>
      </c>
      <c r="M810" s="25" t="s">
        <v>2022</v>
      </c>
      <c r="N810" s="45">
        <v>45861</v>
      </c>
      <c r="O810" s="54">
        <v>60637.5</v>
      </c>
      <c r="P810" s="25" t="s">
        <v>882</v>
      </c>
      <c r="Q810" s="25">
        <v>58153552995</v>
      </c>
      <c r="R810" s="25" t="s">
        <v>41</v>
      </c>
      <c r="S810" s="3">
        <v>-20</v>
      </c>
      <c r="T810" s="55" t="s">
        <v>2021</v>
      </c>
      <c r="U810" s="25" t="s">
        <v>321</v>
      </c>
      <c r="V810" s="25" t="str">
        <f>VLOOKUP(P810,'Customer List'!B:C,2,)</f>
        <v>Mumbai</v>
      </c>
      <c r="W810" s="56"/>
      <c r="X810" s="45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x14ac:dyDescent="0.25">
      <c r="A811" s="25">
        <f t="shared" si="170"/>
        <v>808</v>
      </c>
      <c r="B811" s="25" t="s">
        <v>880</v>
      </c>
      <c r="C811" s="45">
        <v>45835</v>
      </c>
      <c r="D811" s="45">
        <v>45845</v>
      </c>
      <c r="E811" s="8">
        <v>0.01</v>
      </c>
      <c r="F811" s="8">
        <f t="shared" si="164"/>
        <v>0.88</v>
      </c>
      <c r="G811" s="54">
        <f t="shared" si="169"/>
        <v>0.88</v>
      </c>
      <c r="H811" s="25" t="s">
        <v>879</v>
      </c>
      <c r="I811" s="25" t="s">
        <v>4402</v>
      </c>
      <c r="J811" s="25">
        <v>1</v>
      </c>
      <c r="K811" s="25">
        <v>1</v>
      </c>
      <c r="L811" s="25">
        <f t="shared" si="165"/>
        <v>0</v>
      </c>
      <c r="M811" s="25" t="s">
        <v>873</v>
      </c>
      <c r="N811" s="45">
        <v>45853</v>
      </c>
      <c r="O811" s="54">
        <v>0</v>
      </c>
      <c r="P811" s="25" t="s">
        <v>169</v>
      </c>
      <c r="Q811" s="25">
        <v>58153220742</v>
      </c>
      <c r="R811" s="25" t="s">
        <v>41</v>
      </c>
      <c r="S811" s="3">
        <v>-20</v>
      </c>
      <c r="T811" s="55" t="s">
        <v>1892</v>
      </c>
      <c r="U811" s="25" t="s">
        <v>321</v>
      </c>
      <c r="V811" s="25" t="str">
        <f>VLOOKUP(P811,'Customer List'!B:C,2,)</f>
        <v>Bhopal</v>
      </c>
      <c r="W811" s="56"/>
      <c r="X811" s="45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67" t="str">
        <f>VLOOKUP(P811,'Customer List'!B:D,3,)</f>
        <v>OutStation</v>
      </c>
    </row>
    <row r="812" spans="1:29" x14ac:dyDescent="0.25">
      <c r="A812" s="25">
        <f t="shared" si="170"/>
        <v>809</v>
      </c>
      <c r="B812" s="25" t="s">
        <v>883</v>
      </c>
      <c r="C812" s="45">
        <v>45835</v>
      </c>
      <c r="D812" s="45">
        <v>45845</v>
      </c>
      <c r="E812" s="8">
        <v>145.19999999999999</v>
      </c>
      <c r="F812" s="8">
        <f t="shared" si="164"/>
        <v>12777.599999999999</v>
      </c>
      <c r="G812" s="54">
        <f t="shared" si="169"/>
        <v>12777.599999999999</v>
      </c>
      <c r="H812" s="25">
        <v>100222</v>
      </c>
      <c r="I812" s="25" t="s">
        <v>1420</v>
      </c>
      <c r="J812" s="25">
        <v>1</v>
      </c>
      <c r="K812" s="25">
        <v>1</v>
      </c>
      <c r="L812" s="25">
        <f t="shared" si="165"/>
        <v>0</v>
      </c>
      <c r="M812" s="25" t="s">
        <v>992</v>
      </c>
      <c r="N812" s="45">
        <v>45847</v>
      </c>
      <c r="O812" s="54">
        <v>23474</v>
      </c>
      <c r="P812" s="25" t="s">
        <v>884</v>
      </c>
      <c r="Q812" s="25">
        <v>58152971995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Kolkata</v>
      </c>
      <c r="W812" s="56"/>
      <c r="X812" s="45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170"/>
        <v>810</v>
      </c>
      <c r="B813" s="25" t="s">
        <v>883</v>
      </c>
      <c r="C813" s="45">
        <v>45835</v>
      </c>
      <c r="D813" s="45">
        <v>45845</v>
      </c>
      <c r="E813" s="8">
        <v>18</v>
      </c>
      <c r="F813" s="8">
        <f t="shared" si="164"/>
        <v>1584</v>
      </c>
      <c r="G813" s="54">
        <f t="shared" si="169"/>
        <v>1584</v>
      </c>
      <c r="H813" s="25">
        <v>100305</v>
      </c>
      <c r="I813" s="25" t="s">
        <v>1422</v>
      </c>
      <c r="J813" s="25">
        <v>1</v>
      </c>
      <c r="K813" s="25">
        <v>1</v>
      </c>
      <c r="L813" s="25">
        <f t="shared" si="165"/>
        <v>0</v>
      </c>
      <c r="M813" s="25" t="s">
        <v>1002</v>
      </c>
      <c r="N813" s="45">
        <v>45847</v>
      </c>
      <c r="O813" s="54">
        <v>2850</v>
      </c>
      <c r="P813" s="25" t="s">
        <v>214</v>
      </c>
      <c r="Q813" s="25" t="s">
        <v>1131</v>
      </c>
      <c r="R813" s="25" t="s">
        <v>1131</v>
      </c>
      <c r="S813" s="3">
        <v>4</v>
      </c>
      <c r="T813" s="55"/>
      <c r="U813" s="25" t="s">
        <v>19</v>
      </c>
      <c r="V813" s="25" t="str">
        <f>VLOOKUP(P813,'Customer List'!B:C,2,)</f>
        <v>Delhi</v>
      </c>
      <c r="W813" s="56"/>
      <c r="X813" s="45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ht="45" x14ac:dyDescent="0.25">
      <c r="A814" s="25">
        <f t="shared" si="170"/>
        <v>811</v>
      </c>
      <c r="B814" s="25" t="s">
        <v>883</v>
      </c>
      <c r="C814" s="45">
        <v>45835</v>
      </c>
      <c r="D814" s="45">
        <v>45845</v>
      </c>
      <c r="E814" s="8">
        <v>18</v>
      </c>
      <c r="F814" s="8">
        <f t="shared" si="164"/>
        <v>1584</v>
      </c>
      <c r="G814" s="54">
        <f t="shared" si="169"/>
        <v>1584</v>
      </c>
      <c r="H814" s="25">
        <v>100305</v>
      </c>
      <c r="I814" s="25" t="s">
        <v>1422</v>
      </c>
      <c r="J814" s="25">
        <v>1</v>
      </c>
      <c r="K814" s="25">
        <v>1</v>
      </c>
      <c r="L814" s="25">
        <f t="shared" si="165"/>
        <v>0</v>
      </c>
      <c r="M814" s="25" t="s">
        <v>1209</v>
      </c>
      <c r="N814" s="45">
        <v>45854</v>
      </c>
      <c r="O814" s="54">
        <v>5405.62</v>
      </c>
      <c r="P814" s="25" t="s">
        <v>625</v>
      </c>
      <c r="Q814" s="25" t="s">
        <v>637</v>
      </c>
      <c r="R814" s="25" t="s">
        <v>849</v>
      </c>
      <c r="S814" s="3">
        <v>4</v>
      </c>
      <c r="T814" s="55" t="s">
        <v>1208</v>
      </c>
      <c r="U814" s="25" t="s">
        <v>19</v>
      </c>
      <c r="V814" s="25" t="str">
        <f>VLOOKUP(P814,'Customer List'!B:C,2,)</f>
        <v>Delhi</v>
      </c>
      <c r="W814" s="56"/>
      <c r="X814" s="45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67" t="str">
        <f>VLOOKUP(P814,'Customer List'!B:D,3,)</f>
        <v>Local</v>
      </c>
    </row>
    <row r="815" spans="1:29" ht="45" x14ac:dyDescent="0.25">
      <c r="A815" s="25">
        <f t="shared" si="170"/>
        <v>812</v>
      </c>
      <c r="B815" s="25" t="s">
        <v>883</v>
      </c>
      <c r="C815" s="45">
        <v>45835</v>
      </c>
      <c r="D815" s="45">
        <v>45845</v>
      </c>
      <c r="E815" s="8">
        <v>63</v>
      </c>
      <c r="F815" s="8">
        <f t="shared" si="164"/>
        <v>5544</v>
      </c>
      <c r="G815" s="54">
        <f t="shared" si="169"/>
        <v>5544</v>
      </c>
      <c r="H815" s="25">
        <v>100312</v>
      </c>
      <c r="I815" s="25" t="s">
        <v>1636</v>
      </c>
      <c r="J815" s="25">
        <v>1</v>
      </c>
      <c r="K815" s="25">
        <v>1</v>
      </c>
      <c r="L815" s="25">
        <f t="shared" si="165"/>
        <v>0</v>
      </c>
      <c r="M815" s="25" t="s">
        <v>1209</v>
      </c>
      <c r="N815" s="45">
        <v>45854</v>
      </c>
      <c r="O815" s="54">
        <v>12206.25</v>
      </c>
      <c r="P815" s="25" t="s">
        <v>625</v>
      </c>
      <c r="Q815" s="25" t="s">
        <v>637</v>
      </c>
      <c r="R815" s="25" t="s">
        <v>849</v>
      </c>
      <c r="S815" s="3">
        <v>4</v>
      </c>
      <c r="T815" s="55" t="s">
        <v>1208</v>
      </c>
      <c r="U815" s="25" t="s">
        <v>19</v>
      </c>
      <c r="V815" s="25" t="str">
        <f>VLOOKUP(P815,'Customer List'!B:C,2,)</f>
        <v>Delhi</v>
      </c>
      <c r="W815" s="56"/>
      <c r="X815" s="45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67" t="str">
        <f>VLOOKUP(P815,'Customer List'!B:D,3,)</f>
        <v>Local</v>
      </c>
    </row>
    <row r="816" spans="1:29" x14ac:dyDescent="0.25">
      <c r="A816" s="25">
        <f t="shared" si="170"/>
        <v>813</v>
      </c>
      <c r="B816" s="25" t="s">
        <v>883</v>
      </c>
      <c r="C816" s="45">
        <v>45835</v>
      </c>
      <c r="D816" s="45">
        <v>45845</v>
      </c>
      <c r="E816" s="8">
        <v>172.8</v>
      </c>
      <c r="F816" s="8">
        <f t="shared" si="164"/>
        <v>15206.400000000001</v>
      </c>
      <c r="G816" s="54">
        <f t="shared" si="169"/>
        <v>15206.400000000001</v>
      </c>
      <c r="H816" s="25">
        <v>100432</v>
      </c>
      <c r="I816" s="25" t="s">
        <v>1278</v>
      </c>
      <c r="J816" s="25">
        <v>1</v>
      </c>
      <c r="K816" s="25">
        <v>1</v>
      </c>
      <c r="L816" s="25">
        <f t="shared" si="165"/>
        <v>0</v>
      </c>
      <c r="M816" s="25" t="s">
        <v>1164</v>
      </c>
      <c r="N816" s="45">
        <v>45850</v>
      </c>
      <c r="O816" s="54">
        <v>24624</v>
      </c>
      <c r="P816" s="25" t="s">
        <v>618</v>
      </c>
      <c r="Q816" s="25">
        <v>58153121121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Bhuvneshwar</v>
      </c>
      <c r="W816" s="56"/>
      <c r="X816" s="45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x14ac:dyDescent="0.25">
      <c r="A817" s="25">
        <f t="shared" si="170"/>
        <v>814</v>
      </c>
      <c r="B817" s="25" t="s">
        <v>883</v>
      </c>
      <c r="C817" s="45">
        <v>45835</v>
      </c>
      <c r="D817" s="45">
        <v>45845</v>
      </c>
      <c r="E817" s="8">
        <v>59.4</v>
      </c>
      <c r="F817" s="8">
        <f t="shared" si="164"/>
        <v>5227.2</v>
      </c>
      <c r="G817" s="54">
        <f t="shared" si="169"/>
        <v>5227.2</v>
      </c>
      <c r="H817" s="25">
        <v>100706</v>
      </c>
      <c r="I817" s="25" t="s">
        <v>70</v>
      </c>
      <c r="J817" s="25">
        <v>1</v>
      </c>
      <c r="K817" s="25">
        <v>1</v>
      </c>
      <c r="L817" s="25">
        <f t="shared" si="165"/>
        <v>0</v>
      </c>
      <c r="M817" s="25" t="s">
        <v>992</v>
      </c>
      <c r="N817" s="45">
        <v>45847</v>
      </c>
      <c r="O817" s="54">
        <v>9603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x14ac:dyDescent="0.25">
      <c r="A818" s="25">
        <f t="shared" si="170"/>
        <v>815</v>
      </c>
      <c r="B818" s="25" t="s">
        <v>883</v>
      </c>
      <c r="C818" s="45">
        <v>45835</v>
      </c>
      <c r="D818" s="45">
        <v>45845</v>
      </c>
      <c r="E818" s="8">
        <v>33.6</v>
      </c>
      <c r="F818" s="8">
        <f t="shared" si="164"/>
        <v>2956.8</v>
      </c>
      <c r="G818" s="54">
        <f t="shared" si="169"/>
        <v>2956.8</v>
      </c>
      <c r="H818" s="25">
        <v>101207</v>
      </c>
      <c r="I818" s="25" t="s">
        <v>1281</v>
      </c>
      <c r="J818" s="25">
        <v>1</v>
      </c>
      <c r="K818" s="25">
        <v>1</v>
      </c>
      <c r="L818" s="25">
        <f t="shared" si="165"/>
        <v>0</v>
      </c>
      <c r="M818" s="25" t="s">
        <v>992</v>
      </c>
      <c r="N818" s="45">
        <v>45847</v>
      </c>
      <c r="O818" s="54">
        <v>5432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x14ac:dyDescent="0.25">
      <c r="A819" s="25">
        <f t="shared" si="170"/>
        <v>816</v>
      </c>
      <c r="B819" s="25" t="s">
        <v>883</v>
      </c>
      <c r="C819" s="45">
        <v>45835</v>
      </c>
      <c r="D819" s="45">
        <v>45845</v>
      </c>
      <c r="E819" s="8">
        <v>60.6</v>
      </c>
      <c r="F819" s="8">
        <f t="shared" si="164"/>
        <v>5332.8</v>
      </c>
      <c r="G819" s="54">
        <f t="shared" si="169"/>
        <v>5332.8</v>
      </c>
      <c r="H819" s="25">
        <v>104419</v>
      </c>
      <c r="I819" s="25" t="s">
        <v>1637</v>
      </c>
      <c r="J819" s="25">
        <v>1</v>
      </c>
      <c r="K819" s="25">
        <v>1</v>
      </c>
      <c r="L819" s="25">
        <f t="shared" si="165"/>
        <v>0</v>
      </c>
      <c r="M819" s="25" t="s">
        <v>979</v>
      </c>
      <c r="N819" s="45">
        <v>45847</v>
      </c>
      <c r="O819" s="54">
        <v>9393</v>
      </c>
      <c r="P819" s="25" t="s">
        <v>673</v>
      </c>
      <c r="Q819" s="25">
        <v>58152971203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Hyderabad</v>
      </c>
      <c r="W819" s="56"/>
      <c r="X819" s="45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x14ac:dyDescent="0.25">
      <c r="A820" s="25">
        <f t="shared" si="170"/>
        <v>817</v>
      </c>
      <c r="B820" s="25" t="s">
        <v>883</v>
      </c>
      <c r="C820" s="45">
        <v>45835</v>
      </c>
      <c r="D820" s="45">
        <v>45845</v>
      </c>
      <c r="E820" s="8">
        <v>32.4</v>
      </c>
      <c r="F820" s="8">
        <f t="shared" si="164"/>
        <v>2851.2</v>
      </c>
      <c r="G820" s="54">
        <f t="shared" si="169"/>
        <v>2851.2</v>
      </c>
      <c r="H820" s="25">
        <v>116101</v>
      </c>
      <c r="I820" s="25" t="s">
        <v>1638</v>
      </c>
      <c r="J820" s="25">
        <v>1</v>
      </c>
      <c r="K820" s="25">
        <v>1</v>
      </c>
      <c r="L820" s="25">
        <f t="shared" si="165"/>
        <v>0</v>
      </c>
      <c r="M820" s="25" t="s">
        <v>1209</v>
      </c>
      <c r="N820" s="45">
        <v>45854</v>
      </c>
      <c r="O820" s="54">
        <v>5405.63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x14ac:dyDescent="0.25">
      <c r="A821" s="25">
        <f t="shared" si="170"/>
        <v>818</v>
      </c>
      <c r="B821" s="25" t="s">
        <v>883</v>
      </c>
      <c r="C821" s="45">
        <v>45835</v>
      </c>
      <c r="D821" s="45">
        <v>45845</v>
      </c>
      <c r="E821" s="8">
        <v>56.4</v>
      </c>
      <c r="F821" s="8">
        <f t="shared" si="164"/>
        <v>4963.2</v>
      </c>
      <c r="G821" s="54">
        <f t="shared" si="169"/>
        <v>4963.2</v>
      </c>
      <c r="H821" s="25">
        <v>117323</v>
      </c>
      <c r="I821" s="25" t="s">
        <v>1639</v>
      </c>
      <c r="J821" s="25">
        <v>1</v>
      </c>
      <c r="K821" s="25">
        <v>1</v>
      </c>
      <c r="L821" s="25">
        <f t="shared" si="165"/>
        <v>0</v>
      </c>
      <c r="M821" s="25" t="s">
        <v>992</v>
      </c>
      <c r="N821" s="45">
        <v>45847</v>
      </c>
      <c r="O821" s="54">
        <v>9118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t="45" x14ac:dyDescent="0.25">
      <c r="A822" s="25">
        <f t="shared" si="170"/>
        <v>819</v>
      </c>
      <c r="B822" s="25" t="s">
        <v>883</v>
      </c>
      <c r="C822" s="45">
        <v>45835</v>
      </c>
      <c r="D822" s="45">
        <v>45845</v>
      </c>
      <c r="E822" s="8">
        <v>88.2</v>
      </c>
      <c r="F822" s="8">
        <f t="shared" si="164"/>
        <v>7761.6</v>
      </c>
      <c r="G822" s="54">
        <f t="shared" si="169"/>
        <v>7761.6</v>
      </c>
      <c r="H822" s="25">
        <v>125611</v>
      </c>
      <c r="I822" s="25" t="s">
        <v>1640</v>
      </c>
      <c r="J822" s="25">
        <v>1</v>
      </c>
      <c r="K822" s="25">
        <v>1</v>
      </c>
      <c r="L822" s="25">
        <f t="shared" si="165"/>
        <v>0</v>
      </c>
      <c r="M822" s="25" t="s">
        <v>1209</v>
      </c>
      <c r="N822" s="45">
        <v>45854</v>
      </c>
      <c r="O822" s="54">
        <v>17088.75</v>
      </c>
      <c r="P822" s="25" t="s">
        <v>625</v>
      </c>
      <c r="Q822" s="25" t="s">
        <v>637</v>
      </c>
      <c r="R822" s="25" t="s">
        <v>849</v>
      </c>
      <c r="S822" s="3">
        <v>4</v>
      </c>
      <c r="T822" s="55" t="s">
        <v>1208</v>
      </c>
      <c r="U822" s="25" t="s">
        <v>19</v>
      </c>
      <c r="V822" s="25" t="str">
        <f>VLOOKUP(P822,'Customer List'!B:C,2,)</f>
        <v>Delhi</v>
      </c>
      <c r="W822" s="56"/>
      <c r="X822" s="45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70"/>
        <v>820</v>
      </c>
      <c r="B823" s="25" t="s">
        <v>883</v>
      </c>
      <c r="C823" s="45">
        <v>45835</v>
      </c>
      <c r="D823" s="45">
        <v>45845</v>
      </c>
      <c r="E823" s="8">
        <v>59.4</v>
      </c>
      <c r="F823" s="8">
        <f t="shared" si="164"/>
        <v>5227.2</v>
      </c>
      <c r="G823" s="54">
        <f t="shared" si="169"/>
        <v>5227.2</v>
      </c>
      <c r="H823" s="25">
        <v>127617</v>
      </c>
      <c r="I823" s="25" t="s">
        <v>1556</v>
      </c>
      <c r="J823" s="25">
        <v>1</v>
      </c>
      <c r="K823" s="25">
        <v>1</v>
      </c>
      <c r="L823" s="25">
        <f t="shared" si="165"/>
        <v>0</v>
      </c>
      <c r="M823" s="25" t="s">
        <v>992</v>
      </c>
      <c r="N823" s="45">
        <v>45847</v>
      </c>
      <c r="O823" s="54">
        <v>9603</v>
      </c>
      <c r="P823" s="25" t="s">
        <v>884</v>
      </c>
      <c r="Q823" s="25">
        <v>58152971995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70"/>
        <v>821</v>
      </c>
      <c r="B824" s="25" t="s">
        <v>883</v>
      </c>
      <c r="C824" s="45">
        <v>45835</v>
      </c>
      <c r="D824" s="45">
        <v>45845</v>
      </c>
      <c r="E824" s="8">
        <v>201</v>
      </c>
      <c r="F824" s="8">
        <f t="shared" si="164"/>
        <v>17688</v>
      </c>
      <c r="G824" s="54">
        <f t="shared" si="169"/>
        <v>17688</v>
      </c>
      <c r="H824" s="25">
        <v>128012</v>
      </c>
      <c r="I824" s="25" t="s">
        <v>1558</v>
      </c>
      <c r="J824" s="25">
        <v>1</v>
      </c>
      <c r="K824" s="25">
        <v>1</v>
      </c>
      <c r="L824" s="25">
        <f t="shared" si="165"/>
        <v>0</v>
      </c>
      <c r="M824" s="25" t="s">
        <v>992</v>
      </c>
      <c r="N824" s="45">
        <v>45847</v>
      </c>
      <c r="O824" s="54">
        <v>32495</v>
      </c>
      <c r="P824" s="25" t="s">
        <v>884</v>
      </c>
      <c r="Q824" s="25">
        <v>58152971995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70"/>
        <v>822</v>
      </c>
      <c r="B825" s="25" t="s">
        <v>883</v>
      </c>
      <c r="C825" s="45">
        <v>45835</v>
      </c>
      <c r="D825" s="45">
        <v>45845</v>
      </c>
      <c r="E825" s="8">
        <v>161.25</v>
      </c>
      <c r="F825" s="8">
        <f t="shared" si="164"/>
        <v>14190</v>
      </c>
      <c r="G825" s="54">
        <f t="shared" si="169"/>
        <v>14190</v>
      </c>
      <c r="H825" s="25">
        <v>129817</v>
      </c>
      <c r="I825" s="25" t="s">
        <v>1641</v>
      </c>
      <c r="J825" s="25">
        <v>1</v>
      </c>
      <c r="K825" s="25">
        <v>1</v>
      </c>
      <c r="L825" s="25">
        <f t="shared" si="165"/>
        <v>0</v>
      </c>
      <c r="M825" s="25" t="s">
        <v>1002</v>
      </c>
      <c r="N825" s="45">
        <v>45847</v>
      </c>
      <c r="O825" s="54">
        <v>20425</v>
      </c>
      <c r="P825" s="25" t="s">
        <v>214</v>
      </c>
      <c r="Q825" s="25" t="s">
        <v>1131</v>
      </c>
      <c r="R825" s="25" t="s">
        <v>1131</v>
      </c>
      <c r="S825" s="3">
        <v>4</v>
      </c>
      <c r="T825" s="55"/>
      <c r="U825" s="25" t="s">
        <v>19</v>
      </c>
      <c r="V825" s="25" t="str">
        <f>VLOOKUP(P825,'Customer List'!B:C,2,)</f>
        <v>Delhi</v>
      </c>
      <c r="W825" s="56"/>
      <c r="X825" s="45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67" t="str">
        <f>VLOOKUP(P825,'Customer List'!B:D,3,)</f>
        <v>Local</v>
      </c>
    </row>
    <row r="826" spans="1:29" x14ac:dyDescent="0.25">
      <c r="A826" s="25">
        <f t="shared" si="170"/>
        <v>823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164"/>
        <v>7867.2000000000007</v>
      </c>
      <c r="G826" s="54">
        <f t="shared" si="169"/>
        <v>7867.2000000000007</v>
      </c>
      <c r="H826" s="25">
        <v>300005</v>
      </c>
      <c r="I826" s="25" t="s">
        <v>1642</v>
      </c>
      <c r="J826" s="25">
        <v>1</v>
      </c>
      <c r="K826" s="25">
        <v>1</v>
      </c>
      <c r="L826" s="25">
        <f t="shared" si="165"/>
        <v>0</v>
      </c>
      <c r="M826" s="25" t="s">
        <v>911</v>
      </c>
      <c r="N826" s="45">
        <v>45846</v>
      </c>
      <c r="O826" s="54">
        <v>12739.5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70"/>
        <v>824</v>
      </c>
      <c r="B827" s="25" t="s">
        <v>883</v>
      </c>
      <c r="C827" s="45">
        <v>45835</v>
      </c>
      <c r="D827" s="45">
        <v>45845</v>
      </c>
      <c r="E827" s="8">
        <v>237.6</v>
      </c>
      <c r="F827" s="8">
        <f t="shared" si="164"/>
        <v>20908.8</v>
      </c>
      <c r="G827" s="54">
        <f t="shared" si="169"/>
        <v>41817.599999999999</v>
      </c>
      <c r="H827" s="25">
        <v>300332</v>
      </c>
      <c r="I827" s="25" t="s">
        <v>1643</v>
      </c>
      <c r="J827" s="25">
        <v>2</v>
      </c>
      <c r="K827" s="25">
        <v>2</v>
      </c>
      <c r="L827" s="25">
        <f t="shared" si="165"/>
        <v>0</v>
      </c>
      <c r="M827" s="25" t="s">
        <v>912</v>
      </c>
      <c r="N827" s="45">
        <v>45846</v>
      </c>
      <c r="O827" s="54">
        <v>67716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70"/>
        <v>825</v>
      </c>
      <c r="B828" s="25" t="s">
        <v>883</v>
      </c>
      <c r="C828" s="45">
        <v>45835</v>
      </c>
      <c r="D828" s="45">
        <v>45845</v>
      </c>
      <c r="E828" s="8">
        <v>207</v>
      </c>
      <c r="F828" s="8">
        <f t="shared" si="164"/>
        <v>18216</v>
      </c>
      <c r="G828" s="54">
        <f t="shared" si="169"/>
        <v>18216</v>
      </c>
      <c r="H828" s="25">
        <v>302820</v>
      </c>
      <c r="I828" s="25" t="s">
        <v>1644</v>
      </c>
      <c r="J828" s="25">
        <v>1</v>
      </c>
      <c r="K828" s="25">
        <v>1</v>
      </c>
      <c r="L828" s="25">
        <f t="shared" si="165"/>
        <v>0</v>
      </c>
      <c r="M828" s="25" t="s">
        <v>911</v>
      </c>
      <c r="N828" s="45">
        <v>45846</v>
      </c>
      <c r="O828" s="54">
        <v>29497.5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70"/>
        <v>826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164"/>
        <v>7867.2000000000007</v>
      </c>
      <c r="G829" s="54">
        <f t="shared" si="169"/>
        <v>15734.400000000001</v>
      </c>
      <c r="H829" s="25">
        <v>302934</v>
      </c>
      <c r="I829" s="25" t="s">
        <v>1645</v>
      </c>
      <c r="J829" s="25">
        <v>2</v>
      </c>
      <c r="K829" s="25">
        <v>2</v>
      </c>
      <c r="L829" s="25">
        <f t="shared" si="165"/>
        <v>0</v>
      </c>
      <c r="M829" s="25" t="s">
        <v>910</v>
      </c>
      <c r="N829" s="45">
        <v>45846</v>
      </c>
      <c r="O829" s="54">
        <v>25479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70"/>
        <v>827</v>
      </c>
      <c r="B830" s="25" t="s">
        <v>883</v>
      </c>
      <c r="C830" s="45">
        <v>45835</v>
      </c>
      <c r="D830" s="45">
        <v>45845</v>
      </c>
      <c r="E830" s="8">
        <v>159</v>
      </c>
      <c r="F830" s="8">
        <f t="shared" si="164"/>
        <v>13992</v>
      </c>
      <c r="G830" s="54">
        <f t="shared" si="169"/>
        <v>13992</v>
      </c>
      <c r="H830" s="25">
        <v>304022</v>
      </c>
      <c r="I830" s="25" t="s">
        <v>1646</v>
      </c>
      <c r="J830" s="25">
        <v>1</v>
      </c>
      <c r="K830" s="25">
        <v>1</v>
      </c>
      <c r="L830" s="25">
        <f t="shared" si="165"/>
        <v>0</v>
      </c>
      <c r="M830" s="25" t="s">
        <v>992</v>
      </c>
      <c r="N830" s="45">
        <v>45847</v>
      </c>
      <c r="O830" s="54">
        <v>25705</v>
      </c>
      <c r="P830" s="25" t="s">
        <v>884</v>
      </c>
      <c r="Q830" s="25">
        <v>58152971995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70"/>
        <v>828</v>
      </c>
      <c r="B831" s="25" t="s">
        <v>883</v>
      </c>
      <c r="C831" s="45">
        <v>45835</v>
      </c>
      <c r="D831" s="45">
        <v>45845</v>
      </c>
      <c r="E831" s="8">
        <v>92.4</v>
      </c>
      <c r="F831" s="8">
        <f t="shared" si="164"/>
        <v>8131.2000000000007</v>
      </c>
      <c r="G831" s="54">
        <f t="shared" si="169"/>
        <v>8131.2000000000007</v>
      </c>
      <c r="H831" s="25">
        <v>309719</v>
      </c>
      <c r="I831" s="25" t="s">
        <v>1647</v>
      </c>
      <c r="J831" s="25">
        <v>1</v>
      </c>
      <c r="K831" s="25">
        <v>1</v>
      </c>
      <c r="L831" s="25">
        <f t="shared" si="165"/>
        <v>0</v>
      </c>
      <c r="M831" s="25" t="s">
        <v>909</v>
      </c>
      <c r="N831" s="45">
        <v>45846</v>
      </c>
      <c r="O831" s="54">
        <v>13167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70"/>
        <v>829</v>
      </c>
      <c r="B832" s="25" t="s">
        <v>883</v>
      </c>
      <c r="C832" s="45">
        <v>45835</v>
      </c>
      <c r="D832" s="45">
        <v>45845</v>
      </c>
      <c r="E832" s="8">
        <v>285.75</v>
      </c>
      <c r="F832" s="8">
        <f t="shared" si="164"/>
        <v>25146</v>
      </c>
      <c r="G832" s="54">
        <f t="shared" si="169"/>
        <v>25146</v>
      </c>
      <c r="H832" s="25">
        <v>311122</v>
      </c>
      <c r="I832" s="25" t="s">
        <v>1648</v>
      </c>
      <c r="J832" s="25">
        <v>1</v>
      </c>
      <c r="K832" s="25">
        <v>1</v>
      </c>
      <c r="L832" s="25">
        <f t="shared" si="165"/>
        <v>0</v>
      </c>
      <c r="M832" s="25" t="s">
        <v>912</v>
      </c>
      <c r="N832" s="45">
        <v>45846</v>
      </c>
      <c r="O832" s="54">
        <v>32575.5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70"/>
        <v>830</v>
      </c>
      <c r="B833" s="25" t="s">
        <v>883</v>
      </c>
      <c r="C833" s="45">
        <v>45835</v>
      </c>
      <c r="D833" s="45">
        <v>45845</v>
      </c>
      <c r="E833" s="8">
        <v>89.4</v>
      </c>
      <c r="F833" s="8">
        <f t="shared" si="164"/>
        <v>7867.2000000000007</v>
      </c>
      <c r="G833" s="54">
        <f t="shared" si="169"/>
        <v>7867.2000000000007</v>
      </c>
      <c r="H833" s="25">
        <v>312815</v>
      </c>
      <c r="I833" s="25" t="s">
        <v>1649</v>
      </c>
      <c r="J833" s="25">
        <v>1</v>
      </c>
      <c r="K833" s="25">
        <v>1</v>
      </c>
      <c r="L833" s="25">
        <f t="shared" si="165"/>
        <v>0</v>
      </c>
      <c r="M833" s="25" t="s">
        <v>909</v>
      </c>
      <c r="N833" s="45">
        <v>45846</v>
      </c>
      <c r="O833" s="54">
        <v>12739.5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70"/>
        <v>831</v>
      </c>
      <c r="B834" s="25" t="s">
        <v>883</v>
      </c>
      <c r="C834" s="45">
        <v>45835</v>
      </c>
      <c r="D834" s="45">
        <v>45845</v>
      </c>
      <c r="E834" s="8">
        <v>109.8</v>
      </c>
      <c r="F834" s="8">
        <f t="shared" si="164"/>
        <v>9662.4</v>
      </c>
      <c r="G834" s="54">
        <f t="shared" si="169"/>
        <v>9662.4</v>
      </c>
      <c r="H834" s="25">
        <v>320107</v>
      </c>
      <c r="I834" s="25" t="s">
        <v>1240</v>
      </c>
      <c r="J834" s="25">
        <v>1</v>
      </c>
      <c r="K834" s="25">
        <v>1</v>
      </c>
      <c r="L834" s="25">
        <f t="shared" si="165"/>
        <v>0</v>
      </c>
      <c r="M834" s="25" t="s">
        <v>911</v>
      </c>
      <c r="N834" s="45">
        <v>45846</v>
      </c>
      <c r="O834" s="54">
        <v>15646.5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70"/>
        <v>832</v>
      </c>
      <c r="B835" s="25" t="s">
        <v>883</v>
      </c>
      <c r="C835" s="45">
        <v>45835</v>
      </c>
      <c r="D835" s="45">
        <v>45845</v>
      </c>
      <c r="E835" s="8">
        <v>154.19999999999999</v>
      </c>
      <c r="F835" s="8">
        <f t="shared" si="164"/>
        <v>13569.599999999999</v>
      </c>
      <c r="G835" s="54">
        <f t="shared" si="169"/>
        <v>13569.599999999999</v>
      </c>
      <c r="H835" s="25">
        <v>323006</v>
      </c>
      <c r="I835" s="25" t="s">
        <v>1474</v>
      </c>
      <c r="J835" s="25">
        <v>1</v>
      </c>
      <c r="K835" s="25">
        <v>1</v>
      </c>
      <c r="L835" s="25">
        <f t="shared" si="165"/>
        <v>0</v>
      </c>
      <c r="M835" s="25" t="s">
        <v>909</v>
      </c>
      <c r="N835" s="45">
        <v>45846</v>
      </c>
      <c r="O835" s="54">
        <v>21973.5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70"/>
        <v>833</v>
      </c>
      <c r="B836" s="25" t="s">
        <v>883</v>
      </c>
      <c r="C836" s="45">
        <v>45835</v>
      </c>
      <c r="D836" s="45">
        <v>45845</v>
      </c>
      <c r="E836" s="8">
        <v>318</v>
      </c>
      <c r="F836" s="8">
        <f t="shared" si="164"/>
        <v>27984</v>
      </c>
      <c r="G836" s="54">
        <f t="shared" si="169"/>
        <v>27984</v>
      </c>
      <c r="H836" s="25">
        <v>323028</v>
      </c>
      <c r="I836" s="25" t="s">
        <v>1650</v>
      </c>
      <c r="J836" s="25">
        <v>1</v>
      </c>
      <c r="K836" s="25">
        <v>1</v>
      </c>
      <c r="L836" s="25">
        <f t="shared" si="165"/>
        <v>0</v>
      </c>
      <c r="M836" s="25" t="s">
        <v>909</v>
      </c>
      <c r="N836" s="45">
        <v>45846</v>
      </c>
      <c r="O836" s="54">
        <v>36252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70"/>
        <v>834</v>
      </c>
      <c r="B837" s="25" t="s">
        <v>883</v>
      </c>
      <c r="C837" s="45">
        <v>45835</v>
      </c>
      <c r="D837" s="45">
        <v>45845</v>
      </c>
      <c r="E837" s="8">
        <v>257.39999999999998</v>
      </c>
      <c r="F837" s="8">
        <f t="shared" ref="F837:F900" si="171">IF(AB837="DOLLAR",E837*88,E837)</f>
        <v>22651.199999999997</v>
      </c>
      <c r="G837" s="54">
        <f t="shared" si="169"/>
        <v>45302.399999999994</v>
      </c>
      <c r="H837" s="25">
        <v>332306</v>
      </c>
      <c r="I837" s="25" t="s">
        <v>1651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973</v>
      </c>
      <c r="N837" s="45">
        <v>45847</v>
      </c>
      <c r="O837" s="54">
        <v>73359</v>
      </c>
      <c r="P837" s="25" t="s">
        <v>243</v>
      </c>
      <c r="Q837" s="25">
        <v>58152972415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70"/>
        <v>835</v>
      </c>
      <c r="B838" s="25" t="s">
        <v>883</v>
      </c>
      <c r="C838" s="45">
        <v>45835</v>
      </c>
      <c r="D838" s="45">
        <v>45845</v>
      </c>
      <c r="E838" s="8">
        <v>137.4</v>
      </c>
      <c r="F838" s="8">
        <f t="shared" si="171"/>
        <v>12091.2</v>
      </c>
      <c r="G838" s="54">
        <f t="shared" si="169"/>
        <v>12091.2</v>
      </c>
      <c r="H838" s="25">
        <v>344750</v>
      </c>
      <c r="I838" s="25" t="s">
        <v>1652</v>
      </c>
      <c r="J838" s="25">
        <v>1</v>
      </c>
      <c r="K838" s="25">
        <v>1</v>
      </c>
      <c r="L838" s="25">
        <f t="shared" si="172"/>
        <v>0</v>
      </c>
      <c r="M838" s="25" t="s">
        <v>992</v>
      </c>
      <c r="N838" s="45">
        <v>45847</v>
      </c>
      <c r="O838" s="54">
        <v>22213</v>
      </c>
      <c r="P838" s="25" t="s">
        <v>884</v>
      </c>
      <c r="Q838" s="25">
        <v>58152971995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70"/>
        <v>836</v>
      </c>
      <c r="B839" s="25" t="s">
        <v>883</v>
      </c>
      <c r="C839" s="45">
        <v>45835</v>
      </c>
      <c r="D839" s="45">
        <v>45845</v>
      </c>
      <c r="E839" s="8">
        <v>144.75</v>
      </c>
      <c r="F839" s="8">
        <f t="shared" si="171"/>
        <v>12738</v>
      </c>
      <c r="G839" s="54">
        <f t="shared" ref="G839:G902" si="176">F839*J839</f>
        <v>25476</v>
      </c>
      <c r="H839" s="25">
        <v>348219</v>
      </c>
      <c r="I839" s="25" t="s">
        <v>1653</v>
      </c>
      <c r="J839" s="25">
        <v>2</v>
      </c>
      <c r="K839" s="25">
        <v>2</v>
      </c>
      <c r="L839" s="25">
        <f t="shared" si="172"/>
        <v>0</v>
      </c>
      <c r="M839" s="25" t="s">
        <v>911</v>
      </c>
      <c r="N839" s="45">
        <v>45846</v>
      </c>
      <c r="O839" s="54">
        <v>33003</v>
      </c>
      <c r="P839" s="25" t="s">
        <v>885</v>
      </c>
      <c r="Q839" s="25">
        <v>58152921956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Kolkata</v>
      </c>
      <c r="W839" s="56"/>
      <c r="X839" s="45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ref="A840:A903" si="177">A839+1</f>
        <v>837</v>
      </c>
      <c r="B840" s="25" t="s">
        <v>883</v>
      </c>
      <c r="C840" s="45">
        <v>45835</v>
      </c>
      <c r="D840" s="45">
        <v>45845</v>
      </c>
      <c r="E840" s="8">
        <v>88.2</v>
      </c>
      <c r="F840" s="8">
        <f t="shared" si="171"/>
        <v>7761.6</v>
      </c>
      <c r="G840" s="54">
        <f t="shared" si="176"/>
        <v>7761.6</v>
      </c>
      <c r="H840" s="25">
        <v>356607</v>
      </c>
      <c r="I840" s="25" t="s">
        <v>1654</v>
      </c>
      <c r="J840" s="25">
        <v>1</v>
      </c>
      <c r="K840" s="25">
        <v>1</v>
      </c>
      <c r="L840" s="25">
        <f t="shared" si="172"/>
        <v>0</v>
      </c>
      <c r="M840" s="25" t="s">
        <v>911</v>
      </c>
      <c r="N840" s="45">
        <v>45846</v>
      </c>
      <c r="O840" s="54">
        <v>12568.5</v>
      </c>
      <c r="P840" s="25" t="s">
        <v>885</v>
      </c>
      <c r="Q840" s="25">
        <v>58152921956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77"/>
        <v>838</v>
      </c>
      <c r="B841" s="25" t="s">
        <v>883</v>
      </c>
      <c r="C841" s="45">
        <v>45835</v>
      </c>
      <c r="D841" s="45">
        <v>45845</v>
      </c>
      <c r="E841" s="8">
        <v>229.2</v>
      </c>
      <c r="F841" s="8">
        <f t="shared" si="171"/>
        <v>20169.599999999999</v>
      </c>
      <c r="G841" s="54">
        <f t="shared" si="176"/>
        <v>20169.599999999999</v>
      </c>
      <c r="H841" s="25">
        <v>368504</v>
      </c>
      <c r="I841" s="25" t="s">
        <v>1655</v>
      </c>
      <c r="J841" s="25">
        <v>1</v>
      </c>
      <c r="K841" s="25">
        <v>1</v>
      </c>
      <c r="L841" s="25">
        <f t="shared" si="172"/>
        <v>0</v>
      </c>
      <c r="M841" s="25" t="s">
        <v>914</v>
      </c>
      <c r="N841" s="45">
        <v>45846</v>
      </c>
      <c r="O841" s="54">
        <v>38486.5</v>
      </c>
      <c r="P841" s="25" t="s">
        <v>1124</v>
      </c>
      <c r="Q841" s="25">
        <v>58152919996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Mumbai</v>
      </c>
      <c r="W841" s="56"/>
      <c r="X841" s="45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77"/>
        <v>839</v>
      </c>
      <c r="B842" s="25" t="s">
        <v>883</v>
      </c>
      <c r="C842" s="45">
        <v>45835</v>
      </c>
      <c r="D842" s="45">
        <v>45845</v>
      </c>
      <c r="E842" s="8">
        <v>123.6</v>
      </c>
      <c r="F842" s="8">
        <f t="shared" si="171"/>
        <v>10876.8</v>
      </c>
      <c r="G842" s="54">
        <f t="shared" si="176"/>
        <v>43507.199999999997</v>
      </c>
      <c r="H842" s="25">
        <v>420302</v>
      </c>
      <c r="I842" s="25" t="s">
        <v>1254</v>
      </c>
      <c r="J842" s="25">
        <v>4</v>
      </c>
      <c r="K842" s="25">
        <v>4</v>
      </c>
      <c r="L842" s="25">
        <f t="shared" si="172"/>
        <v>0</v>
      </c>
      <c r="M842" s="25" t="s">
        <v>972</v>
      </c>
      <c r="N842" s="45">
        <v>45847</v>
      </c>
      <c r="O842" s="54">
        <v>70452</v>
      </c>
      <c r="P842" s="25" t="s">
        <v>243</v>
      </c>
      <c r="Q842" s="25">
        <v>58152972415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Mumbai</v>
      </c>
      <c r="W842" s="56"/>
      <c r="X842" s="45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77"/>
        <v>840</v>
      </c>
      <c r="B843" s="25" t="s">
        <v>883</v>
      </c>
      <c r="C843" s="45">
        <v>45835</v>
      </c>
      <c r="D843" s="45">
        <v>45845</v>
      </c>
      <c r="E843" s="8">
        <v>84.6</v>
      </c>
      <c r="F843" s="8">
        <f t="shared" si="171"/>
        <v>7444.7999999999993</v>
      </c>
      <c r="G843" s="54">
        <f t="shared" si="176"/>
        <v>7444.7999999999993</v>
      </c>
      <c r="H843" s="25">
        <v>421601</v>
      </c>
      <c r="I843" s="25" t="s">
        <v>1612</v>
      </c>
      <c r="J843" s="25">
        <v>1</v>
      </c>
      <c r="K843" s="25">
        <v>1</v>
      </c>
      <c r="L843" s="25">
        <f t="shared" si="172"/>
        <v>0</v>
      </c>
      <c r="M843" s="25" t="s">
        <v>982</v>
      </c>
      <c r="N843" s="45">
        <v>45847</v>
      </c>
      <c r="O843" s="54">
        <v>14805</v>
      </c>
      <c r="P843" s="25" t="s">
        <v>622</v>
      </c>
      <c r="Q843" s="25">
        <v>58152972161</v>
      </c>
      <c r="R843" s="25" t="s">
        <v>41</v>
      </c>
      <c r="S843" s="3" t="s">
        <v>300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77"/>
        <v>841</v>
      </c>
      <c r="B844" s="25" t="s">
        <v>883</v>
      </c>
      <c r="C844" s="45">
        <v>45835</v>
      </c>
      <c r="D844" s="45">
        <v>45845</v>
      </c>
      <c r="E844" s="8">
        <v>53.4</v>
      </c>
      <c r="F844" s="8">
        <f t="shared" si="171"/>
        <v>4699.2</v>
      </c>
      <c r="G844" s="54">
        <f t="shared" si="176"/>
        <v>4699.2</v>
      </c>
      <c r="H844" s="25">
        <v>423111</v>
      </c>
      <c r="I844" s="25" t="s">
        <v>1656</v>
      </c>
      <c r="J844" s="25">
        <v>1</v>
      </c>
      <c r="K844" s="25">
        <v>1</v>
      </c>
      <c r="L844" s="25">
        <f t="shared" si="172"/>
        <v>0</v>
      </c>
      <c r="M844" s="25" t="s">
        <v>992</v>
      </c>
      <c r="N844" s="45">
        <v>45847</v>
      </c>
      <c r="O844" s="54">
        <v>8633</v>
      </c>
      <c r="P844" s="25" t="s">
        <v>884</v>
      </c>
      <c r="Q844" s="25">
        <v>58152971995</v>
      </c>
      <c r="R844" s="25" t="s">
        <v>41</v>
      </c>
      <c r="S844" s="3">
        <v>-20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77"/>
        <v>842</v>
      </c>
      <c r="B845" s="25" t="s">
        <v>883</v>
      </c>
      <c r="C845" s="45">
        <v>45835</v>
      </c>
      <c r="D845" s="45">
        <v>45845</v>
      </c>
      <c r="E845" s="8">
        <v>183</v>
      </c>
      <c r="F845" s="8">
        <f t="shared" si="171"/>
        <v>16104</v>
      </c>
      <c r="G845" s="54">
        <f t="shared" si="176"/>
        <v>16104</v>
      </c>
      <c r="H845" s="25">
        <v>430104</v>
      </c>
      <c r="I845" s="25" t="s">
        <v>231</v>
      </c>
      <c r="J845" s="25">
        <v>1</v>
      </c>
      <c r="K845" s="25">
        <v>1</v>
      </c>
      <c r="L845" s="25">
        <f t="shared" si="172"/>
        <v>0</v>
      </c>
      <c r="M845" s="25" t="s">
        <v>913</v>
      </c>
      <c r="N845" s="45">
        <v>45846</v>
      </c>
      <c r="O845" s="54">
        <v>28365</v>
      </c>
      <c r="P845" s="25" t="s">
        <v>173</v>
      </c>
      <c r="Q845" s="25">
        <v>58152921433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77"/>
        <v>843</v>
      </c>
      <c r="B846" s="25" t="s">
        <v>883</v>
      </c>
      <c r="C846" s="45">
        <v>45835</v>
      </c>
      <c r="D846" s="45">
        <v>45845</v>
      </c>
      <c r="E846" s="8">
        <v>66</v>
      </c>
      <c r="F846" s="8">
        <f t="shared" si="171"/>
        <v>5808</v>
      </c>
      <c r="G846" s="54">
        <f t="shared" si="176"/>
        <v>5808</v>
      </c>
      <c r="H846" s="25">
        <v>505808</v>
      </c>
      <c r="I846" s="25" t="s">
        <v>141</v>
      </c>
      <c r="J846" s="25">
        <v>1</v>
      </c>
      <c r="K846" s="25">
        <v>1</v>
      </c>
      <c r="L846" s="25">
        <f t="shared" si="172"/>
        <v>0</v>
      </c>
      <c r="M846" s="25" t="s">
        <v>992</v>
      </c>
      <c r="N846" s="45">
        <v>45847</v>
      </c>
      <c r="O846" s="54">
        <v>10670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77"/>
        <v>844</v>
      </c>
      <c r="B847" s="25" t="s">
        <v>883</v>
      </c>
      <c r="C847" s="45">
        <v>45835</v>
      </c>
      <c r="D847" s="45">
        <v>45845</v>
      </c>
      <c r="E847" s="8">
        <v>67.2</v>
      </c>
      <c r="F847" s="8">
        <f t="shared" si="171"/>
        <v>5913.6</v>
      </c>
      <c r="G847" s="54">
        <f t="shared" si="176"/>
        <v>11827.2</v>
      </c>
      <c r="H847" s="25">
        <v>505816</v>
      </c>
      <c r="I847" s="25" t="s">
        <v>1657</v>
      </c>
      <c r="J847" s="25">
        <v>2</v>
      </c>
      <c r="K847" s="25">
        <v>2</v>
      </c>
      <c r="L847" s="25">
        <f t="shared" si="172"/>
        <v>0</v>
      </c>
      <c r="M847" s="25" t="s">
        <v>979</v>
      </c>
      <c r="N847" s="45">
        <v>45847</v>
      </c>
      <c r="O847" s="54">
        <v>20832</v>
      </c>
      <c r="P847" s="25" t="s">
        <v>673</v>
      </c>
      <c r="Q847" s="25">
        <v>58152971203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Hyderabad</v>
      </c>
      <c r="W847" s="56"/>
      <c r="X847" s="45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77"/>
        <v>845</v>
      </c>
      <c r="B848" s="25" t="s">
        <v>883</v>
      </c>
      <c r="C848" s="45">
        <v>45835</v>
      </c>
      <c r="D848" s="45">
        <v>45845</v>
      </c>
      <c r="E848" s="8">
        <v>148.19999999999999</v>
      </c>
      <c r="F848" s="8">
        <f t="shared" si="171"/>
        <v>13041.599999999999</v>
      </c>
      <c r="G848" s="54">
        <f t="shared" si="176"/>
        <v>13041.599999999999</v>
      </c>
      <c r="H848" s="25">
        <v>506507</v>
      </c>
      <c r="I848" s="25" t="s">
        <v>1514</v>
      </c>
      <c r="J848" s="25">
        <v>1</v>
      </c>
      <c r="K848" s="25">
        <v>1</v>
      </c>
      <c r="L848" s="25">
        <f t="shared" si="172"/>
        <v>0</v>
      </c>
      <c r="M848" s="25" t="s">
        <v>910</v>
      </c>
      <c r="N848" s="45">
        <v>45846</v>
      </c>
      <c r="O848" s="54">
        <v>21118.5</v>
      </c>
      <c r="P848" s="25" t="s">
        <v>885</v>
      </c>
      <c r="Q848" s="25">
        <v>58152921956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77"/>
        <v>846</v>
      </c>
      <c r="B849" s="25" t="s">
        <v>883</v>
      </c>
      <c r="C849" s="45">
        <v>45835</v>
      </c>
      <c r="D849" s="45">
        <v>45845</v>
      </c>
      <c r="E849" s="8">
        <v>128.4</v>
      </c>
      <c r="F849" s="8">
        <f t="shared" si="171"/>
        <v>11299.2</v>
      </c>
      <c r="G849" s="54">
        <f t="shared" si="176"/>
        <v>11299.2</v>
      </c>
      <c r="H849" s="25">
        <v>506804</v>
      </c>
      <c r="I849" s="25" t="s">
        <v>1658</v>
      </c>
      <c r="J849" s="25">
        <v>1</v>
      </c>
      <c r="K849" s="25">
        <v>1</v>
      </c>
      <c r="L849" s="25">
        <f t="shared" si="172"/>
        <v>0</v>
      </c>
      <c r="M849" s="25" t="s">
        <v>909</v>
      </c>
      <c r="N849" s="45">
        <v>45846</v>
      </c>
      <c r="O849" s="54">
        <v>18297</v>
      </c>
      <c r="P849" s="25" t="s">
        <v>885</v>
      </c>
      <c r="Q849" s="25">
        <v>58152921956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77"/>
        <v>847</v>
      </c>
      <c r="B850" s="25" t="s">
        <v>883</v>
      </c>
      <c r="C850" s="45">
        <v>45835</v>
      </c>
      <c r="D850" s="45">
        <v>45845</v>
      </c>
      <c r="E850" s="8">
        <v>177.6</v>
      </c>
      <c r="F850" s="8">
        <f t="shared" si="171"/>
        <v>15628.8</v>
      </c>
      <c r="G850" s="54">
        <f t="shared" si="176"/>
        <v>15628.8</v>
      </c>
      <c r="H850" s="25">
        <v>506916</v>
      </c>
      <c r="I850" s="25" t="s">
        <v>1659</v>
      </c>
      <c r="J850" s="25">
        <v>1</v>
      </c>
      <c r="K850" s="25">
        <v>1</v>
      </c>
      <c r="L850" s="25">
        <f t="shared" si="172"/>
        <v>0</v>
      </c>
      <c r="M850" s="25" t="s">
        <v>992</v>
      </c>
      <c r="N850" s="45">
        <v>45847</v>
      </c>
      <c r="O850" s="54">
        <v>28712</v>
      </c>
      <c r="P850" s="25" t="s">
        <v>884</v>
      </c>
      <c r="Q850" s="25">
        <v>58152971995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Kolkata</v>
      </c>
      <c r="W850" s="56"/>
      <c r="X850" s="45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x14ac:dyDescent="0.25">
      <c r="A851" s="25">
        <f t="shared" si="177"/>
        <v>848</v>
      </c>
      <c r="B851" s="25" t="s">
        <v>883</v>
      </c>
      <c r="C851" s="45">
        <v>45835</v>
      </c>
      <c r="D851" s="45">
        <v>45845</v>
      </c>
      <c r="E851" s="8">
        <v>208.2</v>
      </c>
      <c r="F851" s="8">
        <f t="shared" si="171"/>
        <v>18321.599999999999</v>
      </c>
      <c r="G851" s="54">
        <f t="shared" si="176"/>
        <v>36643.199999999997</v>
      </c>
      <c r="H851" s="25">
        <v>591706</v>
      </c>
      <c r="I851" s="25" t="s">
        <v>1660</v>
      </c>
      <c r="J851" s="25">
        <v>2</v>
      </c>
      <c r="K851" s="25">
        <v>2</v>
      </c>
      <c r="L851" s="25">
        <f t="shared" si="172"/>
        <v>0</v>
      </c>
      <c r="M851" s="25" t="s">
        <v>910</v>
      </c>
      <c r="N851" s="45">
        <v>45846</v>
      </c>
      <c r="O851" s="54">
        <v>59337</v>
      </c>
      <c r="P851" s="25" t="s">
        <v>885</v>
      </c>
      <c r="Q851" s="25">
        <v>58152921956</v>
      </c>
      <c r="R851" s="25" t="s">
        <v>41</v>
      </c>
      <c r="S851" s="3">
        <v>-20</v>
      </c>
      <c r="T851" s="55"/>
      <c r="U851" s="25" t="s">
        <v>19</v>
      </c>
      <c r="V851" s="25" t="str">
        <f>VLOOKUP(P851,'Customer List'!B:C,2,)</f>
        <v>Kolkata</v>
      </c>
      <c r="W851" s="56"/>
      <c r="X851" s="45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77"/>
        <v>849</v>
      </c>
      <c r="B852" s="25" t="s">
        <v>883</v>
      </c>
      <c r="C852" s="45">
        <v>45835</v>
      </c>
      <c r="D852" s="45">
        <v>45845</v>
      </c>
      <c r="E852" s="8">
        <v>165.6</v>
      </c>
      <c r="F852" s="8">
        <f t="shared" si="171"/>
        <v>14572.8</v>
      </c>
      <c r="G852" s="54">
        <f t="shared" si="176"/>
        <v>14572.8</v>
      </c>
      <c r="H852" s="25">
        <v>801701</v>
      </c>
      <c r="I852" s="25" t="s">
        <v>1661</v>
      </c>
      <c r="J852" s="25">
        <v>1</v>
      </c>
      <c r="K852" s="25">
        <v>1</v>
      </c>
      <c r="L852" s="25">
        <f t="shared" si="172"/>
        <v>0</v>
      </c>
      <c r="M852" s="25" t="s">
        <v>915</v>
      </c>
      <c r="N852" s="45">
        <v>45846</v>
      </c>
      <c r="O852" s="54">
        <v>32085</v>
      </c>
      <c r="P852" s="25" t="s">
        <v>886</v>
      </c>
      <c r="Q852" s="25">
        <v>58152919786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Jodhpur</v>
      </c>
      <c r="W852" s="56"/>
      <c r="X852" s="45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77"/>
        <v>850</v>
      </c>
      <c r="B853" s="25" t="s">
        <v>883</v>
      </c>
      <c r="C853" s="45">
        <v>45835</v>
      </c>
      <c r="D853" s="45">
        <v>45845</v>
      </c>
      <c r="E853" s="8">
        <v>46.2</v>
      </c>
      <c r="F853" s="8">
        <f t="shared" si="171"/>
        <v>4065.6000000000004</v>
      </c>
      <c r="G853" s="54">
        <f t="shared" si="176"/>
        <v>4065.6000000000004</v>
      </c>
      <c r="H853" s="25">
        <v>100236</v>
      </c>
      <c r="I853" s="25" t="s">
        <v>44</v>
      </c>
      <c r="J853" s="25">
        <v>1</v>
      </c>
      <c r="K853" s="25">
        <v>1</v>
      </c>
      <c r="L853" s="25">
        <f t="shared" si="172"/>
        <v>0</v>
      </c>
      <c r="M853" s="25" t="s">
        <v>1164</v>
      </c>
      <c r="N853" s="45">
        <v>45850</v>
      </c>
      <c r="O853" s="54">
        <v>6583.5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t="45" x14ac:dyDescent="0.25">
      <c r="A854" s="25">
        <f t="shared" si="177"/>
        <v>851</v>
      </c>
      <c r="B854" s="25" t="s">
        <v>883</v>
      </c>
      <c r="C854" s="45">
        <v>45835</v>
      </c>
      <c r="D854" s="45">
        <v>45845</v>
      </c>
      <c r="E854" s="8">
        <v>172.8</v>
      </c>
      <c r="F854" s="8">
        <f t="shared" si="171"/>
        <v>15206.400000000001</v>
      </c>
      <c r="G854" s="54">
        <f t="shared" si="176"/>
        <v>15206.400000000001</v>
      </c>
      <c r="H854" s="25">
        <v>100432</v>
      </c>
      <c r="I854" s="25" t="s">
        <v>1278</v>
      </c>
      <c r="J854" s="25">
        <v>1</v>
      </c>
      <c r="K854" s="25">
        <v>1</v>
      </c>
      <c r="L854" s="25">
        <f t="shared" si="172"/>
        <v>0</v>
      </c>
      <c r="M854" s="25" t="s">
        <v>1209</v>
      </c>
      <c r="N854" s="45">
        <v>45854</v>
      </c>
      <c r="O854" s="54">
        <v>33480</v>
      </c>
      <c r="P854" s="25" t="s">
        <v>625</v>
      </c>
      <c r="Q854" s="25" t="s">
        <v>637</v>
      </c>
      <c r="R854" s="25" t="s">
        <v>849</v>
      </c>
      <c r="S854" s="3">
        <v>4</v>
      </c>
      <c r="T854" s="55" t="s">
        <v>1208</v>
      </c>
      <c r="U854" s="25" t="s">
        <v>19</v>
      </c>
      <c r="V854" s="25" t="str">
        <f>VLOOKUP(P854,'Customer List'!B:C,2,)</f>
        <v>Delhi</v>
      </c>
      <c r="W854" s="56"/>
      <c r="X854" s="45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x14ac:dyDescent="0.25">
      <c r="A855" s="25">
        <f t="shared" si="177"/>
        <v>852</v>
      </c>
      <c r="B855" s="25" t="s">
        <v>883</v>
      </c>
      <c r="C855" s="45">
        <v>45835</v>
      </c>
      <c r="D855" s="45">
        <v>45845</v>
      </c>
      <c r="E855" s="8">
        <v>137.4</v>
      </c>
      <c r="F855" s="8">
        <f t="shared" si="171"/>
        <v>12091.2</v>
      </c>
      <c r="G855" s="54">
        <f t="shared" si="176"/>
        <v>12091.2</v>
      </c>
      <c r="H855" s="25">
        <v>100612</v>
      </c>
      <c r="I855" s="25" t="s">
        <v>1662</v>
      </c>
      <c r="J855" s="25">
        <v>1</v>
      </c>
      <c r="K855" s="25">
        <v>1</v>
      </c>
      <c r="L855" s="25">
        <f t="shared" si="172"/>
        <v>0</v>
      </c>
      <c r="M855" s="25" t="s">
        <v>1164</v>
      </c>
      <c r="N855" s="45">
        <v>45850</v>
      </c>
      <c r="O855" s="54">
        <v>19579.5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77"/>
        <v>853</v>
      </c>
      <c r="B856" s="25" t="s">
        <v>883</v>
      </c>
      <c r="C856" s="45">
        <v>45835</v>
      </c>
      <c r="D856" s="45">
        <v>45845</v>
      </c>
      <c r="E856" s="8">
        <v>64.2</v>
      </c>
      <c r="F856" s="8">
        <f t="shared" si="171"/>
        <v>5649.6</v>
      </c>
      <c r="G856" s="54">
        <f t="shared" si="176"/>
        <v>5649.6</v>
      </c>
      <c r="H856" s="25">
        <v>100708</v>
      </c>
      <c r="I856" s="25" t="s">
        <v>1379</v>
      </c>
      <c r="J856" s="25">
        <v>1</v>
      </c>
      <c r="K856" s="25">
        <v>1</v>
      </c>
      <c r="L856" s="25">
        <f t="shared" si="172"/>
        <v>0</v>
      </c>
      <c r="M856" s="25" t="s">
        <v>1006</v>
      </c>
      <c r="N856" s="45">
        <v>45847</v>
      </c>
      <c r="O856" s="54">
        <v>0</v>
      </c>
      <c r="P856" s="25" t="s">
        <v>50</v>
      </c>
      <c r="Q856" s="25" t="s">
        <v>637</v>
      </c>
      <c r="R856" s="25" t="s">
        <v>638</v>
      </c>
      <c r="S856" s="3">
        <v>4</v>
      </c>
      <c r="T856" s="55" t="s">
        <v>610</v>
      </c>
      <c r="U856" s="25" t="s">
        <v>19</v>
      </c>
      <c r="V856" s="25" t="str">
        <f>VLOOKUP(P856,'Customer List'!B:C,2,)</f>
        <v>Delhi</v>
      </c>
      <c r="W856" s="56"/>
      <c r="X856" s="45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67" t="str">
        <f>VLOOKUP(P856,'Customer List'!B:D,3,)</f>
        <v>Local</v>
      </c>
    </row>
    <row r="857" spans="1:29" x14ac:dyDescent="0.25">
      <c r="A857" s="25">
        <f t="shared" si="177"/>
        <v>854</v>
      </c>
      <c r="B857" s="25" t="s">
        <v>883</v>
      </c>
      <c r="C857" s="45">
        <v>45835</v>
      </c>
      <c r="D857" s="45">
        <v>45845</v>
      </c>
      <c r="E857" s="8">
        <v>81.599999999999994</v>
      </c>
      <c r="F857" s="8">
        <f t="shared" si="171"/>
        <v>7180.7999999999993</v>
      </c>
      <c r="G857" s="54">
        <f t="shared" si="176"/>
        <v>7180.7999999999993</v>
      </c>
      <c r="H857" s="25">
        <v>101823</v>
      </c>
      <c r="I857" s="25" t="s">
        <v>1663</v>
      </c>
      <c r="J857" s="25">
        <v>1</v>
      </c>
      <c r="K857" s="25">
        <v>1</v>
      </c>
      <c r="L857" s="25">
        <f t="shared" si="172"/>
        <v>0</v>
      </c>
      <c r="M857" s="25" t="s">
        <v>1164</v>
      </c>
      <c r="N857" s="45">
        <v>45850</v>
      </c>
      <c r="O857" s="54">
        <v>11628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77"/>
        <v>855</v>
      </c>
      <c r="B858" s="25" t="s">
        <v>883</v>
      </c>
      <c r="C858" s="45">
        <v>45835</v>
      </c>
      <c r="D858" s="45">
        <v>45845</v>
      </c>
      <c r="E858" s="8">
        <v>98.399999999999991</v>
      </c>
      <c r="F858" s="8">
        <f t="shared" si="171"/>
        <v>8659.1999999999989</v>
      </c>
      <c r="G858" s="54">
        <f t="shared" si="176"/>
        <v>17318.399999999998</v>
      </c>
      <c r="H858" s="25">
        <v>102116</v>
      </c>
      <c r="I858" s="25" t="s">
        <v>1664</v>
      </c>
      <c r="J858" s="25">
        <v>2</v>
      </c>
      <c r="K858" s="25">
        <v>2</v>
      </c>
      <c r="L858" s="25">
        <f t="shared" si="172"/>
        <v>0</v>
      </c>
      <c r="M858" s="25" t="s">
        <v>928</v>
      </c>
      <c r="N858" s="45">
        <v>45846</v>
      </c>
      <c r="O858" s="54">
        <v>35588</v>
      </c>
      <c r="P858" s="25" t="s">
        <v>296</v>
      </c>
      <c r="Q858" s="25">
        <v>58152921341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Kerala</v>
      </c>
      <c r="W858" s="56"/>
      <c r="X858" s="45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77"/>
        <v>856</v>
      </c>
      <c r="B859" s="25" t="s">
        <v>883</v>
      </c>
      <c r="C859" s="45">
        <v>45835</v>
      </c>
      <c r="D859" s="45">
        <v>45845</v>
      </c>
      <c r="E859" s="8">
        <v>98.399999999999991</v>
      </c>
      <c r="F859" s="8">
        <f t="shared" si="171"/>
        <v>8659.1999999999989</v>
      </c>
      <c r="G859" s="54">
        <f t="shared" si="176"/>
        <v>8659.1999999999989</v>
      </c>
      <c r="H859" s="25">
        <v>102116</v>
      </c>
      <c r="I859" s="25" t="s">
        <v>1664</v>
      </c>
      <c r="J859" s="25">
        <v>1</v>
      </c>
      <c r="K859" s="25">
        <v>1</v>
      </c>
      <c r="L859" s="25">
        <f t="shared" si="172"/>
        <v>0</v>
      </c>
      <c r="M859" s="25" t="s">
        <v>989</v>
      </c>
      <c r="N859" s="45">
        <v>45847</v>
      </c>
      <c r="O859" s="54">
        <v>18302.400000000001</v>
      </c>
      <c r="P859" s="25" t="s">
        <v>619</v>
      </c>
      <c r="Q859" s="25">
        <v>58152971424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Kerala</v>
      </c>
      <c r="W859" s="56"/>
      <c r="X859" s="45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77"/>
        <v>857</v>
      </c>
      <c r="B860" s="25" t="s">
        <v>883</v>
      </c>
      <c r="C860" s="45">
        <v>45835</v>
      </c>
      <c r="D860" s="45">
        <v>45845</v>
      </c>
      <c r="E860" s="8">
        <v>144.6</v>
      </c>
      <c r="F860" s="8">
        <f t="shared" si="171"/>
        <v>12724.8</v>
      </c>
      <c r="G860" s="54">
        <f t="shared" si="176"/>
        <v>12724.8</v>
      </c>
      <c r="H860" s="25">
        <v>102720</v>
      </c>
      <c r="I860" s="25" t="s">
        <v>1665</v>
      </c>
      <c r="J860" s="25">
        <v>1</v>
      </c>
      <c r="K860" s="25">
        <v>1</v>
      </c>
      <c r="L860" s="25">
        <f t="shared" si="172"/>
        <v>0</v>
      </c>
      <c r="M860" s="25" t="s">
        <v>1164</v>
      </c>
      <c r="N860" s="45">
        <v>45850</v>
      </c>
      <c r="O860" s="54">
        <v>20605.5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77"/>
        <v>858</v>
      </c>
      <c r="B861" s="25" t="s">
        <v>883</v>
      </c>
      <c r="C861" s="45">
        <v>45835</v>
      </c>
      <c r="D861" s="45">
        <v>45845</v>
      </c>
      <c r="E861" s="8">
        <v>148.80000000000001</v>
      </c>
      <c r="F861" s="8">
        <f t="shared" si="171"/>
        <v>13094.400000000001</v>
      </c>
      <c r="G861" s="54">
        <f t="shared" si="176"/>
        <v>13094.400000000001</v>
      </c>
      <c r="H861" s="25">
        <v>103028</v>
      </c>
      <c r="I861" s="25" t="s">
        <v>1666</v>
      </c>
      <c r="J861" s="25">
        <v>1</v>
      </c>
      <c r="K861" s="25">
        <v>1</v>
      </c>
      <c r="L861" s="25">
        <f t="shared" si="172"/>
        <v>0</v>
      </c>
      <c r="M861" s="25" t="s">
        <v>971</v>
      </c>
      <c r="N861" s="45">
        <v>45847</v>
      </c>
      <c r="O861" s="54">
        <v>23064</v>
      </c>
      <c r="P861" s="25" t="s">
        <v>229</v>
      </c>
      <c r="Q861" s="25">
        <v>58152972625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Kolkata</v>
      </c>
      <c r="W861" s="56"/>
      <c r="X861" s="45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77"/>
        <v>859</v>
      </c>
      <c r="B862" s="25" t="s">
        <v>883</v>
      </c>
      <c r="C862" s="45">
        <v>45835</v>
      </c>
      <c r="D862" s="45">
        <v>45845</v>
      </c>
      <c r="E862" s="8">
        <v>51.6</v>
      </c>
      <c r="F862" s="8">
        <f t="shared" si="171"/>
        <v>4540.8</v>
      </c>
      <c r="G862" s="54">
        <f t="shared" si="176"/>
        <v>4540.8</v>
      </c>
      <c r="H862" s="25">
        <v>103106</v>
      </c>
      <c r="I862" s="25" t="s">
        <v>1667</v>
      </c>
      <c r="J862" s="25">
        <v>1</v>
      </c>
      <c r="K862" s="25">
        <v>1</v>
      </c>
      <c r="L862" s="25">
        <f t="shared" si="172"/>
        <v>0</v>
      </c>
      <c r="M862" s="25" t="s">
        <v>1164</v>
      </c>
      <c r="N862" s="45">
        <v>45850</v>
      </c>
      <c r="O862" s="54">
        <v>7353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77"/>
        <v>860</v>
      </c>
      <c r="B863" s="25" t="s">
        <v>883</v>
      </c>
      <c r="C863" s="45">
        <v>45835</v>
      </c>
      <c r="D863" s="45">
        <v>45845</v>
      </c>
      <c r="E863" s="8">
        <v>137.4</v>
      </c>
      <c r="F863" s="8">
        <f t="shared" si="171"/>
        <v>12091.2</v>
      </c>
      <c r="G863" s="54">
        <f t="shared" si="176"/>
        <v>12091.2</v>
      </c>
      <c r="H863" s="25">
        <v>104420</v>
      </c>
      <c r="I863" s="25" t="s">
        <v>1637</v>
      </c>
      <c r="J863" s="25">
        <v>1</v>
      </c>
      <c r="K863" s="25">
        <v>1</v>
      </c>
      <c r="L863" s="25">
        <f t="shared" si="172"/>
        <v>0</v>
      </c>
      <c r="M863" s="25" t="s">
        <v>1164</v>
      </c>
      <c r="N863" s="45">
        <v>45850</v>
      </c>
      <c r="O863" s="54">
        <v>19579.5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77"/>
        <v>861</v>
      </c>
      <c r="B864" s="25" t="s">
        <v>883</v>
      </c>
      <c r="C864" s="45">
        <v>45835</v>
      </c>
      <c r="D864" s="45">
        <v>45845</v>
      </c>
      <c r="E864" s="8">
        <v>219.75</v>
      </c>
      <c r="F864" s="8">
        <f t="shared" si="171"/>
        <v>19338</v>
      </c>
      <c r="G864" s="54">
        <f t="shared" si="176"/>
        <v>19338</v>
      </c>
      <c r="H864" s="25">
        <v>104732</v>
      </c>
      <c r="I864" s="25" t="s">
        <v>1668</v>
      </c>
      <c r="J864" s="25">
        <v>1</v>
      </c>
      <c r="K864" s="25">
        <v>1</v>
      </c>
      <c r="L864" s="25">
        <f t="shared" si="172"/>
        <v>0</v>
      </c>
      <c r="M864" s="25" t="s">
        <v>1164</v>
      </c>
      <c r="N864" s="45">
        <v>45850</v>
      </c>
      <c r="O864" s="54">
        <v>25051.5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77"/>
        <v>862</v>
      </c>
      <c r="B865" s="25" t="s">
        <v>883</v>
      </c>
      <c r="C865" s="45">
        <v>45835</v>
      </c>
      <c r="D865" s="45">
        <v>45845</v>
      </c>
      <c r="E865" s="8">
        <v>57.6</v>
      </c>
      <c r="F865" s="8">
        <f t="shared" si="171"/>
        <v>5068.8</v>
      </c>
      <c r="G865" s="54">
        <f t="shared" si="176"/>
        <v>5068.8</v>
      </c>
      <c r="H865" s="25">
        <v>105011</v>
      </c>
      <c r="I865" s="25" t="s">
        <v>1548</v>
      </c>
      <c r="J865" s="25">
        <v>1</v>
      </c>
      <c r="K865" s="25">
        <v>1</v>
      </c>
      <c r="L865" s="25">
        <f t="shared" si="172"/>
        <v>0</v>
      </c>
      <c r="M865" s="25" t="s">
        <v>1164</v>
      </c>
      <c r="N865" s="45">
        <v>45850</v>
      </c>
      <c r="O865" s="54">
        <v>8208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77"/>
        <v>863</v>
      </c>
      <c r="B866" s="25" t="s">
        <v>883</v>
      </c>
      <c r="C866" s="45">
        <v>45835</v>
      </c>
      <c r="D866" s="45">
        <v>45845</v>
      </c>
      <c r="E866" s="8">
        <v>84.6</v>
      </c>
      <c r="F866" s="8">
        <f t="shared" si="171"/>
        <v>7444.7999999999993</v>
      </c>
      <c r="G866" s="54">
        <f t="shared" si="176"/>
        <v>7444.7999999999993</v>
      </c>
      <c r="H866" s="25">
        <v>105719</v>
      </c>
      <c r="I866" s="25" t="s">
        <v>1669</v>
      </c>
      <c r="J866" s="25">
        <v>1</v>
      </c>
      <c r="K866" s="25">
        <v>1</v>
      </c>
      <c r="L866" s="25">
        <f t="shared" si="172"/>
        <v>0</v>
      </c>
      <c r="M866" s="25" t="s">
        <v>1164</v>
      </c>
      <c r="N866" s="45">
        <v>45850</v>
      </c>
      <c r="O866" s="54">
        <v>12055.5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77"/>
        <v>864</v>
      </c>
      <c r="B867" s="25" t="s">
        <v>883</v>
      </c>
      <c r="C867" s="45">
        <v>45835</v>
      </c>
      <c r="D867" s="45">
        <v>45845</v>
      </c>
      <c r="E867" s="8">
        <v>214.8</v>
      </c>
      <c r="F867" s="8">
        <f t="shared" si="171"/>
        <v>18902.400000000001</v>
      </c>
      <c r="G867" s="54">
        <f t="shared" si="176"/>
        <v>18902.400000000001</v>
      </c>
      <c r="H867" s="25">
        <v>106338</v>
      </c>
      <c r="I867" s="25" t="s">
        <v>1670</v>
      </c>
      <c r="J867" s="25">
        <v>1</v>
      </c>
      <c r="K867" s="25">
        <v>1</v>
      </c>
      <c r="L867" s="25">
        <f t="shared" si="172"/>
        <v>0</v>
      </c>
      <c r="M867" s="25" t="s">
        <v>1164</v>
      </c>
      <c r="N867" s="45">
        <v>45850</v>
      </c>
      <c r="O867" s="54">
        <v>30609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77"/>
        <v>865</v>
      </c>
      <c r="B868" s="25" t="s">
        <v>883</v>
      </c>
      <c r="C868" s="45">
        <v>45835</v>
      </c>
      <c r="D868" s="45">
        <v>45845</v>
      </c>
      <c r="E868" s="8">
        <v>49.8</v>
      </c>
      <c r="F868" s="8">
        <f t="shared" si="171"/>
        <v>4382.3999999999996</v>
      </c>
      <c r="G868" s="54">
        <f t="shared" si="176"/>
        <v>4382.3999999999996</v>
      </c>
      <c r="H868" s="25">
        <v>108111</v>
      </c>
      <c r="I868" s="25" t="s">
        <v>1551</v>
      </c>
      <c r="J868" s="25">
        <v>1</v>
      </c>
      <c r="K868" s="25">
        <v>1</v>
      </c>
      <c r="L868" s="25">
        <f t="shared" si="172"/>
        <v>0</v>
      </c>
      <c r="M868" s="25" t="s">
        <v>1164</v>
      </c>
      <c r="N868" s="45">
        <v>45850</v>
      </c>
      <c r="O868" s="54">
        <v>7096.5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77"/>
        <v>866</v>
      </c>
      <c r="B869" s="25" t="s">
        <v>883</v>
      </c>
      <c r="C869" s="45">
        <v>45835</v>
      </c>
      <c r="D869" s="45">
        <v>45845</v>
      </c>
      <c r="E869" s="8">
        <v>201</v>
      </c>
      <c r="F869" s="8">
        <f t="shared" si="171"/>
        <v>17688</v>
      </c>
      <c r="G869" s="54">
        <f t="shared" si="176"/>
        <v>17688</v>
      </c>
      <c r="H869" s="25">
        <v>113828</v>
      </c>
      <c r="I869" s="25" t="s">
        <v>1671</v>
      </c>
      <c r="J869" s="25">
        <v>1</v>
      </c>
      <c r="K869" s="25">
        <v>1</v>
      </c>
      <c r="L869" s="25">
        <f t="shared" si="172"/>
        <v>0</v>
      </c>
      <c r="M869" s="25" t="s">
        <v>971</v>
      </c>
      <c r="N869" s="45">
        <v>45847</v>
      </c>
      <c r="O869" s="54">
        <v>31155</v>
      </c>
      <c r="P869" s="25" t="s">
        <v>229</v>
      </c>
      <c r="Q869" s="25">
        <v>58152972625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Kolkata</v>
      </c>
      <c r="W869" s="56"/>
      <c r="X869" s="45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77"/>
        <v>867</v>
      </c>
      <c r="B870" s="25" t="s">
        <v>883</v>
      </c>
      <c r="C870" s="45">
        <v>45835</v>
      </c>
      <c r="D870" s="45">
        <v>45845</v>
      </c>
      <c r="E870" s="8">
        <v>80.400000000000006</v>
      </c>
      <c r="F870" s="8">
        <f t="shared" si="171"/>
        <v>7075.2000000000007</v>
      </c>
      <c r="G870" s="54">
        <f t="shared" si="176"/>
        <v>7075.2000000000007</v>
      </c>
      <c r="H870" s="25">
        <v>115508</v>
      </c>
      <c r="I870" s="25" t="s">
        <v>1672</v>
      </c>
      <c r="J870" s="25">
        <v>1</v>
      </c>
      <c r="K870" s="25">
        <v>1</v>
      </c>
      <c r="L870" s="25">
        <f t="shared" si="172"/>
        <v>0</v>
      </c>
      <c r="M870" s="25" t="s">
        <v>1164</v>
      </c>
      <c r="N870" s="45">
        <v>45850</v>
      </c>
      <c r="O870" s="54">
        <v>11457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77"/>
        <v>868</v>
      </c>
      <c r="B871" s="25" t="s">
        <v>883</v>
      </c>
      <c r="C871" s="45">
        <v>45835</v>
      </c>
      <c r="D871" s="45">
        <v>45845</v>
      </c>
      <c r="E871" s="8">
        <v>56.4</v>
      </c>
      <c r="F871" s="8">
        <f t="shared" si="171"/>
        <v>4963.2</v>
      </c>
      <c r="G871" s="54">
        <f t="shared" si="176"/>
        <v>4963.2</v>
      </c>
      <c r="H871" s="25">
        <v>115526</v>
      </c>
      <c r="I871" s="25" t="s">
        <v>1673</v>
      </c>
      <c r="J871" s="25">
        <v>1</v>
      </c>
      <c r="K871" s="25">
        <v>1</v>
      </c>
      <c r="L871" s="25">
        <f t="shared" si="172"/>
        <v>0</v>
      </c>
      <c r="M871" s="25" t="s">
        <v>927</v>
      </c>
      <c r="N871" s="45">
        <v>45846</v>
      </c>
      <c r="O871" s="54">
        <v>8742</v>
      </c>
      <c r="P871" s="25" t="s">
        <v>225</v>
      </c>
      <c r="Q871" s="25" t="s">
        <v>1127</v>
      </c>
      <c r="R871" s="25" t="s">
        <v>41</v>
      </c>
      <c r="S871" s="3">
        <v>4</v>
      </c>
      <c r="T871" s="55" t="s">
        <v>1128</v>
      </c>
      <c r="U871" s="25" t="s">
        <v>19</v>
      </c>
      <c r="V871" s="25" t="str">
        <f>VLOOKUP(P871,'Customer List'!B:C,2,)</f>
        <v>Punjab</v>
      </c>
      <c r="W871" s="56"/>
      <c r="X871" s="45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77"/>
        <v>869</v>
      </c>
      <c r="B872" s="25" t="s">
        <v>883</v>
      </c>
      <c r="C872" s="45">
        <v>45835</v>
      </c>
      <c r="D872" s="45">
        <v>45845</v>
      </c>
      <c r="E872" s="8">
        <v>88.2</v>
      </c>
      <c r="F872" s="8">
        <f t="shared" si="171"/>
        <v>7761.6</v>
      </c>
      <c r="G872" s="54">
        <f t="shared" si="176"/>
        <v>7761.6</v>
      </c>
      <c r="H872" s="25">
        <v>115923</v>
      </c>
      <c r="I872" s="25" t="s">
        <v>1674</v>
      </c>
      <c r="J872" s="25">
        <v>1</v>
      </c>
      <c r="K872" s="25">
        <v>1</v>
      </c>
      <c r="L872" s="25">
        <f t="shared" si="172"/>
        <v>0</v>
      </c>
      <c r="M872" s="25" t="s">
        <v>1164</v>
      </c>
      <c r="N872" s="45">
        <v>45850</v>
      </c>
      <c r="O872" s="54">
        <v>12568.5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77"/>
        <v>870</v>
      </c>
      <c r="B873" s="25" t="s">
        <v>883</v>
      </c>
      <c r="C873" s="45">
        <v>45835</v>
      </c>
      <c r="D873" s="45">
        <v>45845</v>
      </c>
      <c r="E873" s="8">
        <v>86.4</v>
      </c>
      <c r="F873" s="8">
        <f t="shared" si="171"/>
        <v>7603.2000000000007</v>
      </c>
      <c r="G873" s="54">
        <f t="shared" si="176"/>
        <v>7603.2000000000007</v>
      </c>
      <c r="H873" s="25">
        <v>118108</v>
      </c>
      <c r="I873" s="25" t="s">
        <v>1675</v>
      </c>
      <c r="J873" s="25">
        <v>1</v>
      </c>
      <c r="K873" s="25">
        <v>1</v>
      </c>
      <c r="L873" s="25">
        <f t="shared" si="172"/>
        <v>0</v>
      </c>
      <c r="M873" s="25" t="s">
        <v>1164</v>
      </c>
      <c r="N873" s="45">
        <v>45850</v>
      </c>
      <c r="O873" s="54">
        <v>12312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77"/>
        <v>871</v>
      </c>
      <c r="B874" s="25" t="s">
        <v>883</v>
      </c>
      <c r="C874" s="45">
        <v>45835</v>
      </c>
      <c r="D874" s="45">
        <v>45845</v>
      </c>
      <c r="E874" s="8">
        <v>201</v>
      </c>
      <c r="F874" s="8">
        <f t="shared" si="171"/>
        <v>17688</v>
      </c>
      <c r="G874" s="54">
        <f t="shared" si="176"/>
        <v>17688</v>
      </c>
      <c r="H874" s="25">
        <v>124210</v>
      </c>
      <c r="I874" s="25" t="s">
        <v>1676</v>
      </c>
      <c r="J874" s="25">
        <v>1</v>
      </c>
      <c r="K874" s="25">
        <v>1</v>
      </c>
      <c r="L874" s="25">
        <f t="shared" si="172"/>
        <v>0</v>
      </c>
      <c r="M874" s="25" t="s">
        <v>1164</v>
      </c>
      <c r="N874" s="45">
        <v>45850</v>
      </c>
      <c r="O874" s="54">
        <v>28642.5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77"/>
        <v>872</v>
      </c>
      <c r="B875" s="25" t="s">
        <v>883</v>
      </c>
      <c r="C875" s="45">
        <v>45835</v>
      </c>
      <c r="D875" s="45">
        <v>45845</v>
      </c>
      <c r="E875" s="8">
        <v>162</v>
      </c>
      <c r="F875" s="8">
        <f t="shared" si="171"/>
        <v>14256</v>
      </c>
      <c r="G875" s="54">
        <f t="shared" si="176"/>
        <v>14256</v>
      </c>
      <c r="H875" s="25">
        <v>124312</v>
      </c>
      <c r="I875" s="25" t="s">
        <v>1677</v>
      </c>
      <c r="J875" s="25">
        <v>1</v>
      </c>
      <c r="K875" s="25">
        <v>1</v>
      </c>
      <c r="L875" s="25">
        <f t="shared" si="172"/>
        <v>0</v>
      </c>
      <c r="M875" s="25" t="s">
        <v>1164</v>
      </c>
      <c r="N875" s="45">
        <v>45850</v>
      </c>
      <c r="O875" s="54">
        <v>23085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77"/>
        <v>873</v>
      </c>
      <c r="B876" s="25" t="s">
        <v>883</v>
      </c>
      <c r="C876" s="45">
        <v>45835</v>
      </c>
      <c r="D876" s="45">
        <v>45845</v>
      </c>
      <c r="E876" s="8">
        <v>141</v>
      </c>
      <c r="F876" s="8">
        <f t="shared" si="171"/>
        <v>12408</v>
      </c>
      <c r="G876" s="54">
        <f t="shared" si="176"/>
        <v>12408</v>
      </c>
      <c r="H876" s="25">
        <v>126606</v>
      </c>
      <c r="I876" s="25" t="s">
        <v>1678</v>
      </c>
      <c r="J876" s="25">
        <v>1</v>
      </c>
      <c r="K876" s="25">
        <v>1</v>
      </c>
      <c r="L876" s="25">
        <f t="shared" si="172"/>
        <v>0</v>
      </c>
      <c r="M876" s="25" t="s">
        <v>1164</v>
      </c>
      <c r="N876" s="45">
        <v>45850</v>
      </c>
      <c r="O876" s="54">
        <v>20092.5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77"/>
        <v>874</v>
      </c>
      <c r="B877" s="25" t="s">
        <v>883</v>
      </c>
      <c r="C877" s="45">
        <v>45835</v>
      </c>
      <c r="D877" s="45">
        <v>45845</v>
      </c>
      <c r="E877" s="8">
        <v>186.6</v>
      </c>
      <c r="F877" s="8">
        <f t="shared" si="171"/>
        <v>16420.8</v>
      </c>
      <c r="G877" s="54">
        <f t="shared" si="176"/>
        <v>16420.8</v>
      </c>
      <c r="H877" s="25">
        <v>126618</v>
      </c>
      <c r="I877" s="25" t="s">
        <v>1679</v>
      </c>
      <c r="J877" s="25">
        <v>1</v>
      </c>
      <c r="K877" s="25">
        <v>1</v>
      </c>
      <c r="L877" s="25">
        <f t="shared" si="172"/>
        <v>0</v>
      </c>
      <c r="M877" s="25" t="s">
        <v>971</v>
      </c>
      <c r="N877" s="45">
        <v>45847</v>
      </c>
      <c r="O877" s="54">
        <v>28923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77"/>
        <v>875</v>
      </c>
      <c r="B878" s="25" t="s">
        <v>883</v>
      </c>
      <c r="C878" s="45">
        <v>45835</v>
      </c>
      <c r="D878" s="45">
        <v>45845</v>
      </c>
      <c r="E878" s="8">
        <v>165.6</v>
      </c>
      <c r="F878" s="8">
        <f t="shared" si="171"/>
        <v>14572.8</v>
      </c>
      <c r="G878" s="54">
        <f t="shared" si="176"/>
        <v>14572.8</v>
      </c>
      <c r="H878" s="25">
        <v>128004</v>
      </c>
      <c r="I878" s="25" t="s">
        <v>1680</v>
      </c>
      <c r="J878" s="25">
        <v>1</v>
      </c>
      <c r="K878" s="25">
        <v>1</v>
      </c>
      <c r="L878" s="25">
        <f t="shared" si="172"/>
        <v>0</v>
      </c>
      <c r="M878" s="25" t="s">
        <v>1164</v>
      </c>
      <c r="N878" s="45">
        <v>45850</v>
      </c>
      <c r="O878" s="54">
        <v>23598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77"/>
        <v>876</v>
      </c>
      <c r="B879" s="25" t="s">
        <v>883</v>
      </c>
      <c r="C879" s="45">
        <v>45835</v>
      </c>
      <c r="D879" s="45">
        <v>45845</v>
      </c>
      <c r="E879" s="8">
        <v>327.60000000000002</v>
      </c>
      <c r="F879" s="8">
        <f t="shared" si="171"/>
        <v>28828.800000000003</v>
      </c>
      <c r="G879" s="54">
        <f t="shared" si="176"/>
        <v>28828.800000000003</v>
      </c>
      <c r="H879" s="25">
        <v>133310</v>
      </c>
      <c r="I879" s="25" t="s">
        <v>1681</v>
      </c>
      <c r="J879" s="25">
        <v>1</v>
      </c>
      <c r="K879" s="25">
        <v>1</v>
      </c>
      <c r="L879" s="25">
        <f t="shared" si="172"/>
        <v>0</v>
      </c>
      <c r="M879" s="25" t="s">
        <v>927</v>
      </c>
      <c r="N879" s="45">
        <v>45846</v>
      </c>
      <c r="O879" s="54">
        <v>50778</v>
      </c>
      <c r="P879" s="25" t="s">
        <v>225</v>
      </c>
      <c r="Q879" s="25" t="s">
        <v>1127</v>
      </c>
      <c r="R879" s="25" t="s">
        <v>41</v>
      </c>
      <c r="S879" s="3">
        <v>4</v>
      </c>
      <c r="T879" s="55" t="s">
        <v>1128</v>
      </c>
      <c r="U879" s="25" t="s">
        <v>19</v>
      </c>
      <c r="V879" s="25" t="str">
        <f>VLOOKUP(P879,'Customer List'!B:C,2,)</f>
        <v>Punjab</v>
      </c>
      <c r="W879" s="56"/>
      <c r="X879" s="45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77"/>
        <v>877</v>
      </c>
      <c r="B880" s="25" t="s">
        <v>883</v>
      </c>
      <c r="C880" s="45">
        <v>45835</v>
      </c>
      <c r="D880" s="45">
        <v>45845</v>
      </c>
      <c r="E880" s="8">
        <v>219</v>
      </c>
      <c r="F880" s="8">
        <f t="shared" si="171"/>
        <v>19272</v>
      </c>
      <c r="G880" s="54">
        <f t="shared" si="176"/>
        <v>19272</v>
      </c>
      <c r="H880" s="25">
        <v>134019</v>
      </c>
      <c r="I880" s="25" t="s">
        <v>1682</v>
      </c>
      <c r="J880" s="25">
        <v>1</v>
      </c>
      <c r="K880" s="25">
        <v>1</v>
      </c>
      <c r="L880" s="25">
        <f t="shared" si="172"/>
        <v>0</v>
      </c>
      <c r="M880" s="25" t="s">
        <v>971</v>
      </c>
      <c r="N880" s="45">
        <v>45847</v>
      </c>
      <c r="O880" s="54">
        <v>27156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77"/>
        <v>878</v>
      </c>
      <c r="B881" s="25" t="s">
        <v>883</v>
      </c>
      <c r="C881" s="45">
        <v>45835</v>
      </c>
      <c r="D881" s="45">
        <v>45845</v>
      </c>
      <c r="E881" s="8">
        <v>227.25</v>
      </c>
      <c r="F881" s="8">
        <f t="shared" si="171"/>
        <v>19998</v>
      </c>
      <c r="G881" s="54">
        <f t="shared" si="176"/>
        <v>19998</v>
      </c>
      <c r="H881" s="25">
        <v>134021</v>
      </c>
      <c r="I881" s="25" t="s">
        <v>1683</v>
      </c>
      <c r="J881" s="25">
        <v>1</v>
      </c>
      <c r="K881" s="25">
        <v>1</v>
      </c>
      <c r="L881" s="25">
        <f t="shared" si="172"/>
        <v>0</v>
      </c>
      <c r="M881" s="25" t="s">
        <v>1164</v>
      </c>
      <c r="N881" s="45">
        <v>45850</v>
      </c>
      <c r="O881" s="54">
        <v>25906.5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77"/>
        <v>879</v>
      </c>
      <c r="B882" s="25" t="s">
        <v>883</v>
      </c>
      <c r="C882" s="45">
        <v>45835</v>
      </c>
      <c r="D882" s="45">
        <v>45845</v>
      </c>
      <c r="E882" s="8">
        <v>208.2</v>
      </c>
      <c r="F882" s="8">
        <f t="shared" si="171"/>
        <v>18321.599999999999</v>
      </c>
      <c r="G882" s="54">
        <f t="shared" si="176"/>
        <v>18321.599999999999</v>
      </c>
      <c r="H882" s="25">
        <v>135216</v>
      </c>
      <c r="I882" s="25" t="s">
        <v>1684</v>
      </c>
      <c r="J882" s="25">
        <v>1</v>
      </c>
      <c r="K882" s="25">
        <v>1</v>
      </c>
      <c r="L882" s="25">
        <f t="shared" si="172"/>
        <v>0</v>
      </c>
      <c r="M882" s="25" t="s">
        <v>971</v>
      </c>
      <c r="N882" s="45">
        <v>45847</v>
      </c>
      <c r="O882" s="54">
        <v>32271</v>
      </c>
      <c r="P882" s="25" t="s">
        <v>229</v>
      </c>
      <c r="Q882" s="25">
        <v>58152972625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Kolkata</v>
      </c>
      <c r="W882" s="56"/>
      <c r="X882" s="45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77"/>
        <v>880</v>
      </c>
      <c r="B883" s="25" t="s">
        <v>883</v>
      </c>
      <c r="C883" s="45">
        <v>45835</v>
      </c>
      <c r="D883" s="45">
        <v>45845</v>
      </c>
      <c r="E883" s="8">
        <v>160.80000000000001</v>
      </c>
      <c r="F883" s="8">
        <f t="shared" si="171"/>
        <v>14150.400000000001</v>
      </c>
      <c r="G883" s="54">
        <f t="shared" si="176"/>
        <v>14150.400000000001</v>
      </c>
      <c r="H883" s="25">
        <v>140704</v>
      </c>
      <c r="I883" s="25" t="s">
        <v>1685</v>
      </c>
      <c r="J883" s="25">
        <v>1</v>
      </c>
      <c r="K883" s="25">
        <v>1</v>
      </c>
      <c r="L883" s="25">
        <f t="shared" si="172"/>
        <v>0</v>
      </c>
      <c r="M883" s="25" t="s">
        <v>971</v>
      </c>
      <c r="N883" s="45">
        <v>45847</v>
      </c>
      <c r="O883" s="54">
        <v>24924</v>
      </c>
      <c r="P883" s="25" t="s">
        <v>229</v>
      </c>
      <c r="Q883" s="25">
        <v>58152972625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Kolkata</v>
      </c>
      <c r="W883" s="56"/>
      <c r="X883" s="45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77"/>
        <v>881</v>
      </c>
      <c r="B884" s="25" t="s">
        <v>883</v>
      </c>
      <c r="C884" s="45">
        <v>45835</v>
      </c>
      <c r="D884" s="45">
        <v>45845</v>
      </c>
      <c r="E884" s="8">
        <v>225.6</v>
      </c>
      <c r="F884" s="8">
        <f t="shared" si="171"/>
        <v>19852.8</v>
      </c>
      <c r="G884" s="54">
        <f t="shared" si="176"/>
        <v>19852.8</v>
      </c>
      <c r="H884" s="25">
        <v>142506</v>
      </c>
      <c r="I884" s="25" t="s">
        <v>1686</v>
      </c>
      <c r="J884" s="25">
        <v>1</v>
      </c>
      <c r="K884" s="25">
        <v>1</v>
      </c>
      <c r="L884" s="25">
        <f t="shared" si="172"/>
        <v>0</v>
      </c>
      <c r="M884" s="25" t="s">
        <v>1164</v>
      </c>
      <c r="N884" s="45">
        <v>45850</v>
      </c>
      <c r="O884" s="54">
        <v>32148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77"/>
        <v>882</v>
      </c>
      <c r="B885" s="25" t="s">
        <v>883</v>
      </c>
      <c r="C885" s="45">
        <v>45835</v>
      </c>
      <c r="D885" s="45">
        <v>45845</v>
      </c>
      <c r="E885" s="8">
        <v>196.5</v>
      </c>
      <c r="F885" s="8">
        <f t="shared" si="171"/>
        <v>17292</v>
      </c>
      <c r="G885" s="54">
        <f t="shared" si="176"/>
        <v>17292</v>
      </c>
      <c r="H885" s="25">
        <v>142521</v>
      </c>
      <c r="I885" s="25" t="s">
        <v>1687</v>
      </c>
      <c r="J885" s="25">
        <v>1</v>
      </c>
      <c r="K885" s="25">
        <v>1</v>
      </c>
      <c r="L885" s="25">
        <f t="shared" si="172"/>
        <v>0</v>
      </c>
      <c r="M885" s="25" t="s">
        <v>1164</v>
      </c>
      <c r="N885" s="45">
        <v>45850</v>
      </c>
      <c r="O885" s="54">
        <v>22401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77"/>
        <v>883</v>
      </c>
      <c r="B886" s="25" t="s">
        <v>883</v>
      </c>
      <c r="C886" s="45">
        <v>45835</v>
      </c>
      <c r="D886" s="45">
        <v>45845</v>
      </c>
      <c r="E886" s="8">
        <v>186.6</v>
      </c>
      <c r="F886" s="8">
        <f t="shared" si="171"/>
        <v>16420.8</v>
      </c>
      <c r="G886" s="54">
        <f t="shared" si="176"/>
        <v>16420.8</v>
      </c>
      <c r="H886" s="25">
        <v>150408</v>
      </c>
      <c r="I886" s="25" t="s">
        <v>1688</v>
      </c>
      <c r="J886" s="25">
        <v>1</v>
      </c>
      <c r="K886" s="25">
        <v>1</v>
      </c>
      <c r="L886" s="25">
        <f t="shared" si="172"/>
        <v>0</v>
      </c>
      <c r="M886" s="25" t="s">
        <v>1164</v>
      </c>
      <c r="N886" s="45">
        <v>45850</v>
      </c>
      <c r="O886" s="54">
        <v>26590.5</v>
      </c>
      <c r="P886" s="25" t="s">
        <v>618</v>
      </c>
      <c r="Q886" s="25">
        <v>58153121121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Bhuvneshwar</v>
      </c>
      <c r="W886" s="56"/>
      <c r="X886" s="45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77"/>
        <v>884</v>
      </c>
      <c r="B887" s="25" t="s">
        <v>883</v>
      </c>
      <c r="C887" s="45">
        <v>45835</v>
      </c>
      <c r="D887" s="45">
        <v>45845</v>
      </c>
      <c r="E887" s="8">
        <v>56.4</v>
      </c>
      <c r="F887" s="8">
        <f t="shared" si="171"/>
        <v>4963.2</v>
      </c>
      <c r="G887" s="54">
        <f t="shared" si="176"/>
        <v>4963.2</v>
      </c>
      <c r="H887" s="25">
        <v>158015</v>
      </c>
      <c r="I887" s="25" t="s">
        <v>1689</v>
      </c>
      <c r="J887" s="25">
        <v>1</v>
      </c>
      <c r="K887" s="25">
        <v>1</v>
      </c>
      <c r="L887" s="25">
        <f t="shared" si="172"/>
        <v>0</v>
      </c>
      <c r="M887" s="25" t="s">
        <v>1164</v>
      </c>
      <c r="N887" s="45">
        <v>45850</v>
      </c>
      <c r="O887" s="54">
        <v>8037</v>
      </c>
      <c r="P887" s="25" t="s">
        <v>618</v>
      </c>
      <c r="Q887" s="25">
        <v>58153121121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Bhuvneshwar</v>
      </c>
      <c r="W887" s="56"/>
      <c r="X887" s="45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77"/>
        <v>885</v>
      </c>
      <c r="B888" s="25" t="s">
        <v>883</v>
      </c>
      <c r="C888" s="45">
        <v>45835</v>
      </c>
      <c r="D888" s="45">
        <v>45845</v>
      </c>
      <c r="E888" s="8">
        <v>46.8</v>
      </c>
      <c r="F888" s="8">
        <f t="shared" si="171"/>
        <v>4118.3999999999996</v>
      </c>
      <c r="G888" s="54">
        <f t="shared" si="176"/>
        <v>4118.3999999999996</v>
      </c>
      <c r="H888" s="25">
        <v>160903</v>
      </c>
      <c r="I888" s="25" t="s">
        <v>1551</v>
      </c>
      <c r="J888" s="25">
        <v>1</v>
      </c>
      <c r="K888" s="25">
        <v>1</v>
      </c>
      <c r="L888" s="25">
        <f t="shared" si="172"/>
        <v>0</v>
      </c>
      <c r="M888" s="25" t="s">
        <v>927</v>
      </c>
      <c r="N888" s="45">
        <v>45846</v>
      </c>
      <c r="O888" s="54">
        <v>7254</v>
      </c>
      <c r="P888" s="25" t="s">
        <v>225</v>
      </c>
      <c r="Q888" s="25" t="s">
        <v>1127</v>
      </c>
      <c r="R888" s="25" t="s">
        <v>41</v>
      </c>
      <c r="S888" s="3">
        <v>4</v>
      </c>
      <c r="T888" s="55" t="s">
        <v>1128</v>
      </c>
      <c r="U888" s="25" t="s">
        <v>19</v>
      </c>
      <c r="V888" s="25" t="str">
        <f>VLOOKUP(P888,'Customer List'!B:C,2,)</f>
        <v>Punjab</v>
      </c>
      <c r="W888" s="56"/>
      <c r="X888" s="45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77"/>
        <v>886</v>
      </c>
      <c r="B889" s="25" t="s">
        <v>883</v>
      </c>
      <c r="C889" s="45">
        <v>45835</v>
      </c>
      <c r="D889" s="45">
        <v>45845</v>
      </c>
      <c r="E889" s="8">
        <v>48</v>
      </c>
      <c r="F889" s="8">
        <f t="shared" si="171"/>
        <v>4224</v>
      </c>
      <c r="G889" s="54">
        <f t="shared" si="176"/>
        <v>4224</v>
      </c>
      <c r="H889" s="25">
        <v>166403</v>
      </c>
      <c r="I889" s="25" t="s">
        <v>1690</v>
      </c>
      <c r="J889" s="25">
        <v>1</v>
      </c>
      <c r="K889" s="25">
        <v>1</v>
      </c>
      <c r="L889" s="25">
        <f t="shared" si="172"/>
        <v>0</v>
      </c>
      <c r="M889" s="25" t="s">
        <v>971</v>
      </c>
      <c r="N889" s="45">
        <v>45847</v>
      </c>
      <c r="O889" s="54">
        <v>7440</v>
      </c>
      <c r="P889" s="25" t="s">
        <v>229</v>
      </c>
      <c r="Q889" s="25">
        <v>58152972625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Kolkata</v>
      </c>
      <c r="W889" s="56"/>
      <c r="X889" s="45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77"/>
        <v>887</v>
      </c>
      <c r="B890" s="25" t="s">
        <v>883</v>
      </c>
      <c r="C890" s="45">
        <v>45835</v>
      </c>
      <c r="D890" s="45">
        <v>45845</v>
      </c>
      <c r="E890" s="8">
        <v>210</v>
      </c>
      <c r="F890" s="8">
        <f t="shared" si="171"/>
        <v>18480</v>
      </c>
      <c r="G890" s="54">
        <f t="shared" si="176"/>
        <v>18480</v>
      </c>
      <c r="H890" s="25">
        <v>300006</v>
      </c>
      <c r="I890" s="25" t="s">
        <v>1642</v>
      </c>
      <c r="J890" s="25">
        <v>1</v>
      </c>
      <c r="K890" s="25">
        <v>1</v>
      </c>
      <c r="L890" s="25">
        <f t="shared" si="172"/>
        <v>0</v>
      </c>
      <c r="M890" s="25" t="s">
        <v>984</v>
      </c>
      <c r="N890" s="45">
        <v>45847</v>
      </c>
      <c r="O890" s="54">
        <v>32550</v>
      </c>
      <c r="P890" s="25" t="s">
        <v>40</v>
      </c>
      <c r="Q890" s="25">
        <v>58152973196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Pune</v>
      </c>
      <c r="W890" s="56"/>
      <c r="X890" s="45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77"/>
        <v>888</v>
      </c>
      <c r="B891" s="25" t="s">
        <v>883</v>
      </c>
      <c r="C891" s="45">
        <v>45835</v>
      </c>
      <c r="D891" s="45">
        <v>45845</v>
      </c>
      <c r="E891" s="8">
        <v>36.6</v>
      </c>
      <c r="F891" s="8">
        <f t="shared" si="171"/>
        <v>3220.8</v>
      </c>
      <c r="G891" s="54">
        <f t="shared" si="176"/>
        <v>6441.6</v>
      </c>
      <c r="H891" s="25">
        <v>300308</v>
      </c>
      <c r="I891" s="25" t="s">
        <v>1471</v>
      </c>
      <c r="J891" s="25">
        <v>2</v>
      </c>
      <c r="K891" s="25">
        <v>2</v>
      </c>
      <c r="L891" s="25">
        <f t="shared" si="172"/>
        <v>0</v>
      </c>
      <c r="M891" s="25" t="s">
        <v>1153</v>
      </c>
      <c r="N891" s="45">
        <v>45850</v>
      </c>
      <c r="O891" s="54">
        <v>25779.599999999999</v>
      </c>
      <c r="P891" s="25" t="s">
        <v>887</v>
      </c>
      <c r="Q891" s="25">
        <v>58153114902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Coimbatore</v>
      </c>
      <c r="W891" s="56"/>
      <c r="X891" s="45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77"/>
        <v>889</v>
      </c>
      <c r="B892" s="25" t="s">
        <v>883</v>
      </c>
      <c r="C892" s="45">
        <v>45835</v>
      </c>
      <c r="D892" s="45">
        <v>45845</v>
      </c>
      <c r="E892" s="8">
        <v>49.8</v>
      </c>
      <c r="F892" s="8">
        <f t="shared" si="171"/>
        <v>4382.3999999999996</v>
      </c>
      <c r="G892" s="54">
        <f t="shared" si="176"/>
        <v>21912</v>
      </c>
      <c r="H892" s="25">
        <v>300312</v>
      </c>
      <c r="I892" s="25" t="s">
        <v>218</v>
      </c>
      <c r="J892" s="25">
        <v>5</v>
      </c>
      <c r="K892" s="25">
        <v>5</v>
      </c>
      <c r="L892" s="25">
        <f t="shared" si="172"/>
        <v>0</v>
      </c>
      <c r="M892" s="25" t="s">
        <v>923</v>
      </c>
      <c r="N892" s="45">
        <v>45846</v>
      </c>
      <c r="O892" s="54">
        <v>45027.5</v>
      </c>
      <c r="P892" s="25" t="s">
        <v>888</v>
      </c>
      <c r="Q892" s="25">
        <v>58152921794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Karnataka</v>
      </c>
      <c r="W892" s="56"/>
      <c r="X892" s="45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77"/>
        <v>890</v>
      </c>
      <c r="B893" s="25" t="s">
        <v>883</v>
      </c>
      <c r="C893" s="45">
        <v>45835</v>
      </c>
      <c r="D893" s="45">
        <v>45845</v>
      </c>
      <c r="E893" s="8">
        <v>30</v>
      </c>
      <c r="F893" s="8">
        <f t="shared" si="171"/>
        <v>2640</v>
      </c>
      <c r="G893" s="54">
        <f t="shared" si="176"/>
        <v>10560</v>
      </c>
      <c r="H893" s="25">
        <v>300406</v>
      </c>
      <c r="I893" s="25" t="s">
        <v>217</v>
      </c>
      <c r="J893" s="25">
        <v>4</v>
      </c>
      <c r="K893" s="25">
        <v>4</v>
      </c>
      <c r="L893" s="25">
        <f t="shared" si="172"/>
        <v>0</v>
      </c>
      <c r="M893" s="25" t="s">
        <v>923</v>
      </c>
      <c r="N893" s="45">
        <v>45846</v>
      </c>
      <c r="O893" s="54">
        <v>21700</v>
      </c>
      <c r="P893" s="25" t="s">
        <v>888</v>
      </c>
      <c r="Q893" s="25">
        <v>58152921794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Karnataka</v>
      </c>
      <c r="W893" s="56"/>
      <c r="X893" s="45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77"/>
        <v>891</v>
      </c>
      <c r="B894" s="25" t="s">
        <v>883</v>
      </c>
      <c r="C894" s="45">
        <v>45835</v>
      </c>
      <c r="D894" s="45">
        <v>45845</v>
      </c>
      <c r="E894" s="8">
        <v>201</v>
      </c>
      <c r="F894" s="8">
        <f t="shared" si="171"/>
        <v>17688</v>
      </c>
      <c r="G894" s="54">
        <f t="shared" si="176"/>
        <v>17688</v>
      </c>
      <c r="H894" s="25">
        <v>300428</v>
      </c>
      <c r="I894" s="25" t="s">
        <v>1691</v>
      </c>
      <c r="J894" s="25">
        <v>1</v>
      </c>
      <c r="K894" s="25">
        <v>1</v>
      </c>
      <c r="L894" s="25">
        <f t="shared" si="172"/>
        <v>0</v>
      </c>
      <c r="M894" s="25" t="s">
        <v>1164</v>
      </c>
      <c r="N894" s="45">
        <v>45850</v>
      </c>
      <c r="O894" s="54">
        <v>28642.5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77"/>
        <v>892</v>
      </c>
      <c r="B895" s="25" t="s">
        <v>883</v>
      </c>
      <c r="C895" s="45">
        <v>45835</v>
      </c>
      <c r="D895" s="45">
        <v>45845</v>
      </c>
      <c r="E895" s="8">
        <v>114</v>
      </c>
      <c r="F895" s="8">
        <f t="shared" si="171"/>
        <v>10032</v>
      </c>
      <c r="G895" s="54">
        <f t="shared" si="176"/>
        <v>10032</v>
      </c>
      <c r="H895" s="25">
        <v>302077</v>
      </c>
      <c r="I895" s="25" t="s">
        <v>1692</v>
      </c>
      <c r="J895" s="25">
        <v>1</v>
      </c>
      <c r="K895" s="25">
        <v>1</v>
      </c>
      <c r="L895" s="25">
        <f t="shared" si="172"/>
        <v>0</v>
      </c>
      <c r="M895" s="25" t="s">
        <v>1164</v>
      </c>
      <c r="N895" s="45">
        <v>45850</v>
      </c>
      <c r="O895" s="54">
        <v>16245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77"/>
        <v>893</v>
      </c>
      <c r="B896" s="25" t="s">
        <v>883</v>
      </c>
      <c r="C896" s="45">
        <v>45835</v>
      </c>
      <c r="D896" s="45">
        <v>45845</v>
      </c>
      <c r="E896" s="8">
        <v>77.400000000000006</v>
      </c>
      <c r="F896" s="8">
        <f t="shared" si="171"/>
        <v>6811.2000000000007</v>
      </c>
      <c r="G896" s="54">
        <f t="shared" si="176"/>
        <v>13622.400000000001</v>
      </c>
      <c r="H896" s="25">
        <v>302109</v>
      </c>
      <c r="I896" s="25" t="s">
        <v>1693</v>
      </c>
      <c r="J896" s="25">
        <v>2</v>
      </c>
      <c r="K896" s="25">
        <v>2</v>
      </c>
      <c r="L896" s="25">
        <f t="shared" si="172"/>
        <v>0</v>
      </c>
      <c r="M896" s="25" t="s">
        <v>975</v>
      </c>
      <c r="N896" s="45">
        <v>45847</v>
      </c>
      <c r="O896" s="54">
        <v>22059</v>
      </c>
      <c r="P896" s="25" t="s">
        <v>243</v>
      </c>
      <c r="Q896" s="25">
        <v>58152972415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6"/>
      <c r="X896" s="45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77"/>
        <v>894</v>
      </c>
      <c r="B897" s="25" t="s">
        <v>883</v>
      </c>
      <c r="C897" s="45">
        <v>45835</v>
      </c>
      <c r="D897" s="45">
        <v>45845</v>
      </c>
      <c r="E897" s="8">
        <v>285.75</v>
      </c>
      <c r="F897" s="8">
        <f t="shared" si="171"/>
        <v>25146</v>
      </c>
      <c r="G897" s="54">
        <f t="shared" si="176"/>
        <v>25146</v>
      </c>
      <c r="H897" s="25">
        <v>302630</v>
      </c>
      <c r="I897" s="25" t="s">
        <v>1694</v>
      </c>
      <c r="J897" s="25">
        <v>1</v>
      </c>
      <c r="K897" s="25">
        <v>1</v>
      </c>
      <c r="L897" s="25">
        <f t="shared" si="172"/>
        <v>0</v>
      </c>
      <c r="M897" s="25" t="s">
        <v>1164</v>
      </c>
      <c r="N897" s="45">
        <v>45850</v>
      </c>
      <c r="O897" s="54">
        <v>32575.5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77"/>
        <v>895</v>
      </c>
      <c r="B898" s="25" t="s">
        <v>883</v>
      </c>
      <c r="C898" s="45">
        <v>45835</v>
      </c>
      <c r="D898" s="45">
        <v>45845</v>
      </c>
      <c r="E898" s="8">
        <v>151.19999999999999</v>
      </c>
      <c r="F898" s="8">
        <f t="shared" si="171"/>
        <v>13305.599999999999</v>
      </c>
      <c r="G898" s="54">
        <f t="shared" si="176"/>
        <v>13305.599999999999</v>
      </c>
      <c r="H898" s="25">
        <v>303706</v>
      </c>
      <c r="I898" s="25" t="s">
        <v>1695</v>
      </c>
      <c r="J898" s="25">
        <v>1</v>
      </c>
      <c r="K898" s="25">
        <v>1</v>
      </c>
      <c r="L898" s="25">
        <f t="shared" si="172"/>
        <v>0</v>
      </c>
      <c r="M898" s="25" t="s">
        <v>4904</v>
      </c>
      <c r="N898" s="45">
        <v>45934</v>
      </c>
      <c r="O898" s="54">
        <v>23463</v>
      </c>
      <c r="P898" s="25" t="s">
        <v>896</v>
      </c>
      <c r="Q898" s="25">
        <v>58156477724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Mumbai</v>
      </c>
      <c r="W898" s="57"/>
      <c r="X898" s="45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77"/>
        <v>896</v>
      </c>
      <c r="B899" s="25" t="s">
        <v>883</v>
      </c>
      <c r="C899" s="45">
        <v>45835</v>
      </c>
      <c r="D899" s="45">
        <v>45845</v>
      </c>
      <c r="E899" s="8">
        <v>159</v>
      </c>
      <c r="F899" s="8">
        <f t="shared" si="171"/>
        <v>13992</v>
      </c>
      <c r="G899" s="54">
        <f t="shared" si="176"/>
        <v>13992</v>
      </c>
      <c r="H899" s="25">
        <v>304024</v>
      </c>
      <c r="I899" s="25" t="s">
        <v>1696</v>
      </c>
      <c r="J899" s="25">
        <v>1</v>
      </c>
      <c r="K899" s="25">
        <v>1</v>
      </c>
      <c r="L899" s="25">
        <f t="shared" si="172"/>
        <v>0</v>
      </c>
      <c r="M899" s="25" t="s">
        <v>919</v>
      </c>
      <c r="N899" s="45">
        <v>45846</v>
      </c>
      <c r="O899" s="54">
        <v>24645</v>
      </c>
      <c r="P899" s="25" t="s">
        <v>897</v>
      </c>
      <c r="Q899" s="25">
        <v>58152921212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Banglore</v>
      </c>
      <c r="W899" s="56"/>
      <c r="X899" s="45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77"/>
        <v>897</v>
      </c>
      <c r="B900" s="25" t="s">
        <v>883</v>
      </c>
      <c r="C900" s="45">
        <v>45835</v>
      </c>
      <c r="D900" s="45">
        <v>45845</v>
      </c>
      <c r="E900" s="8">
        <v>16.8</v>
      </c>
      <c r="F900" s="8">
        <f t="shared" si="171"/>
        <v>1478.4</v>
      </c>
      <c r="G900" s="54">
        <f t="shared" si="176"/>
        <v>1478.4</v>
      </c>
      <c r="H900" s="25">
        <v>304105</v>
      </c>
      <c r="I900" s="25" t="s">
        <v>1697</v>
      </c>
      <c r="J900" s="25">
        <v>1</v>
      </c>
      <c r="K900" s="25">
        <v>1</v>
      </c>
      <c r="L900" s="25">
        <f t="shared" si="172"/>
        <v>0</v>
      </c>
      <c r="M900" s="25" t="s">
        <v>929</v>
      </c>
      <c r="N900" s="45">
        <v>45846</v>
      </c>
      <c r="O900" s="54">
        <v>3038</v>
      </c>
      <c r="P900" s="25" t="s">
        <v>106</v>
      </c>
      <c r="Q900" s="25" t="s">
        <v>1126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Chandigarh</v>
      </c>
      <c r="W900" s="56"/>
      <c r="X900" s="45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77"/>
        <v>898</v>
      </c>
      <c r="B901" s="25" t="s">
        <v>883</v>
      </c>
      <c r="C901" s="45">
        <v>45835</v>
      </c>
      <c r="D901" s="45">
        <v>45845</v>
      </c>
      <c r="E901" s="8">
        <v>186</v>
      </c>
      <c r="F901" s="8">
        <f t="shared" ref="F901:F964" si="178">IF(AB901="DOLLAR",E901*88,E901)</f>
        <v>16368</v>
      </c>
      <c r="G901" s="54">
        <f t="shared" si="176"/>
        <v>16368</v>
      </c>
      <c r="H901" s="25">
        <v>305227</v>
      </c>
      <c r="I901" s="25" t="s">
        <v>1698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1164</v>
      </c>
      <c r="N901" s="45">
        <v>45850</v>
      </c>
      <c r="O901" s="54">
        <v>21204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77"/>
        <v>899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78"/>
        <v>9292.7999999999993</v>
      </c>
      <c r="G902" s="54">
        <f t="shared" si="176"/>
        <v>9292.7999999999993</v>
      </c>
      <c r="H902" s="25">
        <v>305461</v>
      </c>
      <c r="I902" s="25" t="s">
        <v>1699</v>
      </c>
      <c r="J902" s="25">
        <v>1</v>
      </c>
      <c r="K902" s="25">
        <v>1</v>
      </c>
      <c r="L902" s="25">
        <f t="shared" si="179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77"/>
        <v>900</v>
      </c>
      <c r="B903" s="25" t="s">
        <v>883</v>
      </c>
      <c r="C903" s="45">
        <v>45835</v>
      </c>
      <c r="D903" s="45">
        <v>45845</v>
      </c>
      <c r="E903" s="8">
        <v>77.400000000000006</v>
      </c>
      <c r="F903" s="8">
        <f t="shared" si="178"/>
        <v>6811.2000000000007</v>
      </c>
      <c r="G903" s="54">
        <f t="shared" ref="G903:G966" si="183">F903*J903</f>
        <v>6811.2000000000007</v>
      </c>
      <c r="H903" s="25">
        <v>306505</v>
      </c>
      <c r="I903" s="25" t="s">
        <v>1700</v>
      </c>
      <c r="J903" s="25">
        <v>1</v>
      </c>
      <c r="K903" s="25">
        <v>1</v>
      </c>
      <c r="L903" s="25">
        <f t="shared" si="179"/>
        <v>0</v>
      </c>
      <c r="M903" s="25" t="s">
        <v>971</v>
      </c>
      <c r="N903" s="45">
        <v>45847</v>
      </c>
      <c r="O903" s="54">
        <v>11997</v>
      </c>
      <c r="P903" s="25" t="s">
        <v>229</v>
      </c>
      <c r="Q903" s="25">
        <v>58152972625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Kolkata</v>
      </c>
      <c r="W903" s="56"/>
      <c r="X903" s="45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ref="A904:A967" si="184">A903+1</f>
        <v>901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78"/>
        <v>13992</v>
      </c>
      <c r="G904" s="54">
        <f t="shared" si="183"/>
        <v>13992</v>
      </c>
      <c r="H904" s="25">
        <v>307626</v>
      </c>
      <c r="I904" s="25" t="s">
        <v>1701</v>
      </c>
      <c r="J904" s="25">
        <v>1</v>
      </c>
      <c r="K904" s="25">
        <v>1</v>
      </c>
      <c r="L904" s="25">
        <f t="shared" si="179"/>
        <v>0</v>
      </c>
      <c r="M904" s="25" t="s">
        <v>927</v>
      </c>
      <c r="N904" s="45">
        <v>45846</v>
      </c>
      <c r="O904" s="54">
        <v>24645</v>
      </c>
      <c r="P904" s="25" t="s">
        <v>225</v>
      </c>
      <c r="Q904" s="25" t="s">
        <v>1127</v>
      </c>
      <c r="R904" s="25" t="s">
        <v>41</v>
      </c>
      <c r="S904" s="3">
        <v>4</v>
      </c>
      <c r="T904" s="55" t="s">
        <v>1128</v>
      </c>
      <c r="U904" s="25" t="s">
        <v>19</v>
      </c>
      <c r="V904" s="25" t="str">
        <f>VLOOKUP(P904,'Customer List'!B:C,2,)</f>
        <v>Punjab</v>
      </c>
      <c r="W904" s="56"/>
      <c r="X904" s="45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84"/>
        <v>902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78"/>
        <v>9292.7999999999993</v>
      </c>
      <c r="G905" s="54">
        <f t="shared" si="183"/>
        <v>9292.7999999999993</v>
      </c>
      <c r="H905" s="25">
        <v>307673</v>
      </c>
      <c r="I905" s="25" t="s">
        <v>1702</v>
      </c>
      <c r="J905" s="25">
        <v>1</v>
      </c>
      <c r="K905" s="25">
        <v>1</v>
      </c>
      <c r="L905" s="25">
        <f t="shared" si="179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84"/>
        <v>903</v>
      </c>
      <c r="B906" s="25" t="s">
        <v>883</v>
      </c>
      <c r="C906" s="45">
        <v>45835</v>
      </c>
      <c r="D906" s="45">
        <v>45845</v>
      </c>
      <c r="E906" s="8">
        <v>144.75</v>
      </c>
      <c r="F906" s="8">
        <f t="shared" si="178"/>
        <v>12738</v>
      </c>
      <c r="G906" s="54">
        <f t="shared" si="183"/>
        <v>12738</v>
      </c>
      <c r="H906" s="25">
        <v>308119</v>
      </c>
      <c r="I906" s="25" t="s">
        <v>1703</v>
      </c>
      <c r="J906" s="25">
        <v>1</v>
      </c>
      <c r="K906" s="25">
        <v>1</v>
      </c>
      <c r="L906" s="25">
        <f t="shared" si="179"/>
        <v>0</v>
      </c>
      <c r="M906" s="25" t="s">
        <v>1164</v>
      </c>
      <c r="N906" s="45">
        <v>45850</v>
      </c>
      <c r="O906" s="54">
        <v>16501.5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84"/>
        <v>904</v>
      </c>
      <c r="B907" s="25" t="s">
        <v>883</v>
      </c>
      <c r="C907" s="45">
        <v>45835</v>
      </c>
      <c r="D907" s="45">
        <v>45845</v>
      </c>
      <c r="E907" s="8">
        <v>159</v>
      </c>
      <c r="F907" s="8">
        <f t="shared" si="178"/>
        <v>13992</v>
      </c>
      <c r="G907" s="54">
        <f t="shared" si="183"/>
        <v>13992</v>
      </c>
      <c r="H907" s="25">
        <v>310918</v>
      </c>
      <c r="I907" s="25" t="s">
        <v>1704</v>
      </c>
      <c r="J907" s="25">
        <v>1</v>
      </c>
      <c r="K907" s="25">
        <v>1</v>
      </c>
      <c r="L907" s="25">
        <f t="shared" si="179"/>
        <v>0</v>
      </c>
      <c r="M907" s="25" t="s">
        <v>1164</v>
      </c>
      <c r="N907" s="45">
        <v>45850</v>
      </c>
      <c r="O907" s="54">
        <v>22657.5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84"/>
        <v>905</v>
      </c>
      <c r="B908" s="25" t="s">
        <v>883</v>
      </c>
      <c r="C908" s="45">
        <v>45835</v>
      </c>
      <c r="D908" s="45">
        <v>45845</v>
      </c>
      <c r="E908" s="8">
        <v>105.6</v>
      </c>
      <c r="F908" s="8">
        <f t="shared" si="178"/>
        <v>9292.7999999999993</v>
      </c>
      <c r="G908" s="54">
        <f t="shared" si="183"/>
        <v>9292.7999999999993</v>
      </c>
      <c r="H908" s="25">
        <v>311115</v>
      </c>
      <c r="I908" s="25" t="s">
        <v>1705</v>
      </c>
      <c r="J908" s="25">
        <v>1</v>
      </c>
      <c r="K908" s="25">
        <v>1</v>
      </c>
      <c r="L908" s="25">
        <f t="shared" si="179"/>
        <v>0</v>
      </c>
      <c r="M908" s="25" t="s">
        <v>1164</v>
      </c>
      <c r="N908" s="45">
        <v>45850</v>
      </c>
      <c r="O908" s="54">
        <v>15048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84"/>
        <v>906</v>
      </c>
      <c r="B909" s="25" t="s">
        <v>883</v>
      </c>
      <c r="C909" s="45">
        <v>45835</v>
      </c>
      <c r="D909" s="45">
        <v>45845</v>
      </c>
      <c r="E909" s="8">
        <v>172.8</v>
      </c>
      <c r="F909" s="8">
        <f t="shared" si="178"/>
        <v>15206.400000000001</v>
      </c>
      <c r="G909" s="54">
        <f t="shared" si="183"/>
        <v>15206.400000000001</v>
      </c>
      <c r="H909" s="25">
        <v>311430</v>
      </c>
      <c r="I909" s="25" t="s">
        <v>1706</v>
      </c>
      <c r="J909" s="25">
        <v>1</v>
      </c>
      <c r="K909" s="25">
        <v>1</v>
      </c>
      <c r="L909" s="25">
        <f t="shared" si="179"/>
        <v>0</v>
      </c>
      <c r="M909" s="25" t="s">
        <v>927</v>
      </c>
      <c r="N909" s="45">
        <v>45846</v>
      </c>
      <c r="O909" s="54">
        <v>26784</v>
      </c>
      <c r="P909" s="25" t="s">
        <v>225</v>
      </c>
      <c r="Q909" s="25" t="s">
        <v>1127</v>
      </c>
      <c r="R909" s="25" t="s">
        <v>41</v>
      </c>
      <c r="S909" s="3">
        <v>4</v>
      </c>
      <c r="T909" s="55" t="s">
        <v>1128</v>
      </c>
      <c r="U909" s="25" t="s">
        <v>19</v>
      </c>
      <c r="V909" s="25" t="str">
        <f>VLOOKUP(P909,'Customer List'!B:C,2,)</f>
        <v>Punjab</v>
      </c>
      <c r="W909" s="56"/>
      <c r="X909" s="45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84"/>
        <v>907</v>
      </c>
      <c r="B910" s="25" t="s">
        <v>883</v>
      </c>
      <c r="C910" s="45">
        <v>45835</v>
      </c>
      <c r="D910" s="45">
        <v>45845</v>
      </c>
      <c r="E910" s="8">
        <v>168</v>
      </c>
      <c r="F910" s="8">
        <f t="shared" si="178"/>
        <v>14784</v>
      </c>
      <c r="G910" s="54">
        <f t="shared" si="183"/>
        <v>14784</v>
      </c>
      <c r="H910" s="25">
        <v>311504</v>
      </c>
      <c r="I910" s="25" t="s">
        <v>1359</v>
      </c>
      <c r="J910" s="25">
        <v>1</v>
      </c>
      <c r="K910" s="25">
        <v>1</v>
      </c>
      <c r="L910" s="25">
        <f t="shared" si="179"/>
        <v>0</v>
      </c>
      <c r="M910" s="25" t="s">
        <v>987</v>
      </c>
      <c r="N910" s="45">
        <v>45847</v>
      </c>
      <c r="O910" s="54">
        <v>26040</v>
      </c>
      <c r="P910" s="25" t="s">
        <v>898</v>
      </c>
      <c r="Q910" s="25">
        <v>58152970761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Tamilnadu</v>
      </c>
      <c r="W910" s="56"/>
      <c r="X910" s="45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84"/>
        <v>908</v>
      </c>
      <c r="B911" s="25" t="s">
        <v>883</v>
      </c>
      <c r="C911" s="45">
        <v>45835</v>
      </c>
      <c r="D911" s="45">
        <v>45845</v>
      </c>
      <c r="E911" s="8">
        <v>208.2</v>
      </c>
      <c r="F911" s="8">
        <f t="shared" si="178"/>
        <v>18321.599999999999</v>
      </c>
      <c r="G911" s="54">
        <f t="shared" si="183"/>
        <v>18321.599999999999</v>
      </c>
      <c r="H911" s="25">
        <v>314520</v>
      </c>
      <c r="I911" s="25" t="s">
        <v>1707</v>
      </c>
      <c r="J911" s="25">
        <v>1</v>
      </c>
      <c r="K911" s="25">
        <v>1</v>
      </c>
      <c r="L911" s="25">
        <f t="shared" si="179"/>
        <v>0</v>
      </c>
      <c r="M911" s="25" t="s">
        <v>1164</v>
      </c>
      <c r="N911" s="45">
        <v>45850</v>
      </c>
      <c r="O911" s="54">
        <v>29668.5</v>
      </c>
      <c r="P911" s="25" t="s">
        <v>618</v>
      </c>
      <c r="Q911" s="25">
        <v>58153121121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Bhuvneshwar</v>
      </c>
      <c r="W911" s="56"/>
      <c r="X911" s="45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84"/>
        <v>909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78"/>
        <v>1478.4</v>
      </c>
      <c r="G912" s="54">
        <f t="shared" si="183"/>
        <v>2956.8</v>
      </c>
      <c r="H912" s="25">
        <v>317307</v>
      </c>
      <c r="I912" s="25" t="s">
        <v>1471</v>
      </c>
      <c r="J912" s="25">
        <v>2</v>
      </c>
      <c r="K912" s="25">
        <v>2</v>
      </c>
      <c r="L912" s="25">
        <f t="shared" si="179"/>
        <v>0</v>
      </c>
      <c r="M912" s="25" t="s">
        <v>971</v>
      </c>
      <c r="N912" s="45">
        <v>45847</v>
      </c>
      <c r="O912" s="54">
        <v>5208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84"/>
        <v>910</v>
      </c>
      <c r="B913" s="25" t="s">
        <v>883</v>
      </c>
      <c r="C913" s="45">
        <v>45835</v>
      </c>
      <c r="D913" s="45">
        <v>45845</v>
      </c>
      <c r="E913" s="8">
        <v>273.75</v>
      </c>
      <c r="F913" s="8">
        <f t="shared" si="178"/>
        <v>24090</v>
      </c>
      <c r="G913" s="54">
        <f t="shared" si="183"/>
        <v>24090</v>
      </c>
      <c r="H913" s="25">
        <v>317332</v>
      </c>
      <c r="I913" s="25" t="s">
        <v>1489</v>
      </c>
      <c r="J913" s="25">
        <v>1</v>
      </c>
      <c r="K913" s="25">
        <v>1</v>
      </c>
      <c r="L913" s="25">
        <f t="shared" si="179"/>
        <v>0</v>
      </c>
      <c r="M913" s="25" t="s">
        <v>919</v>
      </c>
      <c r="N913" s="45">
        <v>45846</v>
      </c>
      <c r="O913" s="54">
        <v>33945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84"/>
        <v>911</v>
      </c>
      <c r="B914" s="25" t="s">
        <v>883</v>
      </c>
      <c r="C914" s="45">
        <v>45835</v>
      </c>
      <c r="D914" s="45">
        <v>45845</v>
      </c>
      <c r="E914" s="8">
        <v>16.8</v>
      </c>
      <c r="F914" s="8">
        <f t="shared" si="178"/>
        <v>1478.4</v>
      </c>
      <c r="G914" s="54">
        <f t="shared" si="183"/>
        <v>1478.4</v>
      </c>
      <c r="H914" s="25">
        <v>317409</v>
      </c>
      <c r="I914" s="25" t="s">
        <v>1708</v>
      </c>
      <c r="J914" s="25">
        <v>1</v>
      </c>
      <c r="K914" s="25">
        <v>1</v>
      </c>
      <c r="L914" s="25">
        <f t="shared" si="179"/>
        <v>0</v>
      </c>
      <c r="M914" s="25" t="s">
        <v>971</v>
      </c>
      <c r="N914" s="45">
        <v>45847</v>
      </c>
      <c r="O914" s="54">
        <v>2604</v>
      </c>
      <c r="P914" s="25" t="s">
        <v>229</v>
      </c>
      <c r="Q914" s="25">
        <v>58152972625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Kolkata</v>
      </c>
      <c r="W914" s="56"/>
      <c r="X914" s="45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84"/>
        <v>912</v>
      </c>
      <c r="B915" s="25" t="s">
        <v>883</v>
      </c>
      <c r="C915" s="45">
        <v>45835</v>
      </c>
      <c r="D915" s="45">
        <v>45845</v>
      </c>
      <c r="E915" s="8">
        <v>318</v>
      </c>
      <c r="F915" s="8">
        <f t="shared" si="178"/>
        <v>27984</v>
      </c>
      <c r="G915" s="54">
        <f t="shared" si="183"/>
        <v>27984</v>
      </c>
      <c r="H915" s="25">
        <v>317438</v>
      </c>
      <c r="I915" s="25" t="s">
        <v>1709</v>
      </c>
      <c r="J915" s="25">
        <v>1</v>
      </c>
      <c r="K915" s="25">
        <v>1</v>
      </c>
      <c r="L915" s="25">
        <f t="shared" si="179"/>
        <v>0</v>
      </c>
      <c r="M915" s="25" t="s">
        <v>919</v>
      </c>
      <c r="N915" s="45">
        <v>45846</v>
      </c>
      <c r="O915" s="54">
        <v>39432</v>
      </c>
      <c r="P915" s="25" t="s">
        <v>897</v>
      </c>
      <c r="Q915" s="25">
        <v>58152921212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Banglore</v>
      </c>
      <c r="W915" s="56"/>
      <c r="X915" s="45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84"/>
        <v>913</v>
      </c>
      <c r="B916" s="25" t="s">
        <v>883</v>
      </c>
      <c r="C916" s="45">
        <v>45835</v>
      </c>
      <c r="D916" s="45">
        <v>45845</v>
      </c>
      <c r="E916" s="8">
        <v>160.80000000000001</v>
      </c>
      <c r="F916" s="8">
        <f t="shared" si="178"/>
        <v>14150.400000000001</v>
      </c>
      <c r="G916" s="54">
        <f t="shared" si="183"/>
        <v>14150.400000000001</v>
      </c>
      <c r="H916" s="25">
        <v>318306</v>
      </c>
      <c r="I916" s="25" t="s">
        <v>1502</v>
      </c>
      <c r="J916" s="25">
        <v>1</v>
      </c>
      <c r="K916" s="25">
        <v>1</v>
      </c>
      <c r="L916" s="25">
        <f t="shared" si="179"/>
        <v>0</v>
      </c>
      <c r="M916" s="25" t="s">
        <v>1164</v>
      </c>
      <c r="N916" s="45">
        <v>45850</v>
      </c>
      <c r="O916" s="54">
        <v>22914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84"/>
        <v>914</v>
      </c>
      <c r="B917" s="25" t="s">
        <v>883</v>
      </c>
      <c r="C917" s="45">
        <v>45835</v>
      </c>
      <c r="D917" s="45">
        <v>45845</v>
      </c>
      <c r="E917" s="8">
        <v>222</v>
      </c>
      <c r="F917" s="8">
        <f t="shared" si="178"/>
        <v>19536</v>
      </c>
      <c r="G917" s="54">
        <f t="shared" si="183"/>
        <v>19536</v>
      </c>
      <c r="H917" s="25">
        <v>320114</v>
      </c>
      <c r="I917" s="25" t="s">
        <v>1710</v>
      </c>
      <c r="J917" s="25">
        <v>1</v>
      </c>
      <c r="K917" s="25">
        <v>1</v>
      </c>
      <c r="L917" s="25">
        <f t="shared" si="179"/>
        <v>0</v>
      </c>
      <c r="M917" s="25" t="s">
        <v>925</v>
      </c>
      <c r="N917" s="45">
        <v>45846</v>
      </c>
      <c r="O917" s="54">
        <v>40145</v>
      </c>
      <c r="P917" s="25" t="s">
        <v>899</v>
      </c>
      <c r="Q917" s="25" t="s">
        <v>1129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Chandigarh</v>
      </c>
      <c r="W917" s="56"/>
      <c r="X917" s="45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84"/>
        <v>915</v>
      </c>
      <c r="B918" s="25" t="s">
        <v>883</v>
      </c>
      <c r="C918" s="45">
        <v>45835</v>
      </c>
      <c r="D918" s="45">
        <v>45845</v>
      </c>
      <c r="E918" s="8">
        <v>183</v>
      </c>
      <c r="F918" s="8">
        <f t="shared" si="178"/>
        <v>16104</v>
      </c>
      <c r="G918" s="54">
        <f t="shared" si="183"/>
        <v>16104</v>
      </c>
      <c r="H918" s="25">
        <v>321120</v>
      </c>
      <c r="I918" s="25" t="s">
        <v>1711</v>
      </c>
      <c r="J918" s="25">
        <v>1</v>
      </c>
      <c r="K918" s="25">
        <v>1</v>
      </c>
      <c r="L918" s="25">
        <f t="shared" si="179"/>
        <v>0</v>
      </c>
      <c r="M918" s="25" t="s">
        <v>1164</v>
      </c>
      <c r="N918" s="45">
        <v>45850</v>
      </c>
      <c r="O918" s="54">
        <v>26077.5</v>
      </c>
      <c r="P918" s="25" t="s">
        <v>618</v>
      </c>
      <c r="Q918" s="25">
        <v>58153121121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Bhuvneshwar</v>
      </c>
      <c r="W918" s="56"/>
      <c r="X918" s="45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84"/>
        <v>916</v>
      </c>
      <c r="B919" s="25" t="s">
        <v>883</v>
      </c>
      <c r="C919" s="45">
        <v>45835</v>
      </c>
      <c r="D919" s="45">
        <v>45845</v>
      </c>
      <c r="E919" s="8">
        <v>229.2</v>
      </c>
      <c r="F919" s="8">
        <f t="shared" si="178"/>
        <v>20169.599999999999</v>
      </c>
      <c r="G919" s="54">
        <f t="shared" si="183"/>
        <v>20169.599999999999</v>
      </c>
      <c r="H919" s="25">
        <v>321122</v>
      </c>
      <c r="I919" s="25" t="s">
        <v>1712</v>
      </c>
      <c r="J919" s="25">
        <v>1</v>
      </c>
      <c r="K919" s="25">
        <v>1</v>
      </c>
      <c r="L919" s="25">
        <f t="shared" si="179"/>
        <v>0</v>
      </c>
      <c r="M919" s="25" t="s">
        <v>927</v>
      </c>
      <c r="N919" s="45">
        <v>45846</v>
      </c>
      <c r="O919" s="54">
        <v>35526</v>
      </c>
      <c r="P919" s="25" t="s">
        <v>225</v>
      </c>
      <c r="Q919" s="25" t="s">
        <v>1127</v>
      </c>
      <c r="R919" s="25" t="s">
        <v>41</v>
      </c>
      <c r="S919" s="3">
        <v>4</v>
      </c>
      <c r="T919" s="55" t="s">
        <v>1128</v>
      </c>
      <c r="U919" s="25" t="s">
        <v>19</v>
      </c>
      <c r="V919" s="25" t="str">
        <f>VLOOKUP(P919,'Customer List'!B:C,2,)</f>
        <v>Punjab</v>
      </c>
      <c r="W919" s="56"/>
      <c r="X919" s="45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84"/>
        <v>917</v>
      </c>
      <c r="B920" s="25" t="s">
        <v>883</v>
      </c>
      <c r="C920" s="45">
        <v>45835</v>
      </c>
      <c r="D920" s="45">
        <v>45845</v>
      </c>
      <c r="E920" s="8">
        <v>88.2</v>
      </c>
      <c r="F920" s="8">
        <f t="shared" si="178"/>
        <v>7761.6</v>
      </c>
      <c r="G920" s="54">
        <f t="shared" si="183"/>
        <v>7761.6</v>
      </c>
      <c r="H920" s="25">
        <v>324217</v>
      </c>
      <c r="I920" s="25" t="s">
        <v>1713</v>
      </c>
      <c r="J920" s="25">
        <v>1</v>
      </c>
      <c r="K920" s="25">
        <v>1</v>
      </c>
      <c r="L920" s="25">
        <f t="shared" si="179"/>
        <v>0</v>
      </c>
      <c r="M920" s="25" t="s">
        <v>971</v>
      </c>
      <c r="N920" s="45">
        <v>45847</v>
      </c>
      <c r="O920" s="54">
        <v>13671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84"/>
        <v>918</v>
      </c>
      <c r="B921" s="25" t="s">
        <v>883</v>
      </c>
      <c r="C921" s="45">
        <v>45835</v>
      </c>
      <c r="D921" s="45">
        <v>45845</v>
      </c>
      <c r="E921" s="8">
        <v>173.25</v>
      </c>
      <c r="F921" s="8">
        <f t="shared" si="178"/>
        <v>15246</v>
      </c>
      <c r="G921" s="54">
        <f t="shared" si="183"/>
        <v>15246</v>
      </c>
      <c r="H921" s="25">
        <v>328239</v>
      </c>
      <c r="I921" s="25" t="s">
        <v>1714</v>
      </c>
      <c r="J921" s="25">
        <v>1</v>
      </c>
      <c r="K921" s="25">
        <v>1</v>
      </c>
      <c r="L921" s="25">
        <f t="shared" si="179"/>
        <v>0</v>
      </c>
      <c r="M921" s="25" t="s">
        <v>919</v>
      </c>
      <c r="N921" s="45">
        <v>45846</v>
      </c>
      <c r="O921" s="54">
        <v>21483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84"/>
        <v>919</v>
      </c>
      <c r="B922" s="25" t="s">
        <v>883</v>
      </c>
      <c r="C922" s="45">
        <v>45835</v>
      </c>
      <c r="D922" s="45">
        <v>45845</v>
      </c>
      <c r="E922" s="8">
        <v>95.4</v>
      </c>
      <c r="F922" s="8">
        <f t="shared" si="178"/>
        <v>8395.2000000000007</v>
      </c>
      <c r="G922" s="54">
        <f t="shared" si="183"/>
        <v>8395.2000000000007</v>
      </c>
      <c r="H922" s="25">
        <v>328629</v>
      </c>
      <c r="I922" s="25" t="s">
        <v>1590</v>
      </c>
      <c r="J922" s="25">
        <v>1</v>
      </c>
      <c r="K922" s="25">
        <v>1</v>
      </c>
      <c r="L922" s="25">
        <f t="shared" si="179"/>
        <v>0</v>
      </c>
      <c r="M922" s="25" t="s">
        <v>971</v>
      </c>
      <c r="N922" s="45">
        <v>45847</v>
      </c>
      <c r="O922" s="54">
        <v>14787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84"/>
        <v>920</v>
      </c>
      <c r="B923" s="25" t="s">
        <v>883</v>
      </c>
      <c r="C923" s="45">
        <v>45835</v>
      </c>
      <c r="D923" s="45">
        <v>45845</v>
      </c>
      <c r="E923" s="8">
        <v>318</v>
      </c>
      <c r="F923" s="8">
        <f t="shared" si="178"/>
        <v>27984</v>
      </c>
      <c r="G923" s="54">
        <f t="shared" si="183"/>
        <v>27984</v>
      </c>
      <c r="H923" s="25">
        <v>329740</v>
      </c>
      <c r="I923" s="25" t="s">
        <v>1715</v>
      </c>
      <c r="J923" s="25">
        <v>1</v>
      </c>
      <c r="K923" s="25">
        <v>1</v>
      </c>
      <c r="L923" s="25">
        <f t="shared" si="179"/>
        <v>0</v>
      </c>
      <c r="M923" s="25" t="s">
        <v>919</v>
      </c>
      <c r="N923" s="45">
        <v>45846</v>
      </c>
      <c r="O923" s="54">
        <v>39432</v>
      </c>
      <c r="P923" s="25" t="s">
        <v>897</v>
      </c>
      <c r="Q923" s="25">
        <v>58152921212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Banglore</v>
      </c>
      <c r="W923" s="56"/>
      <c r="X923" s="45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84"/>
        <v>921</v>
      </c>
      <c r="B924" s="25" t="s">
        <v>883</v>
      </c>
      <c r="C924" s="45">
        <v>45835</v>
      </c>
      <c r="D924" s="45">
        <v>45845</v>
      </c>
      <c r="E924" s="8">
        <v>301.5</v>
      </c>
      <c r="F924" s="8">
        <f t="shared" si="178"/>
        <v>26532</v>
      </c>
      <c r="G924" s="54">
        <f t="shared" si="183"/>
        <v>26532</v>
      </c>
      <c r="H924" s="25">
        <v>329920</v>
      </c>
      <c r="I924" s="25" t="s">
        <v>1716</v>
      </c>
      <c r="J924" s="25">
        <v>1</v>
      </c>
      <c r="K924" s="25">
        <v>1</v>
      </c>
      <c r="L924" s="25">
        <f t="shared" si="179"/>
        <v>0</v>
      </c>
      <c r="M924" s="25" t="s">
        <v>919</v>
      </c>
      <c r="N924" s="45">
        <v>45846</v>
      </c>
      <c r="O924" s="54">
        <v>37386</v>
      </c>
      <c r="P924" s="25" t="s">
        <v>897</v>
      </c>
      <c r="Q924" s="25">
        <v>58152921212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Banglore</v>
      </c>
      <c r="W924" s="56"/>
      <c r="X924" s="45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84"/>
        <v>922</v>
      </c>
      <c r="B925" s="25" t="s">
        <v>883</v>
      </c>
      <c r="C925" s="45">
        <v>45835</v>
      </c>
      <c r="D925" s="45">
        <v>45845</v>
      </c>
      <c r="E925" s="8">
        <v>229.2</v>
      </c>
      <c r="F925" s="8">
        <f t="shared" si="178"/>
        <v>20169.599999999999</v>
      </c>
      <c r="G925" s="54">
        <f t="shared" si="183"/>
        <v>20169.599999999999</v>
      </c>
      <c r="H925" s="25">
        <v>333614</v>
      </c>
      <c r="I925" s="25" t="s">
        <v>1717</v>
      </c>
      <c r="J925" s="25">
        <v>1</v>
      </c>
      <c r="K925" s="25">
        <v>1</v>
      </c>
      <c r="L925" s="25">
        <f t="shared" si="179"/>
        <v>0</v>
      </c>
      <c r="M925" s="25" t="s">
        <v>1164</v>
      </c>
      <c r="N925" s="45">
        <v>45850</v>
      </c>
      <c r="O925" s="54">
        <v>32661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84"/>
        <v>923</v>
      </c>
      <c r="B926" s="25" t="s">
        <v>883</v>
      </c>
      <c r="C926" s="45">
        <v>45835</v>
      </c>
      <c r="D926" s="45">
        <v>45845</v>
      </c>
      <c r="E926" s="8">
        <v>137.4</v>
      </c>
      <c r="F926" s="8">
        <f t="shared" si="178"/>
        <v>12091.2</v>
      </c>
      <c r="G926" s="54">
        <f t="shared" si="183"/>
        <v>12091.2</v>
      </c>
      <c r="H926" s="25">
        <v>334110</v>
      </c>
      <c r="I926" s="25" t="s">
        <v>1718</v>
      </c>
      <c r="J926" s="25">
        <v>1</v>
      </c>
      <c r="K926" s="25">
        <v>1</v>
      </c>
      <c r="L926" s="25">
        <f t="shared" si="179"/>
        <v>0</v>
      </c>
      <c r="M926" s="25" t="s">
        <v>971</v>
      </c>
      <c r="N926" s="45">
        <v>45847</v>
      </c>
      <c r="O926" s="54">
        <v>21297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84"/>
        <v>924</v>
      </c>
      <c r="B927" s="25" t="s">
        <v>883</v>
      </c>
      <c r="C927" s="45">
        <v>45835</v>
      </c>
      <c r="D927" s="45">
        <v>45845</v>
      </c>
      <c r="E927" s="8">
        <v>326.25</v>
      </c>
      <c r="F927" s="8">
        <f t="shared" si="178"/>
        <v>28710</v>
      </c>
      <c r="G927" s="54">
        <f t="shared" si="183"/>
        <v>28710</v>
      </c>
      <c r="H927" s="25">
        <v>334338</v>
      </c>
      <c r="I927" s="25" t="s">
        <v>1719</v>
      </c>
      <c r="J927" s="25">
        <v>1</v>
      </c>
      <c r="K927" s="25">
        <v>1</v>
      </c>
      <c r="L927" s="25">
        <f t="shared" si="179"/>
        <v>0</v>
      </c>
      <c r="M927" s="25" t="s">
        <v>927</v>
      </c>
      <c r="N927" s="45">
        <v>45846</v>
      </c>
      <c r="O927" s="54">
        <v>40455</v>
      </c>
      <c r="P927" s="25" t="s">
        <v>225</v>
      </c>
      <c r="Q927" s="25" t="s">
        <v>1127</v>
      </c>
      <c r="R927" s="25" t="s">
        <v>41</v>
      </c>
      <c r="S927" s="3">
        <v>4</v>
      </c>
      <c r="T927" s="55" t="s">
        <v>1128</v>
      </c>
      <c r="U927" s="25" t="s">
        <v>19</v>
      </c>
      <c r="V927" s="25" t="str">
        <f>VLOOKUP(P927,'Customer List'!B:C,2,)</f>
        <v>Punjab</v>
      </c>
      <c r="W927" s="56"/>
      <c r="X927" s="45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84"/>
        <v>925</v>
      </c>
      <c r="B928" s="25" t="s">
        <v>883</v>
      </c>
      <c r="C928" s="45">
        <v>45835</v>
      </c>
      <c r="D928" s="45">
        <v>45845</v>
      </c>
      <c r="E928" s="8">
        <v>112.8</v>
      </c>
      <c r="F928" s="8">
        <f t="shared" si="178"/>
        <v>9926.4</v>
      </c>
      <c r="G928" s="54">
        <f t="shared" si="183"/>
        <v>9926.4</v>
      </c>
      <c r="H928" s="25">
        <v>344133</v>
      </c>
      <c r="I928" s="25" t="s">
        <v>1720</v>
      </c>
      <c r="J928" s="25">
        <v>1</v>
      </c>
      <c r="K928" s="25">
        <v>1</v>
      </c>
      <c r="L928" s="25">
        <f t="shared" si="179"/>
        <v>0</v>
      </c>
      <c r="M928" s="25" t="s">
        <v>1164</v>
      </c>
      <c r="N928" s="45">
        <v>45850</v>
      </c>
      <c r="O928" s="54">
        <v>16074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84"/>
        <v>926</v>
      </c>
      <c r="B929" s="25" t="s">
        <v>883</v>
      </c>
      <c r="C929" s="45">
        <v>45835</v>
      </c>
      <c r="D929" s="45">
        <v>45845</v>
      </c>
      <c r="E929" s="8">
        <v>142.19999999999999</v>
      </c>
      <c r="F929" s="8">
        <f t="shared" si="178"/>
        <v>12513.599999999999</v>
      </c>
      <c r="G929" s="54">
        <f t="shared" si="183"/>
        <v>12513.599999999999</v>
      </c>
      <c r="H929" s="25">
        <v>344622</v>
      </c>
      <c r="I929" s="25" t="s">
        <v>1721</v>
      </c>
      <c r="J929" s="25">
        <v>1</v>
      </c>
      <c r="K929" s="25">
        <v>1</v>
      </c>
      <c r="L929" s="25">
        <f t="shared" si="179"/>
        <v>0</v>
      </c>
      <c r="M929" s="25" t="s">
        <v>929</v>
      </c>
      <c r="N929" s="45">
        <v>45846</v>
      </c>
      <c r="O929" s="54">
        <v>25714</v>
      </c>
      <c r="P929" s="25" t="s">
        <v>106</v>
      </c>
      <c r="Q929" s="25" t="s">
        <v>1126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Chandigarh</v>
      </c>
      <c r="W929" s="56"/>
      <c r="X929" s="45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84"/>
        <v>927</v>
      </c>
      <c r="B930" s="25" t="s">
        <v>883</v>
      </c>
      <c r="C930" s="45">
        <v>45835</v>
      </c>
      <c r="D930" s="45">
        <v>45845</v>
      </c>
      <c r="E930" s="8">
        <v>144.75</v>
      </c>
      <c r="F930" s="8">
        <f t="shared" si="178"/>
        <v>12738</v>
      </c>
      <c r="G930" s="54">
        <f t="shared" si="183"/>
        <v>12738</v>
      </c>
      <c r="H930" s="25">
        <v>344747</v>
      </c>
      <c r="I930" s="25" t="s">
        <v>1722</v>
      </c>
      <c r="J930" s="25">
        <v>1</v>
      </c>
      <c r="K930" s="25">
        <v>1</v>
      </c>
      <c r="L930" s="25">
        <f t="shared" si="179"/>
        <v>0</v>
      </c>
      <c r="M930" s="25" t="s">
        <v>971</v>
      </c>
      <c r="N930" s="45">
        <v>45847</v>
      </c>
      <c r="O930" s="54">
        <v>17949</v>
      </c>
      <c r="P930" s="25" t="s">
        <v>229</v>
      </c>
      <c r="Q930" s="25">
        <v>58152972625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Kolkata</v>
      </c>
      <c r="W930" s="56"/>
      <c r="X930" s="45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84"/>
        <v>928</v>
      </c>
      <c r="B931" s="25" t="s">
        <v>883</v>
      </c>
      <c r="C931" s="45">
        <v>45835</v>
      </c>
      <c r="D931" s="45">
        <v>45845</v>
      </c>
      <c r="E931" s="8">
        <v>74.400000000000006</v>
      </c>
      <c r="F931" s="8">
        <f t="shared" si="178"/>
        <v>6547.2000000000007</v>
      </c>
      <c r="G931" s="54">
        <f t="shared" si="183"/>
        <v>6547.2000000000007</v>
      </c>
      <c r="H931" s="25">
        <v>344769</v>
      </c>
      <c r="I931" s="25" t="s">
        <v>1723</v>
      </c>
      <c r="J931" s="25">
        <v>1</v>
      </c>
      <c r="K931" s="25">
        <v>1</v>
      </c>
      <c r="L931" s="25">
        <f t="shared" si="179"/>
        <v>0</v>
      </c>
      <c r="M931" s="25" t="s">
        <v>971</v>
      </c>
      <c r="N931" s="45">
        <v>45847</v>
      </c>
      <c r="O931" s="54">
        <v>11532</v>
      </c>
      <c r="P931" s="25" t="s">
        <v>229</v>
      </c>
      <c r="Q931" s="25">
        <v>58152972625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Kolkata</v>
      </c>
      <c r="W931" s="56"/>
      <c r="X931" s="45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84"/>
        <v>929</v>
      </c>
      <c r="B932" s="25" t="s">
        <v>883</v>
      </c>
      <c r="C932" s="45">
        <v>45835</v>
      </c>
      <c r="D932" s="45">
        <v>45845</v>
      </c>
      <c r="E932" s="8">
        <v>334.5</v>
      </c>
      <c r="F932" s="8">
        <f t="shared" si="178"/>
        <v>29436</v>
      </c>
      <c r="G932" s="54">
        <f t="shared" si="183"/>
        <v>29436</v>
      </c>
      <c r="H932" s="25">
        <v>345024</v>
      </c>
      <c r="I932" s="25" t="s">
        <v>1724</v>
      </c>
      <c r="J932" s="25">
        <v>1</v>
      </c>
      <c r="K932" s="25">
        <v>1</v>
      </c>
      <c r="L932" s="25">
        <f t="shared" si="179"/>
        <v>0</v>
      </c>
      <c r="M932" s="25" t="s">
        <v>1164</v>
      </c>
      <c r="N932" s="45">
        <v>45850</v>
      </c>
      <c r="O932" s="54">
        <v>38133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84"/>
        <v>930</v>
      </c>
      <c r="B933" s="25" t="s">
        <v>883</v>
      </c>
      <c r="C933" s="45">
        <v>45835</v>
      </c>
      <c r="D933" s="45">
        <v>45845</v>
      </c>
      <c r="E933" s="8">
        <v>195.6</v>
      </c>
      <c r="F933" s="8">
        <f t="shared" si="178"/>
        <v>17212.8</v>
      </c>
      <c r="G933" s="54">
        <f t="shared" si="183"/>
        <v>17212.8</v>
      </c>
      <c r="H933" s="25">
        <v>345108</v>
      </c>
      <c r="I933" s="25" t="s">
        <v>1725</v>
      </c>
      <c r="J933" s="25">
        <v>1</v>
      </c>
      <c r="K933" s="25">
        <v>1</v>
      </c>
      <c r="L933" s="25">
        <f t="shared" si="179"/>
        <v>0</v>
      </c>
      <c r="M933" s="25" t="s">
        <v>1164</v>
      </c>
      <c r="N933" s="45">
        <v>45850</v>
      </c>
      <c r="O933" s="54">
        <v>27873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84"/>
        <v>931</v>
      </c>
      <c r="B934" s="25" t="s">
        <v>883</v>
      </c>
      <c r="C934" s="45">
        <v>45835</v>
      </c>
      <c r="D934" s="45">
        <v>45845</v>
      </c>
      <c r="E934" s="8">
        <v>88.2</v>
      </c>
      <c r="F934" s="8">
        <f t="shared" si="178"/>
        <v>7761.6</v>
      </c>
      <c r="G934" s="54">
        <f t="shared" si="183"/>
        <v>7761.6</v>
      </c>
      <c r="H934" s="25">
        <v>346109</v>
      </c>
      <c r="I934" s="25" t="s">
        <v>1726</v>
      </c>
      <c r="J934" s="25">
        <v>1</v>
      </c>
      <c r="K934" s="25">
        <v>1</v>
      </c>
      <c r="L934" s="25">
        <f t="shared" si="179"/>
        <v>0</v>
      </c>
      <c r="M934" s="25" t="s">
        <v>1164</v>
      </c>
      <c r="N934" s="45">
        <v>45850</v>
      </c>
      <c r="O934" s="54">
        <v>12568.5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84"/>
        <v>932</v>
      </c>
      <c r="B935" s="25" t="s">
        <v>883</v>
      </c>
      <c r="C935" s="45">
        <v>45835</v>
      </c>
      <c r="D935" s="45">
        <v>45845</v>
      </c>
      <c r="E935" s="8">
        <v>42.6</v>
      </c>
      <c r="F935" s="8">
        <f t="shared" si="178"/>
        <v>3748.8</v>
      </c>
      <c r="G935" s="54">
        <f t="shared" si="183"/>
        <v>3748.8</v>
      </c>
      <c r="H935" s="25">
        <v>348211</v>
      </c>
      <c r="I935" s="25" t="s">
        <v>1727</v>
      </c>
      <c r="J935" s="25">
        <v>1</v>
      </c>
      <c r="K935" s="25">
        <v>1</v>
      </c>
      <c r="L935" s="25">
        <f t="shared" si="179"/>
        <v>0</v>
      </c>
      <c r="M935" s="25" t="s">
        <v>925</v>
      </c>
      <c r="N935" s="45">
        <v>45846</v>
      </c>
      <c r="O935" s="54">
        <v>7703</v>
      </c>
      <c r="P935" s="25" t="s">
        <v>899</v>
      </c>
      <c r="Q935" s="25" t="s">
        <v>1129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Chandigarh</v>
      </c>
      <c r="W935" s="56"/>
      <c r="X935" s="45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84"/>
        <v>933</v>
      </c>
      <c r="B936" s="25" t="s">
        <v>883</v>
      </c>
      <c r="C936" s="45">
        <v>45835</v>
      </c>
      <c r="D936" s="45">
        <v>45845</v>
      </c>
      <c r="E936" s="8">
        <v>193.8</v>
      </c>
      <c r="F936" s="8">
        <f t="shared" si="178"/>
        <v>17054.400000000001</v>
      </c>
      <c r="G936" s="54">
        <f t="shared" si="183"/>
        <v>68217.600000000006</v>
      </c>
      <c r="H936" s="25">
        <v>353218</v>
      </c>
      <c r="I936" s="25" t="s">
        <v>1728</v>
      </c>
      <c r="J936" s="25">
        <v>4</v>
      </c>
      <c r="K936" s="25">
        <v>4</v>
      </c>
      <c r="L936" s="25">
        <f t="shared" si="179"/>
        <v>0</v>
      </c>
      <c r="M936" s="25" t="s">
        <v>923</v>
      </c>
      <c r="N936" s="45">
        <v>45846</v>
      </c>
      <c r="O936" s="54">
        <v>140182</v>
      </c>
      <c r="P936" s="25" t="s">
        <v>888</v>
      </c>
      <c r="Q936" s="25">
        <v>58152921794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Karnataka</v>
      </c>
      <c r="W936" s="56"/>
      <c r="X936" s="45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84"/>
        <v>934</v>
      </c>
      <c r="B937" s="25" t="s">
        <v>883</v>
      </c>
      <c r="C937" s="45">
        <v>45835</v>
      </c>
      <c r="D937" s="45">
        <v>45845</v>
      </c>
      <c r="E937" s="8">
        <v>309.75</v>
      </c>
      <c r="F937" s="8">
        <f t="shared" si="178"/>
        <v>27258</v>
      </c>
      <c r="G937" s="54">
        <f t="shared" si="183"/>
        <v>27258</v>
      </c>
      <c r="H937" s="25">
        <v>356518</v>
      </c>
      <c r="I937" s="25" t="s">
        <v>1729</v>
      </c>
      <c r="J937" s="25">
        <v>1</v>
      </c>
      <c r="K937" s="25">
        <v>1</v>
      </c>
      <c r="L937" s="25">
        <f t="shared" si="179"/>
        <v>0</v>
      </c>
      <c r="M937" s="25" t="s">
        <v>1164</v>
      </c>
      <c r="N937" s="45">
        <v>45850</v>
      </c>
      <c r="O937" s="54">
        <v>35311.5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84"/>
        <v>935</v>
      </c>
      <c r="B938" s="25" t="s">
        <v>883</v>
      </c>
      <c r="C938" s="45">
        <v>45835</v>
      </c>
      <c r="D938" s="45">
        <v>45845</v>
      </c>
      <c r="E938" s="8">
        <v>326.25</v>
      </c>
      <c r="F938" s="8">
        <f t="shared" si="178"/>
        <v>28710</v>
      </c>
      <c r="G938" s="54">
        <f t="shared" si="183"/>
        <v>28710</v>
      </c>
      <c r="H938" s="25">
        <v>356930</v>
      </c>
      <c r="I938" s="25" t="s">
        <v>1730</v>
      </c>
      <c r="J938" s="25">
        <v>1</v>
      </c>
      <c r="K938" s="25">
        <v>1</v>
      </c>
      <c r="L938" s="25">
        <f t="shared" si="179"/>
        <v>0</v>
      </c>
      <c r="M938" s="25" t="s">
        <v>1164</v>
      </c>
      <c r="N938" s="45">
        <v>45850</v>
      </c>
      <c r="O938" s="54">
        <v>37192.5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84"/>
        <v>936</v>
      </c>
      <c r="B939" s="25" t="s">
        <v>883</v>
      </c>
      <c r="C939" s="45">
        <v>45835</v>
      </c>
      <c r="D939" s="45">
        <v>45845</v>
      </c>
      <c r="E939" s="8">
        <v>216</v>
      </c>
      <c r="F939" s="8">
        <f t="shared" si="178"/>
        <v>19008</v>
      </c>
      <c r="G939" s="54">
        <f t="shared" si="183"/>
        <v>38016</v>
      </c>
      <c r="H939" s="25">
        <v>357504</v>
      </c>
      <c r="I939" s="25" t="s">
        <v>1731</v>
      </c>
      <c r="J939" s="25">
        <v>2</v>
      </c>
      <c r="K939" s="25">
        <v>2</v>
      </c>
      <c r="L939" s="25">
        <f t="shared" si="179"/>
        <v>0</v>
      </c>
      <c r="M939" s="25" t="s">
        <v>974</v>
      </c>
      <c r="N939" s="45">
        <v>45847</v>
      </c>
      <c r="O939" s="54">
        <v>61560</v>
      </c>
      <c r="P939" s="25" t="s">
        <v>243</v>
      </c>
      <c r="Q939" s="25">
        <v>58152972415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Mumbai</v>
      </c>
      <c r="W939" s="56"/>
      <c r="X939" s="45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84"/>
        <v>937</v>
      </c>
      <c r="B940" s="25" t="s">
        <v>883</v>
      </c>
      <c r="C940" s="45">
        <v>45835</v>
      </c>
      <c r="D940" s="45">
        <v>45845</v>
      </c>
      <c r="E940" s="8">
        <v>89.4</v>
      </c>
      <c r="F940" s="8">
        <f t="shared" si="178"/>
        <v>7867.2000000000007</v>
      </c>
      <c r="G940" s="54">
        <f t="shared" si="183"/>
        <v>7867.2000000000007</v>
      </c>
      <c r="H940" s="25">
        <v>357905</v>
      </c>
      <c r="I940" s="25" t="s">
        <v>1732</v>
      </c>
      <c r="J940" s="25">
        <v>1</v>
      </c>
      <c r="K940" s="25">
        <v>1</v>
      </c>
      <c r="L940" s="25">
        <f t="shared" si="179"/>
        <v>0</v>
      </c>
      <c r="M940" s="25" t="s">
        <v>971</v>
      </c>
      <c r="N940" s="45">
        <v>45847</v>
      </c>
      <c r="O940" s="54">
        <v>13857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84"/>
        <v>938</v>
      </c>
      <c r="B941" s="25" t="s">
        <v>883</v>
      </c>
      <c r="C941" s="45">
        <v>45835</v>
      </c>
      <c r="D941" s="45">
        <v>45845</v>
      </c>
      <c r="E941" s="8">
        <v>95.4</v>
      </c>
      <c r="F941" s="8">
        <f t="shared" si="178"/>
        <v>8395.2000000000007</v>
      </c>
      <c r="G941" s="54">
        <f t="shared" si="183"/>
        <v>8395.2000000000007</v>
      </c>
      <c r="H941" s="25">
        <v>360707</v>
      </c>
      <c r="I941" s="25" t="s">
        <v>1476</v>
      </c>
      <c r="J941" s="25">
        <v>1</v>
      </c>
      <c r="K941" s="25">
        <v>1</v>
      </c>
      <c r="L941" s="25">
        <f t="shared" si="179"/>
        <v>0</v>
      </c>
      <c r="M941" s="25" t="s">
        <v>1164</v>
      </c>
      <c r="N941" s="45">
        <v>45850</v>
      </c>
      <c r="O941" s="54">
        <v>13594.5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84"/>
        <v>939</v>
      </c>
      <c r="B942" s="25" t="s">
        <v>883</v>
      </c>
      <c r="C942" s="45">
        <v>45835</v>
      </c>
      <c r="D942" s="45">
        <v>45845</v>
      </c>
      <c r="E942" s="8">
        <v>229.2</v>
      </c>
      <c r="F942" s="8">
        <f t="shared" si="178"/>
        <v>20169.599999999999</v>
      </c>
      <c r="G942" s="54">
        <f t="shared" si="183"/>
        <v>20169.599999999999</v>
      </c>
      <c r="H942" s="25">
        <v>361710</v>
      </c>
      <c r="I942" s="25" t="s">
        <v>1733</v>
      </c>
      <c r="J942" s="25">
        <v>1</v>
      </c>
      <c r="K942" s="25">
        <v>1</v>
      </c>
      <c r="L942" s="25">
        <f t="shared" si="179"/>
        <v>0</v>
      </c>
      <c r="M942" s="25" t="s">
        <v>1164</v>
      </c>
      <c r="N942" s="45">
        <v>45850</v>
      </c>
      <c r="O942" s="54">
        <v>32661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84"/>
        <v>940</v>
      </c>
      <c r="B943" s="25" t="s">
        <v>883</v>
      </c>
      <c r="C943" s="45">
        <v>45835</v>
      </c>
      <c r="D943" s="45">
        <v>45845</v>
      </c>
      <c r="E943" s="8">
        <v>75</v>
      </c>
      <c r="F943" s="8">
        <f t="shared" si="178"/>
        <v>6600</v>
      </c>
      <c r="G943" s="54">
        <f t="shared" si="183"/>
        <v>6600</v>
      </c>
      <c r="H943" s="25">
        <v>362503</v>
      </c>
      <c r="I943" s="25" t="s">
        <v>1587</v>
      </c>
      <c r="J943" s="25">
        <v>1</v>
      </c>
      <c r="K943" s="25">
        <v>1</v>
      </c>
      <c r="L943" s="25">
        <f t="shared" si="179"/>
        <v>0</v>
      </c>
      <c r="M943" s="25" t="s">
        <v>971</v>
      </c>
      <c r="N943" s="45">
        <v>45847</v>
      </c>
      <c r="O943" s="54">
        <v>11625</v>
      </c>
      <c r="P943" s="25" t="s">
        <v>229</v>
      </c>
      <c r="Q943" s="25">
        <v>58152972625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Kolkata</v>
      </c>
      <c r="W943" s="56"/>
      <c r="X943" s="45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84"/>
        <v>941</v>
      </c>
      <c r="B944" s="25" t="s">
        <v>883</v>
      </c>
      <c r="C944" s="45">
        <v>45835</v>
      </c>
      <c r="D944" s="45">
        <v>45845</v>
      </c>
      <c r="E944" s="8">
        <v>301.5</v>
      </c>
      <c r="F944" s="8">
        <f t="shared" si="178"/>
        <v>26532</v>
      </c>
      <c r="G944" s="54">
        <f t="shared" si="183"/>
        <v>26532</v>
      </c>
      <c r="H944" s="25">
        <v>369314</v>
      </c>
      <c r="I944" s="25" t="s">
        <v>1734</v>
      </c>
      <c r="J944" s="25">
        <v>1</v>
      </c>
      <c r="K944" s="25">
        <v>1</v>
      </c>
      <c r="L944" s="25">
        <f t="shared" si="179"/>
        <v>0</v>
      </c>
      <c r="M944" s="25" t="s">
        <v>1164</v>
      </c>
      <c r="N944" s="45">
        <v>45850</v>
      </c>
      <c r="O944" s="54">
        <v>34371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84"/>
        <v>942</v>
      </c>
      <c r="B945" s="25" t="s">
        <v>883</v>
      </c>
      <c r="C945" s="45">
        <v>45835</v>
      </c>
      <c r="D945" s="45">
        <v>45845</v>
      </c>
      <c r="E945" s="8">
        <v>172.2</v>
      </c>
      <c r="F945" s="8">
        <f t="shared" si="178"/>
        <v>15153.599999999999</v>
      </c>
      <c r="G945" s="54">
        <f t="shared" si="183"/>
        <v>15153.599999999999</v>
      </c>
      <c r="H945" s="25">
        <v>369604</v>
      </c>
      <c r="I945" s="25" t="s">
        <v>1735</v>
      </c>
      <c r="J945" s="25">
        <v>1</v>
      </c>
      <c r="K945" s="25">
        <v>1</v>
      </c>
      <c r="L945" s="25">
        <f t="shared" si="179"/>
        <v>0</v>
      </c>
      <c r="M945" s="25" t="s">
        <v>1164</v>
      </c>
      <c r="N945" s="45">
        <v>45850</v>
      </c>
      <c r="O945" s="54">
        <v>24538.5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84"/>
        <v>943</v>
      </c>
      <c r="B946" s="25" t="s">
        <v>883</v>
      </c>
      <c r="C946" s="45">
        <v>45835</v>
      </c>
      <c r="D946" s="45">
        <v>45845</v>
      </c>
      <c r="E946" s="8">
        <v>174.6</v>
      </c>
      <c r="F946" s="8">
        <f t="shared" si="178"/>
        <v>15364.8</v>
      </c>
      <c r="G946" s="54">
        <f t="shared" si="183"/>
        <v>15364.8</v>
      </c>
      <c r="H946" s="25">
        <v>374208</v>
      </c>
      <c r="I946" s="25" t="s">
        <v>1736</v>
      </c>
      <c r="J946" s="25">
        <v>1</v>
      </c>
      <c r="K946" s="25">
        <v>1</v>
      </c>
      <c r="L946" s="25">
        <f t="shared" si="179"/>
        <v>0</v>
      </c>
      <c r="M946" s="25" t="s">
        <v>927</v>
      </c>
      <c r="N946" s="45">
        <v>45846</v>
      </c>
      <c r="O946" s="54">
        <v>27063</v>
      </c>
      <c r="P946" s="25" t="s">
        <v>225</v>
      </c>
      <c r="Q946" s="25" t="s">
        <v>1127</v>
      </c>
      <c r="R946" s="25" t="s">
        <v>41</v>
      </c>
      <c r="S946" s="3">
        <v>4</v>
      </c>
      <c r="T946" s="55" t="s">
        <v>1128</v>
      </c>
      <c r="U946" s="25" t="s">
        <v>19</v>
      </c>
      <c r="V946" s="25" t="str">
        <f>VLOOKUP(P946,'Customer List'!B:C,2,)</f>
        <v>Punjab</v>
      </c>
      <c r="W946" s="56"/>
      <c r="X946" s="45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84"/>
        <v>944</v>
      </c>
      <c r="B947" s="25" t="s">
        <v>883</v>
      </c>
      <c r="C947" s="45">
        <v>45835</v>
      </c>
      <c r="D947" s="45">
        <v>45845</v>
      </c>
      <c r="E947" s="8">
        <v>109.8</v>
      </c>
      <c r="F947" s="8">
        <f t="shared" si="178"/>
        <v>9662.4</v>
      </c>
      <c r="G947" s="54">
        <f t="shared" si="183"/>
        <v>9662.4</v>
      </c>
      <c r="H947" s="25">
        <v>375406</v>
      </c>
      <c r="I947" s="25" t="s">
        <v>1737</v>
      </c>
      <c r="J947" s="25">
        <v>1</v>
      </c>
      <c r="K947" s="25">
        <v>1</v>
      </c>
      <c r="L947" s="25">
        <f t="shared" si="179"/>
        <v>0</v>
      </c>
      <c r="M947" s="25" t="s">
        <v>927</v>
      </c>
      <c r="N947" s="45">
        <v>45846</v>
      </c>
      <c r="O947" s="54">
        <v>17019</v>
      </c>
      <c r="P947" s="25" t="s">
        <v>225</v>
      </c>
      <c r="Q947" s="25" t="s">
        <v>1127</v>
      </c>
      <c r="R947" s="25" t="s">
        <v>41</v>
      </c>
      <c r="S947" s="3">
        <v>4</v>
      </c>
      <c r="T947" s="55" t="s">
        <v>1128</v>
      </c>
      <c r="U947" s="25" t="s">
        <v>19</v>
      </c>
      <c r="V947" s="25" t="str">
        <f>VLOOKUP(P947,'Customer List'!B:C,2,)</f>
        <v>Punjab</v>
      </c>
      <c r="W947" s="56"/>
      <c r="X947" s="45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84"/>
        <v>945</v>
      </c>
      <c r="B948" s="25" t="s">
        <v>883</v>
      </c>
      <c r="C948" s="45">
        <v>45835</v>
      </c>
      <c r="D948" s="45">
        <v>45845</v>
      </c>
      <c r="E948" s="8">
        <v>154.80000000000001</v>
      </c>
      <c r="F948" s="8">
        <f t="shared" si="178"/>
        <v>13622.400000000001</v>
      </c>
      <c r="G948" s="54">
        <f t="shared" si="183"/>
        <v>13622.400000000001</v>
      </c>
      <c r="H948" s="25">
        <v>379206</v>
      </c>
      <c r="I948" s="25" t="s">
        <v>1331</v>
      </c>
      <c r="J948" s="25">
        <v>1</v>
      </c>
      <c r="K948" s="25">
        <v>1</v>
      </c>
      <c r="L948" s="25">
        <f t="shared" si="179"/>
        <v>0</v>
      </c>
      <c r="M948" s="25" t="s">
        <v>1164</v>
      </c>
      <c r="N948" s="45">
        <v>45850</v>
      </c>
      <c r="O948" s="54">
        <v>22059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84"/>
        <v>946</v>
      </c>
      <c r="B949" s="25" t="s">
        <v>883</v>
      </c>
      <c r="C949" s="45">
        <v>45835</v>
      </c>
      <c r="D949" s="45">
        <v>45845</v>
      </c>
      <c r="E949" s="8">
        <v>221.4</v>
      </c>
      <c r="F949" s="8">
        <f t="shared" si="178"/>
        <v>19483.2</v>
      </c>
      <c r="G949" s="54">
        <f t="shared" si="183"/>
        <v>19483.2</v>
      </c>
      <c r="H949" s="25">
        <v>381504</v>
      </c>
      <c r="I949" s="25" t="s">
        <v>1738</v>
      </c>
      <c r="J949" s="25">
        <v>1</v>
      </c>
      <c r="K949" s="25">
        <v>1</v>
      </c>
      <c r="L949" s="25">
        <f t="shared" si="179"/>
        <v>0</v>
      </c>
      <c r="M949" s="25" t="s">
        <v>1164</v>
      </c>
      <c r="N949" s="45">
        <v>45850</v>
      </c>
      <c r="O949" s="54">
        <v>31549.5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84"/>
        <v>947</v>
      </c>
      <c r="B950" s="25" t="s">
        <v>883</v>
      </c>
      <c r="C950" s="45">
        <v>45835</v>
      </c>
      <c r="D950" s="45">
        <v>45845</v>
      </c>
      <c r="E950" s="8">
        <v>229.2</v>
      </c>
      <c r="F950" s="8">
        <f t="shared" si="178"/>
        <v>20169.599999999999</v>
      </c>
      <c r="G950" s="54">
        <f t="shared" si="183"/>
        <v>20169.599999999999</v>
      </c>
      <c r="H950" s="25">
        <v>389212</v>
      </c>
      <c r="I950" s="25" t="s">
        <v>1739</v>
      </c>
      <c r="J950" s="25">
        <v>1</v>
      </c>
      <c r="K950" s="25">
        <v>1</v>
      </c>
      <c r="L950" s="25">
        <f t="shared" si="179"/>
        <v>0</v>
      </c>
      <c r="M950" s="25" t="s">
        <v>987</v>
      </c>
      <c r="N950" s="45">
        <v>45847</v>
      </c>
      <c r="O950" s="54">
        <v>35526</v>
      </c>
      <c r="P950" s="25" t="s">
        <v>898</v>
      </c>
      <c r="Q950" s="25">
        <v>58152970761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Tamilnadu</v>
      </c>
      <c r="W950" s="56"/>
      <c r="X950" s="45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84"/>
        <v>948</v>
      </c>
      <c r="B951" s="25" t="s">
        <v>883</v>
      </c>
      <c r="C951" s="45">
        <v>45835</v>
      </c>
      <c r="D951" s="45">
        <v>45845</v>
      </c>
      <c r="E951" s="8">
        <v>120</v>
      </c>
      <c r="F951" s="8">
        <f t="shared" si="178"/>
        <v>10560</v>
      </c>
      <c r="G951" s="54">
        <f t="shared" si="183"/>
        <v>10560</v>
      </c>
      <c r="H951" s="25">
        <v>398315</v>
      </c>
      <c r="I951" s="25" t="s">
        <v>1740</v>
      </c>
      <c r="J951" s="25">
        <v>1</v>
      </c>
      <c r="K951" s="25">
        <v>1</v>
      </c>
      <c r="L951" s="25">
        <f t="shared" si="179"/>
        <v>0</v>
      </c>
      <c r="M951" s="25" t="s">
        <v>1164</v>
      </c>
      <c r="N951" s="45">
        <v>45850</v>
      </c>
      <c r="O951" s="54">
        <v>17100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84"/>
        <v>949</v>
      </c>
      <c r="B952" s="25" t="s">
        <v>883</v>
      </c>
      <c r="C952" s="45">
        <v>45835</v>
      </c>
      <c r="D952" s="45">
        <v>45845</v>
      </c>
      <c r="E952" s="8">
        <v>18</v>
      </c>
      <c r="F952" s="8">
        <f t="shared" si="178"/>
        <v>1584</v>
      </c>
      <c r="G952" s="54">
        <f t="shared" si="183"/>
        <v>1584</v>
      </c>
      <c r="H952" s="25">
        <v>400107</v>
      </c>
      <c r="I952" s="25" t="s">
        <v>1344</v>
      </c>
      <c r="J952" s="25">
        <v>1</v>
      </c>
      <c r="K952" s="25">
        <v>1</v>
      </c>
      <c r="L952" s="25">
        <f t="shared" si="179"/>
        <v>0</v>
      </c>
      <c r="M952" s="25" t="s">
        <v>927</v>
      </c>
      <c r="N952" s="45">
        <v>45846</v>
      </c>
      <c r="O952" s="54">
        <v>2790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84"/>
        <v>950</v>
      </c>
      <c r="B953" s="25" t="s">
        <v>883</v>
      </c>
      <c r="C953" s="45">
        <v>45835</v>
      </c>
      <c r="D953" s="45">
        <v>45845</v>
      </c>
      <c r="E953" s="8">
        <v>77.400000000000006</v>
      </c>
      <c r="F953" s="8">
        <f t="shared" si="178"/>
        <v>6811.2000000000007</v>
      </c>
      <c r="G953" s="54">
        <f t="shared" si="183"/>
        <v>6811.2000000000007</v>
      </c>
      <c r="H953" s="25">
        <v>400114</v>
      </c>
      <c r="I953" s="25" t="s">
        <v>1741</v>
      </c>
      <c r="J953" s="25">
        <v>1</v>
      </c>
      <c r="K953" s="25">
        <v>1</v>
      </c>
      <c r="L953" s="25">
        <f t="shared" si="179"/>
        <v>0</v>
      </c>
      <c r="M953" s="25" t="s">
        <v>1164</v>
      </c>
      <c r="N953" s="45">
        <v>45850</v>
      </c>
      <c r="O953" s="54">
        <v>11029.5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84"/>
        <v>951</v>
      </c>
      <c r="B954" s="25" t="s">
        <v>883</v>
      </c>
      <c r="C954" s="45">
        <v>45835</v>
      </c>
      <c r="D954" s="45">
        <v>45845</v>
      </c>
      <c r="E954" s="8">
        <v>52.8</v>
      </c>
      <c r="F954" s="8">
        <f t="shared" si="178"/>
        <v>4646.3999999999996</v>
      </c>
      <c r="G954" s="54">
        <f t="shared" si="183"/>
        <v>9292.7999999999993</v>
      </c>
      <c r="H954" s="25">
        <v>400120</v>
      </c>
      <c r="I954" s="25" t="s">
        <v>1742</v>
      </c>
      <c r="J954" s="25">
        <v>2</v>
      </c>
      <c r="K954" s="25">
        <v>2</v>
      </c>
      <c r="L954" s="25">
        <f t="shared" si="179"/>
        <v>0</v>
      </c>
      <c r="M954" s="25" t="s">
        <v>923</v>
      </c>
      <c r="N954" s="45">
        <v>45846</v>
      </c>
      <c r="O954" s="54">
        <v>19096</v>
      </c>
      <c r="P954" s="25" t="s">
        <v>888</v>
      </c>
      <c r="Q954" s="25">
        <v>58152921794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Karnataka</v>
      </c>
      <c r="W954" s="56"/>
      <c r="X954" s="45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84"/>
        <v>952</v>
      </c>
      <c r="B955" s="25" t="s">
        <v>883</v>
      </c>
      <c r="C955" s="45">
        <v>45835</v>
      </c>
      <c r="D955" s="45">
        <v>45845</v>
      </c>
      <c r="E955" s="8">
        <v>64.2</v>
      </c>
      <c r="F955" s="8">
        <f t="shared" si="178"/>
        <v>5649.6</v>
      </c>
      <c r="G955" s="54">
        <f t="shared" si="183"/>
        <v>5649.6</v>
      </c>
      <c r="H955" s="25">
        <v>400121</v>
      </c>
      <c r="I955" s="25" t="s">
        <v>1742</v>
      </c>
      <c r="J955" s="25">
        <v>1</v>
      </c>
      <c r="K955" s="25">
        <v>1</v>
      </c>
      <c r="L955" s="25">
        <f t="shared" si="179"/>
        <v>0</v>
      </c>
      <c r="M955" s="25" t="s">
        <v>927</v>
      </c>
      <c r="N955" s="45">
        <v>45846</v>
      </c>
      <c r="O955" s="54">
        <v>9951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84"/>
        <v>953</v>
      </c>
      <c r="B956" s="25" t="s">
        <v>883</v>
      </c>
      <c r="C956" s="45">
        <v>45835</v>
      </c>
      <c r="D956" s="45">
        <v>45845</v>
      </c>
      <c r="E956" s="8">
        <v>49.8</v>
      </c>
      <c r="F956" s="8">
        <f t="shared" si="178"/>
        <v>4382.3999999999996</v>
      </c>
      <c r="G956" s="54">
        <f t="shared" si="183"/>
        <v>4382.3999999999996</v>
      </c>
      <c r="H956" s="25">
        <v>400143</v>
      </c>
      <c r="I956" s="25" t="s">
        <v>1608</v>
      </c>
      <c r="J956" s="25">
        <v>1</v>
      </c>
      <c r="K956" s="25">
        <v>1</v>
      </c>
      <c r="L956" s="25">
        <f t="shared" si="179"/>
        <v>0</v>
      </c>
      <c r="M956" s="25" t="s">
        <v>1164</v>
      </c>
      <c r="N956" s="45">
        <v>45850</v>
      </c>
      <c r="O956" s="54">
        <v>7096.5</v>
      </c>
      <c r="P956" s="25" t="s">
        <v>618</v>
      </c>
      <c r="Q956" s="25">
        <v>58153121121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Bhuvneshwar</v>
      </c>
      <c r="W956" s="56"/>
      <c r="X956" s="45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84"/>
        <v>954</v>
      </c>
      <c r="B957" s="25" t="s">
        <v>883</v>
      </c>
      <c r="C957" s="45">
        <v>45835</v>
      </c>
      <c r="D957" s="45">
        <v>45845</v>
      </c>
      <c r="E957" s="8">
        <v>144.6</v>
      </c>
      <c r="F957" s="8">
        <f t="shared" si="178"/>
        <v>12724.8</v>
      </c>
      <c r="G957" s="54">
        <f t="shared" si="183"/>
        <v>12724.8</v>
      </c>
      <c r="H957" s="25">
        <v>400150</v>
      </c>
      <c r="I957" s="25" t="s">
        <v>1743</v>
      </c>
      <c r="J957" s="25">
        <v>1</v>
      </c>
      <c r="K957" s="25">
        <v>1</v>
      </c>
      <c r="L957" s="25">
        <f t="shared" si="179"/>
        <v>0</v>
      </c>
      <c r="M957" s="25" t="s">
        <v>927</v>
      </c>
      <c r="N957" s="45">
        <v>45846</v>
      </c>
      <c r="O957" s="54">
        <v>22413</v>
      </c>
      <c r="P957" s="25" t="s">
        <v>225</v>
      </c>
      <c r="Q957" s="25" t="s">
        <v>1127</v>
      </c>
      <c r="R957" s="25" t="s">
        <v>41</v>
      </c>
      <c r="S957" s="3">
        <v>4</v>
      </c>
      <c r="T957" s="55" t="s">
        <v>1128</v>
      </c>
      <c r="U957" s="25" t="s">
        <v>19</v>
      </c>
      <c r="V957" s="25" t="str">
        <f>VLOOKUP(P957,'Customer List'!B:C,2,)</f>
        <v>Punjab</v>
      </c>
      <c r="W957" s="56"/>
      <c r="X957" s="45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84"/>
        <v>955</v>
      </c>
      <c r="B958" s="25" t="s">
        <v>883</v>
      </c>
      <c r="C958" s="45">
        <v>45835</v>
      </c>
      <c r="D958" s="45">
        <v>45845</v>
      </c>
      <c r="E958" s="8">
        <v>153</v>
      </c>
      <c r="F958" s="8">
        <f t="shared" si="178"/>
        <v>13464</v>
      </c>
      <c r="G958" s="54">
        <f t="shared" si="183"/>
        <v>13464</v>
      </c>
      <c r="H958" s="25">
        <v>400163</v>
      </c>
      <c r="I958" s="25" t="s">
        <v>1744</v>
      </c>
      <c r="J958" s="25">
        <v>1</v>
      </c>
      <c r="K958" s="25">
        <v>1</v>
      </c>
      <c r="L958" s="25">
        <f t="shared" si="179"/>
        <v>0</v>
      </c>
      <c r="M958" s="25" t="s">
        <v>927</v>
      </c>
      <c r="N958" s="45">
        <v>45846</v>
      </c>
      <c r="O958" s="54">
        <v>18972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84"/>
        <v>956</v>
      </c>
      <c r="B959" s="25" t="s">
        <v>883</v>
      </c>
      <c r="C959" s="45">
        <v>45835</v>
      </c>
      <c r="D959" s="45">
        <v>45845</v>
      </c>
      <c r="E959" s="8">
        <v>22.2</v>
      </c>
      <c r="F959" s="8">
        <f t="shared" si="178"/>
        <v>1953.6</v>
      </c>
      <c r="G959" s="54">
        <f t="shared" si="183"/>
        <v>1953.6</v>
      </c>
      <c r="H959" s="25">
        <v>400211</v>
      </c>
      <c r="I959" s="25" t="s">
        <v>1745</v>
      </c>
      <c r="J959" s="25">
        <v>1</v>
      </c>
      <c r="K959" s="25">
        <v>1</v>
      </c>
      <c r="L959" s="25">
        <f t="shared" si="179"/>
        <v>0</v>
      </c>
      <c r="M959" s="25" t="s">
        <v>971</v>
      </c>
      <c r="N959" s="45">
        <v>45847</v>
      </c>
      <c r="O959" s="54">
        <v>3441</v>
      </c>
      <c r="P959" s="25" t="s">
        <v>229</v>
      </c>
      <c r="Q959" s="25">
        <v>58152972625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Kolkata</v>
      </c>
      <c r="W959" s="56"/>
      <c r="X959" s="45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84"/>
        <v>957</v>
      </c>
      <c r="B960" s="25" t="s">
        <v>883</v>
      </c>
      <c r="C960" s="45">
        <v>45835</v>
      </c>
      <c r="D960" s="45">
        <v>45845</v>
      </c>
      <c r="E960" s="8">
        <v>57</v>
      </c>
      <c r="F960" s="8">
        <f t="shared" si="178"/>
        <v>5016</v>
      </c>
      <c r="G960" s="54">
        <f t="shared" si="183"/>
        <v>15048</v>
      </c>
      <c r="H960" s="25">
        <v>400220</v>
      </c>
      <c r="I960" s="25" t="s">
        <v>1746</v>
      </c>
      <c r="J960" s="25">
        <v>3</v>
      </c>
      <c r="K960" s="25">
        <v>3</v>
      </c>
      <c r="L960" s="25">
        <f t="shared" si="179"/>
        <v>0</v>
      </c>
      <c r="M960" s="25" t="s">
        <v>923</v>
      </c>
      <c r="N960" s="45">
        <v>45846</v>
      </c>
      <c r="O960" s="54">
        <v>30922.5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84"/>
        <v>958</v>
      </c>
      <c r="B961" s="25" t="s">
        <v>883</v>
      </c>
      <c r="C961" s="45">
        <v>45835</v>
      </c>
      <c r="D961" s="45">
        <v>45845</v>
      </c>
      <c r="E961" s="8">
        <v>123.6</v>
      </c>
      <c r="F961" s="8">
        <f t="shared" si="178"/>
        <v>10876.8</v>
      </c>
      <c r="G961" s="54">
        <f t="shared" si="183"/>
        <v>21753.599999999999</v>
      </c>
      <c r="H961" s="25">
        <v>400234</v>
      </c>
      <c r="I961" s="25" t="s">
        <v>1747</v>
      </c>
      <c r="J961" s="25">
        <v>2</v>
      </c>
      <c r="K961" s="25">
        <v>2</v>
      </c>
      <c r="L961" s="25">
        <f t="shared" si="179"/>
        <v>0</v>
      </c>
      <c r="M961" s="25" t="s">
        <v>923</v>
      </c>
      <c r="N961" s="45">
        <v>45846</v>
      </c>
      <c r="O961" s="54">
        <v>44702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84"/>
        <v>959</v>
      </c>
      <c r="B962" s="25" t="s">
        <v>883</v>
      </c>
      <c r="C962" s="45">
        <v>45835</v>
      </c>
      <c r="D962" s="45">
        <v>45845</v>
      </c>
      <c r="E962" s="8">
        <v>63.6</v>
      </c>
      <c r="F962" s="8">
        <f t="shared" si="178"/>
        <v>5596.8</v>
      </c>
      <c r="G962" s="54">
        <f t="shared" si="183"/>
        <v>5596.8</v>
      </c>
      <c r="H962" s="25">
        <v>400253</v>
      </c>
      <c r="I962" s="25" t="s">
        <v>1748</v>
      </c>
      <c r="J962" s="25">
        <v>1</v>
      </c>
      <c r="K962" s="25">
        <v>1</v>
      </c>
      <c r="L962" s="25">
        <f t="shared" si="179"/>
        <v>0</v>
      </c>
      <c r="M962" s="25" t="s">
        <v>927</v>
      </c>
      <c r="N962" s="45">
        <v>45846</v>
      </c>
      <c r="O962" s="54">
        <v>9858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84"/>
        <v>960</v>
      </c>
      <c r="B963" s="25" t="s">
        <v>883</v>
      </c>
      <c r="C963" s="45">
        <v>45835</v>
      </c>
      <c r="D963" s="45">
        <v>45845</v>
      </c>
      <c r="E963" s="8">
        <v>301.5</v>
      </c>
      <c r="F963" s="8">
        <f t="shared" si="178"/>
        <v>26532</v>
      </c>
      <c r="G963" s="54">
        <f t="shared" si="183"/>
        <v>53064</v>
      </c>
      <c r="H963" s="25">
        <v>400268</v>
      </c>
      <c r="I963" s="25" t="s">
        <v>1749</v>
      </c>
      <c r="J963" s="25">
        <v>2</v>
      </c>
      <c r="K963" s="25">
        <v>2</v>
      </c>
      <c r="L963" s="25">
        <f t="shared" si="179"/>
        <v>0</v>
      </c>
      <c r="M963" s="25" t="s">
        <v>923</v>
      </c>
      <c r="N963" s="45">
        <v>45846</v>
      </c>
      <c r="O963" s="54">
        <v>87234</v>
      </c>
      <c r="P963" s="25" t="s">
        <v>888</v>
      </c>
      <c r="Q963" s="25">
        <v>58152921794</v>
      </c>
      <c r="R963" s="25" t="s">
        <v>41</v>
      </c>
      <c r="S963" s="3">
        <v>4</v>
      </c>
      <c r="T963" s="55"/>
      <c r="U963" s="25" t="s">
        <v>19</v>
      </c>
      <c r="V963" s="25" t="str">
        <f>VLOOKUP(P963,'Customer List'!B:C,2,)</f>
        <v>Karnataka</v>
      </c>
      <c r="W963" s="56"/>
      <c r="X963" s="45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si="184"/>
        <v>961</v>
      </c>
      <c r="B964" s="25" t="s">
        <v>883</v>
      </c>
      <c r="C964" s="45">
        <v>45835</v>
      </c>
      <c r="D964" s="45">
        <v>45845</v>
      </c>
      <c r="E964" s="8">
        <v>54</v>
      </c>
      <c r="F964" s="8">
        <f t="shared" si="178"/>
        <v>4752</v>
      </c>
      <c r="G964" s="54">
        <f t="shared" si="183"/>
        <v>4752</v>
      </c>
      <c r="H964" s="25">
        <v>400322</v>
      </c>
      <c r="I964" s="25" t="s">
        <v>1750</v>
      </c>
      <c r="J964" s="25">
        <v>1</v>
      </c>
      <c r="K964" s="25">
        <v>1</v>
      </c>
      <c r="L964" s="25">
        <f t="shared" si="179"/>
        <v>0</v>
      </c>
      <c r="M964" s="25" t="s">
        <v>1164</v>
      </c>
      <c r="N964" s="45">
        <v>45850</v>
      </c>
      <c r="O964" s="54">
        <v>7695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84"/>
        <v>962</v>
      </c>
      <c r="B965" s="25" t="s">
        <v>883</v>
      </c>
      <c r="C965" s="45">
        <v>45835</v>
      </c>
      <c r="D965" s="45">
        <v>45845</v>
      </c>
      <c r="E965" s="8">
        <v>32.4</v>
      </c>
      <c r="F965" s="8">
        <f t="shared" ref="F965:F1028" si="185">IF(AB965="DOLLAR",E965*88,E965)</f>
        <v>2851.2</v>
      </c>
      <c r="G965" s="54">
        <f t="shared" si="183"/>
        <v>2851.2</v>
      </c>
      <c r="H965" s="25">
        <v>400511</v>
      </c>
      <c r="I965" s="25" t="s">
        <v>1751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927</v>
      </c>
      <c r="N965" s="45">
        <v>45846</v>
      </c>
      <c r="O965" s="54">
        <v>5022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84"/>
        <v>963</v>
      </c>
      <c r="B966" s="25" t="s">
        <v>883</v>
      </c>
      <c r="C966" s="45">
        <v>45835</v>
      </c>
      <c r="D966" s="45">
        <v>45845</v>
      </c>
      <c r="E966" s="8">
        <v>64.2</v>
      </c>
      <c r="F966" s="8">
        <f t="shared" si="185"/>
        <v>5649.6</v>
      </c>
      <c r="G966" s="54">
        <f t="shared" si="183"/>
        <v>5649.6</v>
      </c>
      <c r="H966" s="25">
        <v>400512</v>
      </c>
      <c r="I966" s="25" t="s">
        <v>1751</v>
      </c>
      <c r="J966" s="25">
        <v>1</v>
      </c>
      <c r="K966" s="25">
        <v>1</v>
      </c>
      <c r="L966" s="25">
        <f t="shared" si="186"/>
        <v>0</v>
      </c>
      <c r="M966" s="25" t="s">
        <v>1006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84"/>
        <v>964</v>
      </c>
      <c r="B967" s="25" t="s">
        <v>883</v>
      </c>
      <c r="C967" s="45">
        <v>45835</v>
      </c>
      <c r="D967" s="45">
        <v>45845</v>
      </c>
      <c r="E967" s="8">
        <v>123.6</v>
      </c>
      <c r="F967" s="8">
        <f t="shared" si="185"/>
        <v>10876.8</v>
      </c>
      <c r="G967" s="54">
        <f t="shared" ref="G967:G1030" si="190">F967*J967</f>
        <v>10876.8</v>
      </c>
      <c r="H967" s="25">
        <v>400527</v>
      </c>
      <c r="I967" s="25" t="s">
        <v>1752</v>
      </c>
      <c r="J967" s="25">
        <v>1</v>
      </c>
      <c r="K967" s="25">
        <v>1</v>
      </c>
      <c r="L967" s="25">
        <f t="shared" si="186"/>
        <v>0</v>
      </c>
      <c r="M967" s="25" t="s">
        <v>927</v>
      </c>
      <c r="N967" s="45">
        <v>45846</v>
      </c>
      <c r="O967" s="54">
        <v>19158</v>
      </c>
      <c r="P967" s="25" t="s">
        <v>225</v>
      </c>
      <c r="Q967" s="25" t="s">
        <v>1127</v>
      </c>
      <c r="R967" s="25" t="s">
        <v>41</v>
      </c>
      <c r="S967" s="3">
        <v>4</v>
      </c>
      <c r="T967" s="55" t="s">
        <v>1128</v>
      </c>
      <c r="U967" s="25" t="s">
        <v>19</v>
      </c>
      <c r="V967" s="25" t="str">
        <f>VLOOKUP(P967,'Customer List'!B:C,2,)</f>
        <v>Punjab</v>
      </c>
      <c r="W967" s="56"/>
      <c r="X967" s="45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ref="A968:A1031" si="191">A967+1</f>
        <v>965</v>
      </c>
      <c r="B968" s="25" t="s">
        <v>883</v>
      </c>
      <c r="C968" s="45">
        <v>45835</v>
      </c>
      <c r="D968" s="45">
        <v>45845</v>
      </c>
      <c r="E968" s="8">
        <v>67.2</v>
      </c>
      <c r="F968" s="8">
        <f t="shared" si="185"/>
        <v>5913.6</v>
      </c>
      <c r="G968" s="54">
        <f t="shared" si="190"/>
        <v>5913.6</v>
      </c>
      <c r="H968" s="25">
        <v>400557</v>
      </c>
      <c r="I968" s="25" t="s">
        <v>1753</v>
      </c>
      <c r="J968" s="25">
        <v>1</v>
      </c>
      <c r="K968" s="25">
        <v>1</v>
      </c>
      <c r="L968" s="25">
        <f t="shared" si="186"/>
        <v>0</v>
      </c>
      <c r="M968" s="25" t="s">
        <v>1164</v>
      </c>
      <c r="N968" s="45">
        <v>45850</v>
      </c>
      <c r="O968" s="54">
        <v>9576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91"/>
        <v>966</v>
      </c>
      <c r="B969" s="25" t="s">
        <v>883</v>
      </c>
      <c r="C969" s="45">
        <v>45835</v>
      </c>
      <c r="D969" s="45">
        <v>45845</v>
      </c>
      <c r="E969" s="8">
        <v>105.6</v>
      </c>
      <c r="F969" s="8">
        <f t="shared" si="185"/>
        <v>9292.7999999999993</v>
      </c>
      <c r="G969" s="54">
        <f t="shared" si="190"/>
        <v>9292.7999999999993</v>
      </c>
      <c r="H969" s="25">
        <v>400625</v>
      </c>
      <c r="I969" s="25" t="s">
        <v>1754</v>
      </c>
      <c r="J969" s="25">
        <v>1</v>
      </c>
      <c r="K969" s="25">
        <v>1</v>
      </c>
      <c r="L969" s="25">
        <f t="shared" si="186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x14ac:dyDescent="0.25">
      <c r="A970" s="25">
        <f t="shared" si="191"/>
        <v>967</v>
      </c>
      <c r="B970" s="25" t="s">
        <v>883</v>
      </c>
      <c r="C970" s="45">
        <v>45835</v>
      </c>
      <c r="D970" s="45">
        <v>45845</v>
      </c>
      <c r="E970" s="8">
        <v>21.6</v>
      </c>
      <c r="F970" s="8">
        <f t="shared" si="185"/>
        <v>1900.8000000000002</v>
      </c>
      <c r="G970" s="54">
        <f t="shared" si="190"/>
        <v>1900.8000000000002</v>
      </c>
      <c r="H970" s="25">
        <v>400633</v>
      </c>
      <c r="I970" s="25" t="s">
        <v>1755</v>
      </c>
      <c r="J970" s="25">
        <v>1</v>
      </c>
      <c r="K970" s="25">
        <v>1</v>
      </c>
      <c r="L970" s="25">
        <f t="shared" si="186"/>
        <v>0</v>
      </c>
      <c r="M970" s="25" t="s">
        <v>1164</v>
      </c>
      <c r="N970" s="45">
        <v>45850</v>
      </c>
      <c r="O970" s="54">
        <v>3078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91"/>
        <v>968</v>
      </c>
      <c r="B971" s="25" t="s">
        <v>883</v>
      </c>
      <c r="C971" s="45">
        <v>45835</v>
      </c>
      <c r="D971" s="45">
        <v>45845</v>
      </c>
      <c r="E971" s="8">
        <v>58.8</v>
      </c>
      <c r="F971" s="8">
        <f t="shared" si="185"/>
        <v>5174.3999999999996</v>
      </c>
      <c r="G971" s="54">
        <f t="shared" si="190"/>
        <v>5174.3999999999996</v>
      </c>
      <c r="H971" s="25">
        <v>400636</v>
      </c>
      <c r="I971" s="25" t="s">
        <v>1756</v>
      </c>
      <c r="J971" s="25">
        <v>1</v>
      </c>
      <c r="K971" s="25">
        <v>1</v>
      </c>
      <c r="L971" s="25">
        <f t="shared" si="186"/>
        <v>0</v>
      </c>
      <c r="M971" s="25" t="s">
        <v>1005</v>
      </c>
      <c r="N971" s="45">
        <v>45847</v>
      </c>
      <c r="O971" s="54">
        <v>0</v>
      </c>
      <c r="P971" s="25" t="s">
        <v>50</v>
      </c>
      <c r="Q971" s="25" t="s">
        <v>637</v>
      </c>
      <c r="R971" s="25" t="s">
        <v>638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Delhi</v>
      </c>
      <c r="W971" s="56"/>
      <c r="X971" s="45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67" t="str">
        <f>VLOOKUP(P971,'Customer List'!B:D,3,)</f>
        <v>Local</v>
      </c>
    </row>
    <row r="972" spans="1:29" x14ac:dyDescent="0.25">
      <c r="A972" s="25">
        <f t="shared" si="191"/>
        <v>969</v>
      </c>
      <c r="B972" s="25" t="s">
        <v>883</v>
      </c>
      <c r="C972" s="45">
        <v>45835</v>
      </c>
      <c r="D972" s="45">
        <v>45845</v>
      </c>
      <c r="E972" s="8">
        <v>42.6</v>
      </c>
      <c r="F972" s="8">
        <f t="shared" si="185"/>
        <v>3748.8</v>
      </c>
      <c r="G972" s="54">
        <f t="shared" si="190"/>
        <v>3748.8</v>
      </c>
      <c r="H972" s="25">
        <v>400703</v>
      </c>
      <c r="I972" s="25" t="s">
        <v>1757</v>
      </c>
      <c r="J972" s="25">
        <v>1</v>
      </c>
      <c r="K972" s="25">
        <v>1</v>
      </c>
      <c r="L972" s="25">
        <f t="shared" si="186"/>
        <v>0</v>
      </c>
      <c r="M972" s="25" t="s">
        <v>1164</v>
      </c>
      <c r="N972" s="45">
        <v>45850</v>
      </c>
      <c r="O972" s="54">
        <v>6070.5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91"/>
        <v>970</v>
      </c>
      <c r="B973" s="25" t="s">
        <v>883</v>
      </c>
      <c r="C973" s="45">
        <v>45835</v>
      </c>
      <c r="D973" s="45">
        <v>45845</v>
      </c>
      <c r="E973" s="8">
        <v>5</v>
      </c>
      <c r="F973" s="8">
        <f t="shared" si="185"/>
        <v>440</v>
      </c>
      <c r="G973" s="54">
        <f t="shared" si="190"/>
        <v>440</v>
      </c>
      <c r="H973" s="25">
        <v>405103</v>
      </c>
      <c r="I973" s="25" t="s">
        <v>1758</v>
      </c>
      <c r="J973" s="25">
        <v>1</v>
      </c>
      <c r="K973" s="25">
        <v>1</v>
      </c>
      <c r="L973" s="25">
        <f t="shared" si="186"/>
        <v>0</v>
      </c>
      <c r="M973" s="25" t="s">
        <v>1175</v>
      </c>
      <c r="N973" s="45">
        <v>45850</v>
      </c>
      <c r="O973" s="54">
        <v>0</v>
      </c>
      <c r="P973" s="25" t="s">
        <v>1125</v>
      </c>
      <c r="Q973" s="25">
        <v>58153113653</v>
      </c>
      <c r="R973" s="25" t="s">
        <v>41</v>
      </c>
      <c r="S973" s="3">
        <v>4</v>
      </c>
      <c r="T973" s="55" t="s">
        <v>610</v>
      </c>
      <c r="U973" s="25" t="s">
        <v>19</v>
      </c>
      <c r="V973" s="25" t="str">
        <f>VLOOKUP(P973,'Customer List'!B:C,2,)</f>
        <v>Jammu</v>
      </c>
      <c r="W973" s="56"/>
      <c r="X973" s="45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91"/>
        <v>971</v>
      </c>
      <c r="B974" s="25" t="s">
        <v>883</v>
      </c>
      <c r="C974" s="45">
        <v>45835</v>
      </c>
      <c r="D974" s="45">
        <v>45845</v>
      </c>
      <c r="E974" s="8">
        <v>33.6</v>
      </c>
      <c r="F974" s="8">
        <f t="shared" si="185"/>
        <v>2956.8</v>
      </c>
      <c r="G974" s="54">
        <f t="shared" si="190"/>
        <v>2956.8</v>
      </c>
      <c r="H974" s="25">
        <v>405203</v>
      </c>
      <c r="I974" s="25" t="s">
        <v>1759</v>
      </c>
      <c r="J974" s="25">
        <v>1</v>
      </c>
      <c r="K974" s="25">
        <v>1</v>
      </c>
      <c r="L974" s="25">
        <f t="shared" si="186"/>
        <v>0</v>
      </c>
      <c r="M974" s="25" t="s">
        <v>925</v>
      </c>
      <c r="N974" s="45">
        <v>45846</v>
      </c>
      <c r="O974" s="54">
        <v>6076</v>
      </c>
      <c r="P974" s="25" t="s">
        <v>899</v>
      </c>
      <c r="Q974" s="25" t="s">
        <v>1129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Chandigarh</v>
      </c>
      <c r="W974" s="56"/>
      <c r="X974" s="45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91"/>
        <v>972</v>
      </c>
      <c r="B975" s="25" t="s">
        <v>883</v>
      </c>
      <c r="C975" s="45">
        <v>45835</v>
      </c>
      <c r="D975" s="45">
        <v>45845</v>
      </c>
      <c r="E975" s="8">
        <v>159</v>
      </c>
      <c r="F975" s="8">
        <f t="shared" si="185"/>
        <v>13992</v>
      </c>
      <c r="G975" s="54">
        <f t="shared" si="190"/>
        <v>13992</v>
      </c>
      <c r="H975" s="25">
        <v>405334</v>
      </c>
      <c r="I975" s="25" t="s">
        <v>1760</v>
      </c>
      <c r="J975" s="25">
        <v>1</v>
      </c>
      <c r="K975" s="25">
        <v>1</v>
      </c>
      <c r="L975" s="25">
        <f t="shared" si="186"/>
        <v>0</v>
      </c>
      <c r="M975" s="25" t="s">
        <v>1164</v>
      </c>
      <c r="N975" s="45">
        <v>45850</v>
      </c>
      <c r="O975" s="54">
        <v>22657.5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91"/>
        <v>973</v>
      </c>
      <c r="B976" s="25" t="s">
        <v>883</v>
      </c>
      <c r="C976" s="45">
        <v>45835</v>
      </c>
      <c r="D976" s="45">
        <v>45845</v>
      </c>
      <c r="E976" s="8">
        <v>159</v>
      </c>
      <c r="F976" s="8">
        <f t="shared" si="185"/>
        <v>13992</v>
      </c>
      <c r="G976" s="54">
        <f t="shared" si="190"/>
        <v>13992</v>
      </c>
      <c r="H976" s="25">
        <v>406516</v>
      </c>
      <c r="I976" s="25" t="s">
        <v>1761</v>
      </c>
      <c r="J976" s="25">
        <v>1</v>
      </c>
      <c r="K976" s="25">
        <v>1</v>
      </c>
      <c r="L976" s="25">
        <f t="shared" si="186"/>
        <v>0</v>
      </c>
      <c r="M976" s="25" t="s">
        <v>1164</v>
      </c>
      <c r="N976" s="45">
        <v>45850</v>
      </c>
      <c r="O976" s="54">
        <v>22657.5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91"/>
        <v>974</v>
      </c>
      <c r="B977" s="25" t="s">
        <v>883</v>
      </c>
      <c r="C977" s="45">
        <v>45835</v>
      </c>
      <c r="D977" s="45">
        <v>45845</v>
      </c>
      <c r="E977" s="8">
        <v>49.8</v>
      </c>
      <c r="F977" s="8">
        <f t="shared" si="185"/>
        <v>4382.3999999999996</v>
      </c>
      <c r="G977" s="54">
        <f t="shared" si="190"/>
        <v>4382.3999999999996</v>
      </c>
      <c r="H977" s="25">
        <v>407105</v>
      </c>
      <c r="I977" s="25" t="s">
        <v>1762</v>
      </c>
      <c r="J977" s="25">
        <v>1</v>
      </c>
      <c r="K977" s="25">
        <v>1</v>
      </c>
      <c r="L977" s="25">
        <f t="shared" si="186"/>
        <v>0</v>
      </c>
      <c r="M977" s="25" t="s">
        <v>971</v>
      </c>
      <c r="N977" s="45">
        <v>45847</v>
      </c>
      <c r="O977" s="54">
        <v>7719</v>
      </c>
      <c r="P977" s="25" t="s">
        <v>229</v>
      </c>
      <c r="Q977" s="25">
        <v>58152972625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Kolkata</v>
      </c>
      <c r="W977" s="56"/>
      <c r="X977" s="45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91"/>
        <v>975</v>
      </c>
      <c r="B978" s="25" t="s">
        <v>883</v>
      </c>
      <c r="C978" s="45">
        <v>45835</v>
      </c>
      <c r="D978" s="45">
        <v>45845</v>
      </c>
      <c r="E978" s="8">
        <v>193.8</v>
      </c>
      <c r="F978" s="8">
        <f t="shared" si="185"/>
        <v>17054.400000000001</v>
      </c>
      <c r="G978" s="54">
        <f t="shared" si="190"/>
        <v>17054.400000000001</v>
      </c>
      <c r="H978" s="25">
        <v>410708</v>
      </c>
      <c r="I978" s="25" t="s">
        <v>1763</v>
      </c>
      <c r="J978" s="25">
        <v>1</v>
      </c>
      <c r="K978" s="25">
        <v>1</v>
      </c>
      <c r="L978" s="25">
        <f t="shared" si="186"/>
        <v>0</v>
      </c>
      <c r="M978" s="25" t="s">
        <v>1164</v>
      </c>
      <c r="N978" s="45">
        <v>45850</v>
      </c>
      <c r="O978" s="54">
        <v>27616.5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91"/>
        <v>976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85"/>
        <v>4699.2</v>
      </c>
      <c r="G979" s="54">
        <f t="shared" si="190"/>
        <v>4699.2</v>
      </c>
      <c r="H979" s="25">
        <v>420201</v>
      </c>
      <c r="I979" s="25" t="s">
        <v>1610</v>
      </c>
      <c r="J979" s="25">
        <v>1</v>
      </c>
      <c r="K979" s="25">
        <v>1</v>
      </c>
      <c r="L979" s="25">
        <f t="shared" si="186"/>
        <v>0</v>
      </c>
      <c r="M979" s="25" t="s">
        <v>1153</v>
      </c>
      <c r="N979" s="45">
        <v>45850</v>
      </c>
      <c r="O979" s="54">
        <v>11587.52</v>
      </c>
      <c r="P979" s="25" t="s">
        <v>887</v>
      </c>
      <c r="Q979" s="25">
        <v>58153114902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Coimbatore</v>
      </c>
      <c r="W979" s="56"/>
      <c r="X979" s="45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91"/>
        <v>977</v>
      </c>
      <c r="B980" s="25" t="s">
        <v>883</v>
      </c>
      <c r="C980" s="45">
        <v>45835</v>
      </c>
      <c r="D980" s="45">
        <v>45845</v>
      </c>
      <c r="E980" s="8">
        <v>32.4</v>
      </c>
      <c r="F980" s="8">
        <f t="shared" si="185"/>
        <v>2851.2</v>
      </c>
      <c r="G980" s="54">
        <f t="shared" si="190"/>
        <v>2851.2</v>
      </c>
      <c r="H980" s="25">
        <v>420701</v>
      </c>
      <c r="I980" s="25" t="s">
        <v>1256</v>
      </c>
      <c r="J980" s="25">
        <v>1</v>
      </c>
      <c r="K980" s="25">
        <v>1</v>
      </c>
      <c r="L980" s="25">
        <f t="shared" si="186"/>
        <v>0</v>
      </c>
      <c r="M980" s="25" t="s">
        <v>1164</v>
      </c>
      <c r="N980" s="45">
        <v>45850</v>
      </c>
      <c r="O980" s="54">
        <v>4617</v>
      </c>
      <c r="P980" s="25" t="s">
        <v>618</v>
      </c>
      <c r="Q980" s="25">
        <v>58153121121</v>
      </c>
      <c r="R980" s="25" t="s">
        <v>41</v>
      </c>
      <c r="S980" s="3">
        <v>4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91"/>
        <v>978</v>
      </c>
      <c r="B981" s="25" t="s">
        <v>883</v>
      </c>
      <c r="C981" s="45">
        <v>45835</v>
      </c>
      <c r="D981" s="45">
        <v>45845</v>
      </c>
      <c r="E981" s="8">
        <v>137.4</v>
      </c>
      <c r="F981" s="8">
        <f t="shared" si="185"/>
        <v>12091.2</v>
      </c>
      <c r="G981" s="54">
        <f t="shared" si="190"/>
        <v>12091.2</v>
      </c>
      <c r="H981" s="25">
        <v>422302</v>
      </c>
      <c r="I981" s="25" t="s">
        <v>1345</v>
      </c>
      <c r="J981" s="25">
        <v>1</v>
      </c>
      <c r="K981" s="25">
        <v>1</v>
      </c>
      <c r="L981" s="25">
        <f t="shared" si="186"/>
        <v>0</v>
      </c>
      <c r="M981" s="25" t="s">
        <v>987</v>
      </c>
      <c r="N981" s="45">
        <v>45847</v>
      </c>
      <c r="O981" s="54">
        <v>21297</v>
      </c>
      <c r="P981" s="25" t="s">
        <v>898</v>
      </c>
      <c r="Q981" s="25">
        <v>58152970761</v>
      </c>
      <c r="R981" s="25" t="s">
        <v>41</v>
      </c>
      <c r="S981" s="3">
        <v>4</v>
      </c>
      <c r="T981" s="55"/>
      <c r="U981" s="25" t="s">
        <v>19</v>
      </c>
      <c r="V981" s="25" t="str">
        <f>VLOOKUP(P981,'Customer List'!B:C,2,)</f>
        <v>Tamilnadu</v>
      </c>
      <c r="W981" s="56"/>
      <c r="X981" s="45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91"/>
        <v>979</v>
      </c>
      <c r="B982" s="25" t="s">
        <v>883</v>
      </c>
      <c r="C982" s="45">
        <v>45835</v>
      </c>
      <c r="D982" s="45">
        <v>45845</v>
      </c>
      <c r="E982" s="8">
        <v>137.4</v>
      </c>
      <c r="F982" s="8">
        <f t="shared" si="185"/>
        <v>12091.2</v>
      </c>
      <c r="G982" s="54">
        <f t="shared" si="190"/>
        <v>12091.2</v>
      </c>
      <c r="H982" s="25">
        <v>422302</v>
      </c>
      <c r="I982" s="25" t="s">
        <v>2808</v>
      </c>
      <c r="J982" s="25">
        <v>1</v>
      </c>
      <c r="K982" s="25">
        <v>1</v>
      </c>
      <c r="L982" s="25">
        <f t="shared" si="186"/>
        <v>0</v>
      </c>
      <c r="M982" s="25" t="s">
        <v>927</v>
      </c>
      <c r="N982" s="45">
        <v>45846</v>
      </c>
      <c r="O982" s="54">
        <v>21297</v>
      </c>
      <c r="P982" s="25" t="s">
        <v>225</v>
      </c>
      <c r="Q982" s="25" t="s">
        <v>1127</v>
      </c>
      <c r="R982" s="25" t="s">
        <v>41</v>
      </c>
      <c r="S982" s="3">
        <v>4</v>
      </c>
      <c r="T982" s="55" t="s">
        <v>1128</v>
      </c>
      <c r="U982" s="25" t="s">
        <v>19</v>
      </c>
      <c r="V982" s="25" t="str">
        <f>VLOOKUP(P982,'Customer List'!B:C,2,)</f>
        <v>Punjab</v>
      </c>
      <c r="W982" s="56"/>
      <c r="X982" s="45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91"/>
        <v>980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85"/>
        <v>4699.2</v>
      </c>
      <c r="G983" s="54">
        <f t="shared" si="190"/>
        <v>4699.2</v>
      </c>
      <c r="H983" s="25">
        <v>423101</v>
      </c>
      <c r="I983" s="25" t="s">
        <v>1270</v>
      </c>
      <c r="J983" s="25">
        <v>1</v>
      </c>
      <c r="K983" s="25">
        <v>1</v>
      </c>
      <c r="L983" s="25">
        <f t="shared" si="186"/>
        <v>0</v>
      </c>
      <c r="M983" s="25" t="s">
        <v>927</v>
      </c>
      <c r="N983" s="45">
        <v>45846</v>
      </c>
      <c r="O983" s="54">
        <v>8277</v>
      </c>
      <c r="P983" s="25" t="s">
        <v>225</v>
      </c>
      <c r="Q983" s="25" t="s">
        <v>1127</v>
      </c>
      <c r="R983" s="25" t="s">
        <v>41</v>
      </c>
      <c r="S983" s="3">
        <v>-20</v>
      </c>
      <c r="T983" s="55" t="s">
        <v>1128</v>
      </c>
      <c r="U983" s="25" t="s">
        <v>19</v>
      </c>
      <c r="V983" s="25" t="str">
        <f>VLOOKUP(P983,'Customer List'!B:C,2,)</f>
        <v>Punjab</v>
      </c>
      <c r="W983" s="56"/>
      <c r="X983" s="45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91"/>
        <v>981</v>
      </c>
      <c r="B984" s="25" t="s">
        <v>883</v>
      </c>
      <c r="C984" s="45">
        <v>45835</v>
      </c>
      <c r="D984" s="45">
        <v>45845</v>
      </c>
      <c r="E984" s="8">
        <v>49.8</v>
      </c>
      <c r="F984" s="8">
        <f t="shared" si="185"/>
        <v>4382.3999999999996</v>
      </c>
      <c r="G984" s="54">
        <f t="shared" si="190"/>
        <v>4382.3999999999996</v>
      </c>
      <c r="H984" s="25">
        <v>423113</v>
      </c>
      <c r="I984" s="25" t="s">
        <v>1509</v>
      </c>
      <c r="J984" s="25">
        <v>1</v>
      </c>
      <c r="K984" s="25">
        <v>1</v>
      </c>
      <c r="L984" s="25">
        <f t="shared" si="186"/>
        <v>0</v>
      </c>
      <c r="M984" s="25" t="s">
        <v>1164</v>
      </c>
      <c r="N984" s="45">
        <v>45850</v>
      </c>
      <c r="O984" s="54">
        <v>7096.5</v>
      </c>
      <c r="P984" s="25" t="s">
        <v>618</v>
      </c>
      <c r="Q984" s="25">
        <v>58153121121</v>
      </c>
      <c r="R984" s="25" t="s">
        <v>41</v>
      </c>
      <c r="S984" s="3">
        <v>-20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91"/>
        <v>982</v>
      </c>
      <c r="B985" s="25" t="s">
        <v>883</v>
      </c>
      <c r="C985" s="45">
        <v>45835</v>
      </c>
      <c r="D985" s="45">
        <v>45845</v>
      </c>
      <c r="E985" s="8">
        <v>75</v>
      </c>
      <c r="F985" s="8">
        <f t="shared" si="185"/>
        <v>6600</v>
      </c>
      <c r="G985" s="54">
        <f t="shared" si="190"/>
        <v>6600</v>
      </c>
      <c r="H985" s="25">
        <v>426105</v>
      </c>
      <c r="I985" s="25" t="s">
        <v>1764</v>
      </c>
      <c r="J985" s="25">
        <v>1</v>
      </c>
      <c r="K985" s="25">
        <v>1</v>
      </c>
      <c r="L985" s="25">
        <f t="shared" si="186"/>
        <v>0</v>
      </c>
      <c r="M985" s="25" t="s">
        <v>906</v>
      </c>
      <c r="N985" s="45">
        <v>45846</v>
      </c>
      <c r="O985" s="54">
        <v>0</v>
      </c>
      <c r="P985" s="25" t="s">
        <v>907</v>
      </c>
      <c r="Q985" s="25" t="s">
        <v>637</v>
      </c>
      <c r="R985" s="25" t="s">
        <v>725</v>
      </c>
      <c r="S985" s="3">
        <v>4</v>
      </c>
      <c r="T985" s="55" t="s">
        <v>610</v>
      </c>
      <c r="U985" s="25" t="s">
        <v>19</v>
      </c>
      <c r="V985" s="25" t="str">
        <f>VLOOKUP(P985,'Customer List'!B:C,2,)</f>
        <v>Delhi</v>
      </c>
      <c r="W985" s="56"/>
      <c r="X985" s="45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67" t="str">
        <f>VLOOKUP(P985,'Customer List'!B:D,3,)</f>
        <v>Local</v>
      </c>
    </row>
    <row r="986" spans="1:29" x14ac:dyDescent="0.25">
      <c r="A986" s="25">
        <f t="shared" si="191"/>
        <v>983</v>
      </c>
      <c r="B986" s="25" t="s">
        <v>883</v>
      </c>
      <c r="C986" s="45">
        <v>45835</v>
      </c>
      <c r="D986" s="45">
        <v>45845</v>
      </c>
      <c r="E986" s="8">
        <v>53.4</v>
      </c>
      <c r="F986" s="8">
        <f t="shared" si="185"/>
        <v>4699.2</v>
      </c>
      <c r="G986" s="54">
        <f t="shared" si="190"/>
        <v>4699.2</v>
      </c>
      <c r="H986" s="25">
        <v>426201</v>
      </c>
      <c r="I986" s="25" t="s">
        <v>1765</v>
      </c>
      <c r="J986" s="25">
        <v>1</v>
      </c>
      <c r="K986" s="25">
        <v>1</v>
      </c>
      <c r="L986" s="25">
        <f t="shared" si="186"/>
        <v>0</v>
      </c>
      <c r="M986" s="25" t="s">
        <v>1176</v>
      </c>
      <c r="N986" s="45">
        <v>45850</v>
      </c>
      <c r="O986" s="54">
        <v>0</v>
      </c>
      <c r="P986" s="25" t="s">
        <v>277</v>
      </c>
      <c r="Q986" s="25">
        <v>58153113745</v>
      </c>
      <c r="R986" s="25" t="s">
        <v>41</v>
      </c>
      <c r="S986" s="3" t="s">
        <v>300</v>
      </c>
      <c r="T986" s="55" t="s">
        <v>610</v>
      </c>
      <c r="U986" s="25" t="s">
        <v>19</v>
      </c>
      <c r="V986" s="25" t="str">
        <f>VLOOKUP(P986,'Customer List'!B:C,2,)</f>
        <v>Pune</v>
      </c>
      <c r="W986" s="56"/>
      <c r="X986" s="45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91"/>
        <v>984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85"/>
        <v>13992</v>
      </c>
      <c r="G987" s="54">
        <f t="shared" si="190"/>
        <v>13992</v>
      </c>
      <c r="H987" s="25">
        <v>430101</v>
      </c>
      <c r="I987" s="25" t="s">
        <v>1766</v>
      </c>
      <c r="J987" s="25">
        <v>1</v>
      </c>
      <c r="K987" s="25">
        <v>1</v>
      </c>
      <c r="L987" s="25">
        <f t="shared" si="186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91"/>
        <v>985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85"/>
        <v>13992</v>
      </c>
      <c r="G988" s="54">
        <f t="shared" si="190"/>
        <v>41976</v>
      </c>
      <c r="H988" s="25">
        <v>430501</v>
      </c>
      <c r="I988" s="25" t="s">
        <v>2806</v>
      </c>
      <c r="J988" s="25">
        <v>3</v>
      </c>
      <c r="K988" s="25">
        <v>3</v>
      </c>
      <c r="L988" s="25">
        <f t="shared" si="186"/>
        <v>0</v>
      </c>
      <c r="M988" s="25" t="s">
        <v>924</v>
      </c>
      <c r="N988" s="45">
        <v>45846</v>
      </c>
      <c r="O988" s="54">
        <v>83793</v>
      </c>
      <c r="P988" s="25" t="s">
        <v>900</v>
      </c>
      <c r="Q988" s="25">
        <v>58152920136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Mumbai</v>
      </c>
      <c r="W988" s="56"/>
      <c r="X988" s="45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91"/>
        <v>986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85"/>
        <v>13992</v>
      </c>
      <c r="G989" s="54">
        <f t="shared" si="190"/>
        <v>13992</v>
      </c>
      <c r="H989" s="25">
        <v>430601</v>
      </c>
      <c r="I989" s="25" t="s">
        <v>1767</v>
      </c>
      <c r="J989" s="25">
        <v>1</v>
      </c>
      <c r="K989" s="25">
        <v>1</v>
      </c>
      <c r="L989" s="25">
        <f t="shared" si="186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91"/>
        <v>987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85"/>
        <v>13992</v>
      </c>
      <c r="G990" s="54">
        <f t="shared" si="190"/>
        <v>13992</v>
      </c>
      <c r="H990" s="25">
        <v>430801</v>
      </c>
      <c r="I990" s="25" t="s">
        <v>1768</v>
      </c>
      <c r="J990" s="25">
        <v>1</v>
      </c>
      <c r="K990" s="25">
        <v>1</v>
      </c>
      <c r="L990" s="25">
        <f t="shared" si="186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91"/>
        <v>988</v>
      </c>
      <c r="B991" s="25" t="s">
        <v>883</v>
      </c>
      <c r="C991" s="45">
        <v>45835</v>
      </c>
      <c r="D991" s="45">
        <v>45845</v>
      </c>
      <c r="E991" s="8">
        <v>183</v>
      </c>
      <c r="F991" s="8">
        <f t="shared" si="185"/>
        <v>16104</v>
      </c>
      <c r="G991" s="54">
        <f t="shared" si="190"/>
        <v>16104</v>
      </c>
      <c r="H991" s="25">
        <v>431104</v>
      </c>
      <c r="I991" s="25" t="s">
        <v>1769</v>
      </c>
      <c r="J991" s="25">
        <v>1</v>
      </c>
      <c r="K991" s="25">
        <v>1</v>
      </c>
      <c r="L991" s="25">
        <f t="shared" si="186"/>
        <v>0</v>
      </c>
      <c r="M991" s="25" t="s">
        <v>1181</v>
      </c>
      <c r="N991" s="45">
        <v>45850</v>
      </c>
      <c r="O991" s="54">
        <v>0</v>
      </c>
      <c r="P991" s="25" t="s">
        <v>841</v>
      </c>
      <c r="Q991" s="25">
        <v>58153113550</v>
      </c>
      <c r="R991" s="25" t="s">
        <v>41</v>
      </c>
      <c r="S991" s="3">
        <v>4</v>
      </c>
      <c r="T991" s="55" t="s">
        <v>610</v>
      </c>
      <c r="U991" s="25" t="s">
        <v>19</v>
      </c>
      <c r="V991" s="25" t="str">
        <f>VLOOKUP(P991,'Customer List'!B:C,2,)</f>
        <v>Hyderabad</v>
      </c>
      <c r="W991" s="56"/>
      <c r="X991" s="45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91"/>
        <v>989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85"/>
        <v>13992</v>
      </c>
      <c r="G992" s="54">
        <f t="shared" si="190"/>
        <v>13992</v>
      </c>
      <c r="H992" s="25">
        <v>431411</v>
      </c>
      <c r="I992" s="25" t="s">
        <v>1770</v>
      </c>
      <c r="J992" s="25">
        <v>1</v>
      </c>
      <c r="K992" s="25">
        <v>1</v>
      </c>
      <c r="L992" s="25">
        <f t="shared" si="186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91"/>
        <v>990</v>
      </c>
      <c r="B993" s="25" t="s">
        <v>883</v>
      </c>
      <c r="C993" s="45">
        <v>45835</v>
      </c>
      <c r="D993" s="45">
        <v>45845</v>
      </c>
      <c r="E993" s="8">
        <v>339.5</v>
      </c>
      <c r="F993" s="8">
        <f t="shared" si="185"/>
        <v>29876</v>
      </c>
      <c r="G993" s="54">
        <f t="shared" si="190"/>
        <v>29876</v>
      </c>
      <c r="H993" s="25">
        <v>439707</v>
      </c>
      <c r="I993" s="25" t="s">
        <v>1616</v>
      </c>
      <c r="J993" s="25">
        <v>1</v>
      </c>
      <c r="K993" s="25">
        <v>1</v>
      </c>
      <c r="L993" s="25">
        <f t="shared" si="186"/>
        <v>0</v>
      </c>
      <c r="M993" s="25" t="s">
        <v>1179</v>
      </c>
      <c r="N993" s="45">
        <v>45850</v>
      </c>
      <c r="O993" s="54">
        <v>0</v>
      </c>
      <c r="P993" s="25" t="s">
        <v>279</v>
      </c>
      <c r="Q993" s="25">
        <v>58153114084</v>
      </c>
      <c r="R993" s="25" t="s">
        <v>41</v>
      </c>
      <c r="S993" s="3">
        <v>4</v>
      </c>
      <c r="T993" s="55" t="s">
        <v>1180</v>
      </c>
      <c r="U993" s="25" t="s">
        <v>19</v>
      </c>
      <c r="V993" s="25" t="str">
        <f>VLOOKUP(P993,'Customer List'!B:C,2,)</f>
        <v>Lucknow</v>
      </c>
      <c r="W993" s="56"/>
      <c r="X993" s="45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91"/>
        <v>991</v>
      </c>
      <c r="B994" s="25" t="s">
        <v>883</v>
      </c>
      <c r="C994" s="45">
        <v>45835</v>
      </c>
      <c r="D994" s="45">
        <v>45845</v>
      </c>
      <c r="E994" s="8">
        <v>99</v>
      </c>
      <c r="F994" s="8">
        <f t="shared" si="185"/>
        <v>8712</v>
      </c>
      <c r="G994" s="54">
        <f t="shared" si="190"/>
        <v>8712</v>
      </c>
      <c r="H994" s="25">
        <v>502317</v>
      </c>
      <c r="I994" s="25" t="s">
        <v>1771</v>
      </c>
      <c r="J994" s="25">
        <v>1</v>
      </c>
      <c r="K994" s="25">
        <v>1</v>
      </c>
      <c r="L994" s="25">
        <f t="shared" si="186"/>
        <v>0</v>
      </c>
      <c r="M994" s="25" t="s">
        <v>1164</v>
      </c>
      <c r="N994" s="45">
        <v>45850</v>
      </c>
      <c r="O994" s="54">
        <v>14107.5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91"/>
        <v>992</v>
      </c>
      <c r="B995" s="25" t="s">
        <v>883</v>
      </c>
      <c r="C995" s="45">
        <v>45835</v>
      </c>
      <c r="D995" s="45">
        <v>45845</v>
      </c>
      <c r="E995" s="8">
        <v>142.5</v>
      </c>
      <c r="F995" s="8">
        <f t="shared" si="185"/>
        <v>12540</v>
      </c>
      <c r="G995" s="54">
        <f t="shared" si="190"/>
        <v>12540</v>
      </c>
      <c r="H995" s="25">
        <v>502323</v>
      </c>
      <c r="I995" s="25" t="s">
        <v>1772</v>
      </c>
      <c r="J995" s="25">
        <v>1</v>
      </c>
      <c r="K995" s="25">
        <v>1</v>
      </c>
      <c r="L995" s="25">
        <f t="shared" si="186"/>
        <v>0</v>
      </c>
      <c r="M995" s="25" t="s">
        <v>1164</v>
      </c>
      <c r="N995" s="45">
        <v>45850</v>
      </c>
      <c r="O995" s="54">
        <v>16245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91"/>
        <v>993</v>
      </c>
      <c r="B996" s="25" t="s">
        <v>883</v>
      </c>
      <c r="C996" s="45">
        <v>45835</v>
      </c>
      <c r="D996" s="45">
        <v>45845</v>
      </c>
      <c r="E996" s="8">
        <v>159</v>
      </c>
      <c r="F996" s="8">
        <f t="shared" si="185"/>
        <v>13992</v>
      </c>
      <c r="G996" s="54">
        <f t="shared" si="190"/>
        <v>13992</v>
      </c>
      <c r="H996" s="25">
        <v>502515</v>
      </c>
      <c r="I996" s="25" t="s">
        <v>1773</v>
      </c>
      <c r="J996" s="25">
        <v>1</v>
      </c>
      <c r="K996" s="25">
        <v>1</v>
      </c>
      <c r="L996" s="25">
        <f t="shared" si="186"/>
        <v>0</v>
      </c>
      <c r="M996" s="25" t="s">
        <v>1164</v>
      </c>
      <c r="N996" s="45">
        <v>45850</v>
      </c>
      <c r="O996" s="54">
        <v>22657.5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91"/>
        <v>994</v>
      </c>
      <c r="B997" s="25" t="s">
        <v>883</v>
      </c>
      <c r="C997" s="45">
        <v>45835</v>
      </c>
      <c r="D997" s="45">
        <v>45845</v>
      </c>
      <c r="E997" s="8">
        <v>159</v>
      </c>
      <c r="F997" s="8">
        <f t="shared" si="185"/>
        <v>13992</v>
      </c>
      <c r="G997" s="54">
        <f t="shared" si="190"/>
        <v>13992</v>
      </c>
      <c r="H997" s="25">
        <v>502516</v>
      </c>
      <c r="I997" s="25" t="s">
        <v>1774</v>
      </c>
      <c r="J997" s="25">
        <v>1</v>
      </c>
      <c r="K997" s="25">
        <v>1</v>
      </c>
      <c r="L997" s="25">
        <f t="shared" si="186"/>
        <v>0</v>
      </c>
      <c r="M997" s="25" t="s">
        <v>1164</v>
      </c>
      <c r="N997" s="45">
        <v>45850</v>
      </c>
      <c r="O997" s="54">
        <v>22657.5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91"/>
        <v>995</v>
      </c>
      <c r="B998" s="25" t="s">
        <v>883</v>
      </c>
      <c r="C998" s="45">
        <v>45835</v>
      </c>
      <c r="D998" s="45">
        <v>45845</v>
      </c>
      <c r="E998" s="8">
        <v>229.2</v>
      </c>
      <c r="F998" s="8">
        <f t="shared" si="185"/>
        <v>20169.599999999999</v>
      </c>
      <c r="G998" s="54">
        <f t="shared" si="190"/>
        <v>20169.599999999999</v>
      </c>
      <c r="H998" s="25">
        <v>502926</v>
      </c>
      <c r="I998" s="25" t="s">
        <v>1775</v>
      </c>
      <c r="J998" s="25">
        <v>1</v>
      </c>
      <c r="K998" s="25">
        <v>1</v>
      </c>
      <c r="L998" s="25">
        <f t="shared" si="186"/>
        <v>0</v>
      </c>
      <c r="M998" s="25" t="s">
        <v>971</v>
      </c>
      <c r="N998" s="45">
        <v>45847</v>
      </c>
      <c r="O998" s="54">
        <v>35526</v>
      </c>
      <c r="P998" s="25" t="s">
        <v>229</v>
      </c>
      <c r="Q998" s="25">
        <v>58152972625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Kolkata</v>
      </c>
      <c r="W998" s="56"/>
      <c r="X998" s="45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91"/>
        <v>996</v>
      </c>
      <c r="B999" s="25" t="s">
        <v>883</v>
      </c>
      <c r="C999" s="45">
        <v>45835</v>
      </c>
      <c r="D999" s="45">
        <v>45845</v>
      </c>
      <c r="E999" s="8">
        <v>81.599999999999994</v>
      </c>
      <c r="F999" s="8">
        <f t="shared" si="185"/>
        <v>7180.7999999999993</v>
      </c>
      <c r="G999" s="54">
        <f t="shared" si="190"/>
        <v>7180.7999999999993</v>
      </c>
      <c r="H999" s="25">
        <v>502927</v>
      </c>
      <c r="I999" s="25" t="s">
        <v>1776</v>
      </c>
      <c r="J999" s="25">
        <v>1</v>
      </c>
      <c r="K999" s="25">
        <v>1</v>
      </c>
      <c r="L999" s="25">
        <f t="shared" si="186"/>
        <v>0</v>
      </c>
      <c r="M999" s="25" t="s">
        <v>1164</v>
      </c>
      <c r="N999" s="45">
        <v>45850</v>
      </c>
      <c r="O999" s="54">
        <v>11628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91"/>
        <v>997</v>
      </c>
      <c r="B1000" s="25" t="s">
        <v>883</v>
      </c>
      <c r="C1000" s="45">
        <v>45835</v>
      </c>
      <c r="D1000" s="45">
        <v>45845</v>
      </c>
      <c r="E1000" s="8">
        <v>172.8</v>
      </c>
      <c r="F1000" s="8">
        <f t="shared" si="185"/>
        <v>15206.400000000001</v>
      </c>
      <c r="G1000" s="54">
        <f t="shared" si="190"/>
        <v>15206.400000000001</v>
      </c>
      <c r="H1000" s="25">
        <v>502928</v>
      </c>
      <c r="I1000" s="25" t="s">
        <v>1776</v>
      </c>
      <c r="J1000" s="25">
        <v>1</v>
      </c>
      <c r="K1000" s="25">
        <v>1</v>
      </c>
      <c r="L1000" s="25">
        <f t="shared" si="186"/>
        <v>0</v>
      </c>
      <c r="M1000" s="25" t="s">
        <v>1164</v>
      </c>
      <c r="N1000" s="45">
        <v>45850</v>
      </c>
      <c r="O1000" s="54">
        <v>24624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91"/>
        <v>998</v>
      </c>
      <c r="B1001" s="25" t="s">
        <v>883</v>
      </c>
      <c r="C1001" s="45">
        <v>45835</v>
      </c>
      <c r="D1001" s="45">
        <v>45845</v>
      </c>
      <c r="E1001" s="8">
        <v>206.25</v>
      </c>
      <c r="F1001" s="8">
        <f t="shared" si="185"/>
        <v>18150</v>
      </c>
      <c r="G1001" s="54">
        <f t="shared" si="190"/>
        <v>18150</v>
      </c>
      <c r="H1001" s="25">
        <v>505039</v>
      </c>
      <c r="I1001" s="25" t="s">
        <v>140</v>
      </c>
      <c r="J1001" s="25">
        <v>1</v>
      </c>
      <c r="K1001" s="25">
        <v>1</v>
      </c>
      <c r="L1001" s="25">
        <f t="shared" si="186"/>
        <v>0</v>
      </c>
      <c r="M1001" s="25" t="s">
        <v>1164</v>
      </c>
      <c r="N1001" s="45">
        <v>45850</v>
      </c>
      <c r="O1001" s="54">
        <v>23512.5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91"/>
        <v>999</v>
      </c>
      <c r="B1002" s="25" t="s">
        <v>883</v>
      </c>
      <c r="C1002" s="45">
        <v>45835</v>
      </c>
      <c r="D1002" s="45">
        <v>45845</v>
      </c>
      <c r="E1002" s="8">
        <v>151.19999999999999</v>
      </c>
      <c r="F1002" s="8">
        <f t="shared" si="185"/>
        <v>13305.599999999999</v>
      </c>
      <c r="G1002" s="54">
        <f t="shared" si="190"/>
        <v>13305.599999999999</v>
      </c>
      <c r="H1002" s="25">
        <v>505813</v>
      </c>
      <c r="I1002" s="25" t="s">
        <v>1777</v>
      </c>
      <c r="J1002" s="25">
        <v>1</v>
      </c>
      <c r="K1002" s="25">
        <v>1</v>
      </c>
      <c r="L1002" s="25">
        <f t="shared" si="186"/>
        <v>0</v>
      </c>
      <c r="M1002" s="25" t="s">
        <v>1164</v>
      </c>
      <c r="N1002" s="45">
        <v>45850</v>
      </c>
      <c r="O1002" s="54">
        <v>21546</v>
      </c>
      <c r="P1002" s="25" t="s">
        <v>618</v>
      </c>
      <c r="Q1002" s="25">
        <v>58153121121</v>
      </c>
      <c r="R1002" s="25" t="s">
        <v>41</v>
      </c>
      <c r="S1002" s="3">
        <v>4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91"/>
        <v>1000</v>
      </c>
      <c r="B1003" s="25" t="s">
        <v>883</v>
      </c>
      <c r="C1003" s="45">
        <v>45835</v>
      </c>
      <c r="D1003" s="45">
        <v>45845</v>
      </c>
      <c r="E1003" s="8">
        <v>190.2</v>
      </c>
      <c r="F1003" s="8">
        <f t="shared" si="185"/>
        <v>16737.599999999999</v>
      </c>
      <c r="G1003" s="54">
        <f t="shared" si="190"/>
        <v>16737.599999999999</v>
      </c>
      <c r="H1003" s="25">
        <v>512306</v>
      </c>
      <c r="I1003" s="25" t="s">
        <v>1778</v>
      </c>
      <c r="J1003" s="25">
        <v>1</v>
      </c>
      <c r="K1003" s="25">
        <v>1</v>
      </c>
      <c r="L1003" s="25">
        <f t="shared" si="186"/>
        <v>0</v>
      </c>
      <c r="M1003" s="25" t="s">
        <v>1164</v>
      </c>
      <c r="N1003" s="45">
        <v>45850</v>
      </c>
      <c r="O1003" s="54">
        <v>27103.5</v>
      </c>
      <c r="P1003" s="25" t="s">
        <v>618</v>
      </c>
      <c r="Q1003" s="25">
        <v>58153121121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91"/>
        <v>1001</v>
      </c>
      <c r="B1004" s="25" t="s">
        <v>883</v>
      </c>
      <c r="C1004" s="45">
        <v>45835</v>
      </c>
      <c r="D1004" s="45">
        <v>45845</v>
      </c>
      <c r="E1004" s="8">
        <v>151.80000000000001</v>
      </c>
      <c r="F1004" s="8">
        <f t="shared" si="185"/>
        <v>13358.400000000001</v>
      </c>
      <c r="G1004" s="54">
        <f t="shared" si="190"/>
        <v>13358.400000000001</v>
      </c>
      <c r="H1004" s="25">
        <v>576304</v>
      </c>
      <c r="I1004" s="25" t="s">
        <v>1353</v>
      </c>
      <c r="J1004" s="25">
        <v>1</v>
      </c>
      <c r="K1004" s="25">
        <v>1</v>
      </c>
      <c r="L1004" s="25">
        <f t="shared" si="186"/>
        <v>0</v>
      </c>
      <c r="M1004" s="25" t="s">
        <v>1164</v>
      </c>
      <c r="N1004" s="45">
        <v>45850</v>
      </c>
      <c r="O1004" s="54">
        <v>21631.5</v>
      </c>
      <c r="P1004" s="25" t="s">
        <v>618</v>
      </c>
      <c r="Q1004" s="25">
        <v>58153121121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Bhuvneshwar</v>
      </c>
      <c r="W1004" s="56"/>
      <c r="X1004" s="45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91"/>
        <v>1002</v>
      </c>
      <c r="B1005" s="25" t="s">
        <v>883</v>
      </c>
      <c r="C1005" s="45">
        <v>45835</v>
      </c>
      <c r="D1005" s="45">
        <v>45845</v>
      </c>
      <c r="E1005" s="8">
        <v>60.6</v>
      </c>
      <c r="F1005" s="8">
        <f t="shared" si="185"/>
        <v>5332.8</v>
      </c>
      <c r="G1005" s="54">
        <f t="shared" si="190"/>
        <v>5332.8</v>
      </c>
      <c r="H1005" s="25">
        <v>576402</v>
      </c>
      <c r="I1005" s="25" t="s">
        <v>1371</v>
      </c>
      <c r="J1005" s="25">
        <v>1</v>
      </c>
      <c r="K1005" s="25">
        <v>1</v>
      </c>
      <c r="L1005" s="25">
        <f t="shared" si="186"/>
        <v>0</v>
      </c>
      <c r="M1005" s="25" t="s">
        <v>1164</v>
      </c>
      <c r="N1005" s="45">
        <v>45850</v>
      </c>
      <c r="O1005" s="54">
        <v>8635.5</v>
      </c>
      <c r="P1005" s="25" t="s">
        <v>618</v>
      </c>
      <c r="Q1005" s="25">
        <v>58153121121</v>
      </c>
      <c r="R1005" s="25" t="s">
        <v>41</v>
      </c>
      <c r="S1005" s="3">
        <v>-20</v>
      </c>
      <c r="T1005" s="55"/>
      <c r="U1005" s="25" t="s">
        <v>19</v>
      </c>
      <c r="V1005" s="25" t="str">
        <f>VLOOKUP(P1005,'Customer List'!B:C,2,)</f>
        <v>Bhuvneshwar</v>
      </c>
      <c r="W1005" s="56"/>
      <c r="X1005" s="45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91"/>
        <v>1003</v>
      </c>
      <c r="B1006" s="25" t="s">
        <v>883</v>
      </c>
      <c r="C1006" s="45">
        <v>45835</v>
      </c>
      <c r="D1006" s="45">
        <v>45845</v>
      </c>
      <c r="E1006" s="8">
        <v>421.8</v>
      </c>
      <c r="F1006" s="8">
        <f t="shared" si="185"/>
        <v>37118.400000000001</v>
      </c>
      <c r="G1006" s="54">
        <f t="shared" si="190"/>
        <v>37118.400000000001</v>
      </c>
      <c r="H1006" s="25">
        <v>587306</v>
      </c>
      <c r="I1006" s="25" t="s">
        <v>1779</v>
      </c>
      <c r="J1006" s="25">
        <v>1</v>
      </c>
      <c r="K1006" s="25">
        <v>1</v>
      </c>
      <c r="L1006" s="25">
        <f t="shared" si="186"/>
        <v>0</v>
      </c>
      <c r="M1006" s="25" t="s">
        <v>1167</v>
      </c>
      <c r="N1006" s="45">
        <v>45852</v>
      </c>
      <c r="O1006" s="54">
        <v>65379</v>
      </c>
      <c r="P1006" s="25" t="s">
        <v>27</v>
      </c>
      <c r="Q1006" s="25" t="s">
        <v>1198</v>
      </c>
      <c r="R1006" s="25" t="s">
        <v>41</v>
      </c>
      <c r="S1006" s="3">
        <v>-20</v>
      </c>
      <c r="T1006" s="55"/>
      <c r="U1006" s="25" t="s">
        <v>19</v>
      </c>
      <c r="V1006" s="25" t="str">
        <f>VLOOKUP(P1006,'Customer List'!B:C,2,)</f>
        <v>Chandigarh</v>
      </c>
      <c r="W1006" s="56"/>
      <c r="X1006" s="45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91"/>
        <v>1004</v>
      </c>
      <c r="B1007" s="25" t="s">
        <v>883</v>
      </c>
      <c r="C1007" s="45">
        <v>45835</v>
      </c>
      <c r="D1007" s="45">
        <v>45845</v>
      </c>
      <c r="E1007" s="8">
        <v>99</v>
      </c>
      <c r="F1007" s="8">
        <f t="shared" si="185"/>
        <v>8712</v>
      </c>
      <c r="G1007" s="54">
        <f t="shared" si="190"/>
        <v>8712</v>
      </c>
      <c r="H1007" s="25">
        <v>648003</v>
      </c>
      <c r="I1007" s="25" t="s">
        <v>1780</v>
      </c>
      <c r="J1007" s="25">
        <v>1</v>
      </c>
      <c r="K1007" s="25">
        <v>1</v>
      </c>
      <c r="L1007" s="25">
        <f t="shared" si="186"/>
        <v>0</v>
      </c>
      <c r="M1007" s="25" t="s">
        <v>971</v>
      </c>
      <c r="N1007" s="45">
        <v>45847</v>
      </c>
      <c r="O1007" s="54">
        <v>15345</v>
      </c>
      <c r="P1007" s="25" t="s">
        <v>229</v>
      </c>
      <c r="Q1007" s="25">
        <v>58152972625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Kolkata</v>
      </c>
      <c r="W1007" s="56"/>
      <c r="X1007" s="45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91"/>
        <v>1005</v>
      </c>
      <c r="B1008" s="25" t="s">
        <v>883</v>
      </c>
      <c r="C1008" s="45">
        <v>45835</v>
      </c>
      <c r="D1008" s="45">
        <v>45845</v>
      </c>
      <c r="E1008" s="8">
        <v>84.6</v>
      </c>
      <c r="F1008" s="8">
        <f t="shared" si="185"/>
        <v>7444.7999999999993</v>
      </c>
      <c r="G1008" s="54">
        <f t="shared" si="190"/>
        <v>7444.7999999999993</v>
      </c>
      <c r="H1008" s="25">
        <v>651403</v>
      </c>
      <c r="I1008" s="25" t="s">
        <v>1781</v>
      </c>
      <c r="J1008" s="25">
        <v>1</v>
      </c>
      <c r="K1008" s="25">
        <v>1</v>
      </c>
      <c r="L1008" s="25">
        <f t="shared" si="186"/>
        <v>0</v>
      </c>
      <c r="M1008" s="25" t="s">
        <v>971</v>
      </c>
      <c r="N1008" s="45">
        <v>45847</v>
      </c>
      <c r="O1008" s="54">
        <v>13113</v>
      </c>
      <c r="P1008" s="25" t="s">
        <v>229</v>
      </c>
      <c r="Q1008" s="25">
        <v>58152972625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Kolkata</v>
      </c>
      <c r="W1008" s="56"/>
      <c r="X1008" s="45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91"/>
        <v>1006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85"/>
        <v>7444.7999999999993</v>
      </c>
      <c r="G1009" s="54">
        <f t="shared" si="190"/>
        <v>7444.7999999999993</v>
      </c>
      <c r="H1009" s="25">
        <v>655207</v>
      </c>
      <c r="I1009" s="25" t="s">
        <v>1782</v>
      </c>
      <c r="J1009" s="25">
        <v>1</v>
      </c>
      <c r="K1009" s="25">
        <v>1</v>
      </c>
      <c r="L1009" s="25">
        <f t="shared" si="186"/>
        <v>0</v>
      </c>
      <c r="M1009" s="25" t="s">
        <v>920</v>
      </c>
      <c r="N1009" s="45">
        <v>45846</v>
      </c>
      <c r="O1009" s="54">
        <v>0</v>
      </c>
      <c r="P1009" s="25" t="s">
        <v>289</v>
      </c>
      <c r="Q1009" s="25">
        <v>58152921212</v>
      </c>
      <c r="R1009" s="25" t="s">
        <v>41</v>
      </c>
      <c r="S1009" s="3">
        <v>4</v>
      </c>
      <c r="T1009" s="55" t="s">
        <v>610</v>
      </c>
      <c r="U1009" s="25" t="s">
        <v>19</v>
      </c>
      <c r="V1009" s="25" t="str">
        <f>VLOOKUP(P1009,'Customer List'!B:C,2,)</f>
        <v>Banglore</v>
      </c>
      <c r="W1009" s="56"/>
      <c r="X1009" s="45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91"/>
        <v>1007</v>
      </c>
      <c r="B1010" s="25" t="s">
        <v>883</v>
      </c>
      <c r="C1010" s="45">
        <v>45835</v>
      </c>
      <c r="D1010" s="45">
        <v>45845</v>
      </c>
      <c r="E1010" s="8">
        <v>159</v>
      </c>
      <c r="F1010" s="8">
        <f t="shared" si="185"/>
        <v>13992</v>
      </c>
      <c r="G1010" s="54">
        <f t="shared" si="190"/>
        <v>13992</v>
      </c>
      <c r="H1010" s="25">
        <v>659702</v>
      </c>
      <c r="I1010" s="25" t="s">
        <v>1783</v>
      </c>
      <c r="J1010" s="25">
        <v>1</v>
      </c>
      <c r="K1010" s="25">
        <v>1</v>
      </c>
      <c r="L1010" s="25">
        <f t="shared" si="186"/>
        <v>0</v>
      </c>
      <c r="M1010" s="25" t="s">
        <v>1133</v>
      </c>
      <c r="N1010" s="45">
        <v>45849</v>
      </c>
      <c r="O1010" s="54">
        <v>24645</v>
      </c>
      <c r="P1010" s="25" t="s">
        <v>901</v>
      </c>
      <c r="Q1010" s="25" t="s">
        <v>637</v>
      </c>
      <c r="R1010" s="25" t="s">
        <v>725</v>
      </c>
      <c r="S1010" s="3">
        <v>4</v>
      </c>
      <c r="T1010" s="55"/>
      <c r="U1010" s="25" t="s">
        <v>19</v>
      </c>
      <c r="V1010" s="25" t="str">
        <f>VLOOKUP(P1010,'Customer List'!B:C,2,)</f>
        <v>Delhi</v>
      </c>
      <c r="W1010" s="56"/>
      <c r="X1010" s="45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67" t="str">
        <f>VLOOKUP(P1010,'Customer List'!B:D,3,)</f>
        <v>Local</v>
      </c>
    </row>
    <row r="1011" spans="1:29" x14ac:dyDescent="0.25">
      <c r="A1011" s="25">
        <f t="shared" si="191"/>
        <v>1008</v>
      </c>
      <c r="B1011" s="25" t="s">
        <v>883</v>
      </c>
      <c r="C1011" s="45">
        <v>45835</v>
      </c>
      <c r="D1011" s="45">
        <v>45845</v>
      </c>
      <c r="E1011" s="8">
        <v>208.2</v>
      </c>
      <c r="F1011" s="8">
        <f t="shared" si="185"/>
        <v>18321.599999999999</v>
      </c>
      <c r="G1011" s="54">
        <f t="shared" si="190"/>
        <v>18321.599999999999</v>
      </c>
      <c r="H1011" s="25">
        <v>666404</v>
      </c>
      <c r="I1011" s="25" t="s">
        <v>1784</v>
      </c>
      <c r="J1011" s="25">
        <v>1</v>
      </c>
      <c r="K1011" s="25">
        <v>1</v>
      </c>
      <c r="L1011" s="25">
        <f t="shared" si="186"/>
        <v>0</v>
      </c>
      <c r="M1011" s="25" t="s">
        <v>925</v>
      </c>
      <c r="N1011" s="45">
        <v>45846</v>
      </c>
      <c r="O1011" s="54">
        <v>37649</v>
      </c>
      <c r="P1011" s="25" t="s">
        <v>899</v>
      </c>
      <c r="Q1011" s="25" t="s">
        <v>1129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Chandigarh</v>
      </c>
      <c r="W1011" s="56"/>
      <c r="X1011" s="45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91"/>
        <v>1009</v>
      </c>
      <c r="B1012" s="25" t="s">
        <v>883</v>
      </c>
      <c r="C1012" s="45">
        <v>45835</v>
      </c>
      <c r="D1012" s="45">
        <v>45845</v>
      </c>
      <c r="E1012" s="8">
        <v>153</v>
      </c>
      <c r="F1012" s="8">
        <f t="shared" si="185"/>
        <v>13464</v>
      </c>
      <c r="G1012" s="54">
        <f t="shared" si="190"/>
        <v>13464</v>
      </c>
      <c r="H1012" s="25">
        <v>686019</v>
      </c>
      <c r="I1012" s="25" t="s">
        <v>1785</v>
      </c>
      <c r="J1012" s="25">
        <v>1</v>
      </c>
      <c r="K1012" s="25">
        <v>1</v>
      </c>
      <c r="L1012" s="25">
        <f t="shared" si="186"/>
        <v>0</v>
      </c>
      <c r="M1012" s="25" t="s">
        <v>1164</v>
      </c>
      <c r="N1012" s="45">
        <v>45850</v>
      </c>
      <c r="O1012" s="54">
        <v>17442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x14ac:dyDescent="0.25">
      <c r="A1013" s="25">
        <f t="shared" si="191"/>
        <v>1010</v>
      </c>
      <c r="B1013" s="25" t="s">
        <v>883</v>
      </c>
      <c r="C1013" s="45">
        <v>45835</v>
      </c>
      <c r="D1013" s="45">
        <v>45845</v>
      </c>
      <c r="E1013" s="8">
        <v>84.6</v>
      </c>
      <c r="F1013" s="8">
        <f t="shared" si="185"/>
        <v>7444.7999999999993</v>
      </c>
      <c r="G1013" s="54">
        <f t="shared" si="190"/>
        <v>7444.7999999999993</v>
      </c>
      <c r="H1013" s="25">
        <v>686411</v>
      </c>
      <c r="I1013" s="25" t="s">
        <v>1786</v>
      </c>
      <c r="J1013" s="25">
        <v>1</v>
      </c>
      <c r="K1013" s="25">
        <v>1</v>
      </c>
      <c r="L1013" s="25">
        <f t="shared" si="186"/>
        <v>0</v>
      </c>
      <c r="M1013" s="25" t="s">
        <v>1164</v>
      </c>
      <c r="N1013" s="45">
        <v>45850</v>
      </c>
      <c r="O1013" s="54">
        <v>12055.5</v>
      </c>
      <c r="P1013" s="25" t="s">
        <v>618</v>
      </c>
      <c r="Q1013" s="25">
        <v>58153121121</v>
      </c>
      <c r="R1013" s="25" t="s">
        <v>41</v>
      </c>
      <c r="S1013" s="3">
        <v>4</v>
      </c>
      <c r="T1013" s="55"/>
      <c r="U1013" s="25" t="s">
        <v>19</v>
      </c>
      <c r="V1013" s="25" t="str">
        <f>VLOOKUP(P1013,'Customer List'!B:C,2,)</f>
        <v>Bhuvneshwar</v>
      </c>
      <c r="W1013" s="56"/>
      <c r="X1013" s="45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67" t="str">
        <f>VLOOKUP(P1013,'Customer List'!B:D,3,)</f>
        <v>OutStation</v>
      </c>
    </row>
    <row r="1014" spans="1:29" x14ac:dyDescent="0.25">
      <c r="A1014" s="25">
        <f t="shared" si="191"/>
        <v>1011</v>
      </c>
      <c r="B1014" s="25" t="s">
        <v>883</v>
      </c>
      <c r="C1014" s="45">
        <v>45835</v>
      </c>
      <c r="D1014" s="45">
        <v>45845</v>
      </c>
      <c r="E1014" s="8">
        <v>91.8</v>
      </c>
      <c r="F1014" s="8">
        <f t="shared" si="185"/>
        <v>8078.4</v>
      </c>
      <c r="G1014" s="54">
        <f t="shared" si="190"/>
        <v>8078.4</v>
      </c>
      <c r="H1014" s="25">
        <v>698905</v>
      </c>
      <c r="I1014" s="25" t="s">
        <v>1787</v>
      </c>
      <c r="J1014" s="25">
        <v>1</v>
      </c>
      <c r="K1014" s="25">
        <v>1</v>
      </c>
      <c r="L1014" s="25">
        <f t="shared" si="186"/>
        <v>0</v>
      </c>
      <c r="M1014" s="25" t="s">
        <v>1164</v>
      </c>
      <c r="N1014" s="45">
        <v>45850</v>
      </c>
      <c r="O1014" s="54">
        <v>13081.5</v>
      </c>
      <c r="P1014" s="25" t="s">
        <v>618</v>
      </c>
      <c r="Q1014" s="25">
        <v>58153121121</v>
      </c>
      <c r="R1014" s="25" t="s">
        <v>41</v>
      </c>
      <c r="S1014" s="3">
        <v>4</v>
      </c>
      <c r="T1014" s="55"/>
      <c r="U1014" s="25" t="s">
        <v>19</v>
      </c>
      <c r="V1014" s="25" t="str">
        <f>VLOOKUP(P1014,'Customer List'!B:C,2,)</f>
        <v>Bhuvneshwar</v>
      </c>
      <c r="W1014" s="56"/>
      <c r="X1014" s="45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67" t="str">
        <f>VLOOKUP(P1014,'Customer List'!B:D,3,)</f>
        <v>OutStation</v>
      </c>
    </row>
    <row r="1015" spans="1:29" x14ac:dyDescent="0.25">
      <c r="A1015" s="25">
        <f t="shared" si="191"/>
        <v>1012</v>
      </c>
      <c r="B1015" s="25" t="s">
        <v>883</v>
      </c>
      <c r="C1015" s="45">
        <v>45835</v>
      </c>
      <c r="D1015" s="45">
        <v>45845</v>
      </c>
      <c r="E1015" s="8">
        <v>4.2</v>
      </c>
      <c r="F1015" s="8">
        <f t="shared" si="185"/>
        <v>369.6</v>
      </c>
      <c r="G1015" s="54">
        <f t="shared" si="190"/>
        <v>369.6</v>
      </c>
      <c r="H1015" s="25">
        <v>740379</v>
      </c>
      <c r="I1015" s="25" t="s">
        <v>244</v>
      </c>
      <c r="J1015" s="25">
        <v>1</v>
      </c>
      <c r="K1015" s="25">
        <v>1</v>
      </c>
      <c r="L1015" s="25">
        <f t="shared" si="186"/>
        <v>0</v>
      </c>
      <c r="M1015" s="25" t="s">
        <v>1009</v>
      </c>
      <c r="N1015" s="45">
        <v>45848</v>
      </c>
      <c r="O1015" s="54">
        <v>565.25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91"/>
        <v>1013</v>
      </c>
      <c r="B1016" s="25" t="s">
        <v>883</v>
      </c>
      <c r="C1016" s="45">
        <v>45835</v>
      </c>
      <c r="D1016" s="45">
        <v>45845</v>
      </c>
      <c r="E1016" s="8">
        <v>176.4</v>
      </c>
      <c r="F1016" s="8">
        <f t="shared" si="185"/>
        <v>15523.2</v>
      </c>
      <c r="G1016" s="54">
        <f t="shared" si="190"/>
        <v>15523.2</v>
      </c>
      <c r="H1016" s="25">
        <v>740851</v>
      </c>
      <c r="I1016" s="25" t="s">
        <v>2809</v>
      </c>
      <c r="J1016" s="25">
        <v>1</v>
      </c>
      <c r="K1016" s="25">
        <v>1</v>
      </c>
      <c r="L1016" s="25">
        <f t="shared" si="186"/>
        <v>0</v>
      </c>
      <c r="M1016" s="25" t="s">
        <v>1009</v>
      </c>
      <c r="N1016" s="45">
        <v>45848</v>
      </c>
      <c r="O1016" s="54">
        <v>23740.5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91"/>
        <v>1014</v>
      </c>
      <c r="B1017" s="25" t="s">
        <v>883</v>
      </c>
      <c r="C1017" s="45">
        <v>45835</v>
      </c>
      <c r="D1017" s="45">
        <v>45845</v>
      </c>
      <c r="E1017" s="8">
        <v>35.4</v>
      </c>
      <c r="F1017" s="8">
        <f t="shared" si="185"/>
        <v>3115.2</v>
      </c>
      <c r="G1017" s="54">
        <f t="shared" si="190"/>
        <v>3115.2</v>
      </c>
      <c r="H1017" s="25">
        <v>740852</v>
      </c>
      <c r="I1017" s="25" t="s">
        <v>1788</v>
      </c>
      <c r="J1017" s="25">
        <v>1</v>
      </c>
      <c r="K1017" s="25">
        <v>1</v>
      </c>
      <c r="L1017" s="25">
        <f t="shared" si="186"/>
        <v>0</v>
      </c>
      <c r="M1017" s="25" t="s">
        <v>1009</v>
      </c>
      <c r="N1017" s="45">
        <v>45848</v>
      </c>
      <c r="O1017" s="54">
        <v>4764.25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91"/>
        <v>1015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85"/>
        <v>6230.4</v>
      </c>
      <c r="G1018" s="54">
        <f t="shared" si="190"/>
        <v>6230.4</v>
      </c>
      <c r="H1018" s="25">
        <v>740854</v>
      </c>
      <c r="I1018" s="25" t="s">
        <v>2810</v>
      </c>
      <c r="J1018" s="25">
        <v>1</v>
      </c>
      <c r="K1018" s="25">
        <v>1</v>
      </c>
      <c r="L1018" s="25">
        <f t="shared" si="186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91"/>
        <v>1016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85"/>
        <v>6230.4</v>
      </c>
      <c r="G1019" s="54">
        <f t="shared" si="190"/>
        <v>6230.4</v>
      </c>
      <c r="H1019" s="25">
        <v>740856</v>
      </c>
      <c r="I1019" s="25" t="s">
        <v>2811</v>
      </c>
      <c r="J1019" s="25">
        <v>1</v>
      </c>
      <c r="K1019" s="25">
        <v>1</v>
      </c>
      <c r="L1019" s="25">
        <f t="shared" si="186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91"/>
        <v>1017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85"/>
        <v>6230.4</v>
      </c>
      <c r="G1020" s="54">
        <f t="shared" si="190"/>
        <v>6230.4</v>
      </c>
      <c r="H1020" s="25">
        <v>740858</v>
      </c>
      <c r="I1020" s="25" t="s">
        <v>2812</v>
      </c>
      <c r="J1020" s="25">
        <v>1</v>
      </c>
      <c r="K1020" s="25">
        <v>1</v>
      </c>
      <c r="L1020" s="25">
        <f t="shared" si="186"/>
        <v>0</v>
      </c>
      <c r="M1020" s="25" t="s">
        <v>1009</v>
      </c>
      <c r="N1020" s="45">
        <v>45848</v>
      </c>
      <c r="O1020" s="54">
        <v>9528.6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91"/>
        <v>1018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85"/>
        <v>6230.4</v>
      </c>
      <c r="G1021" s="54">
        <f t="shared" si="190"/>
        <v>6230.4</v>
      </c>
      <c r="H1021" s="25">
        <v>740860</v>
      </c>
      <c r="I1021" s="25" t="s">
        <v>2813</v>
      </c>
      <c r="J1021" s="25">
        <v>1</v>
      </c>
      <c r="K1021" s="25">
        <v>1</v>
      </c>
      <c r="L1021" s="25">
        <f t="shared" si="186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91"/>
        <v>1019</v>
      </c>
      <c r="B1022" s="25" t="s">
        <v>883</v>
      </c>
      <c r="C1022" s="45">
        <v>45835</v>
      </c>
      <c r="D1022" s="45">
        <v>45845</v>
      </c>
      <c r="E1022" s="8">
        <v>70.8</v>
      </c>
      <c r="F1022" s="8">
        <f t="shared" si="185"/>
        <v>6230.4</v>
      </c>
      <c r="G1022" s="54">
        <f t="shared" si="190"/>
        <v>6230.4</v>
      </c>
      <c r="H1022" s="25">
        <v>740861</v>
      </c>
      <c r="I1022" s="25" t="s">
        <v>2814</v>
      </c>
      <c r="J1022" s="25">
        <v>1</v>
      </c>
      <c r="K1022" s="25">
        <v>1</v>
      </c>
      <c r="L1022" s="25">
        <f t="shared" si="186"/>
        <v>0</v>
      </c>
      <c r="M1022" s="25" t="s">
        <v>1009</v>
      </c>
      <c r="N1022" s="45">
        <v>45848</v>
      </c>
      <c r="O1022" s="54">
        <v>9528.5</v>
      </c>
      <c r="P1022" s="25" t="s">
        <v>17</v>
      </c>
      <c r="Q1022" s="25" t="s">
        <v>637</v>
      </c>
      <c r="R1022" s="25" t="s">
        <v>638</v>
      </c>
      <c r="S1022" s="3">
        <v>4</v>
      </c>
      <c r="T1022" s="55"/>
      <c r="U1022" s="25" t="s">
        <v>19</v>
      </c>
      <c r="V1022" s="25" t="str">
        <f>VLOOKUP(P1022,'Customer List'!B:C,2,)</f>
        <v>Delhi</v>
      </c>
      <c r="W1022" s="56"/>
      <c r="X1022" s="45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91"/>
        <v>1020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85"/>
        <v>6230.4</v>
      </c>
      <c r="G1023" s="54">
        <f t="shared" si="190"/>
        <v>6230.4</v>
      </c>
      <c r="H1023" s="25">
        <v>740865</v>
      </c>
      <c r="I1023" s="25" t="s">
        <v>2815</v>
      </c>
      <c r="J1023" s="25">
        <v>1</v>
      </c>
      <c r="K1023" s="25">
        <v>1</v>
      </c>
      <c r="L1023" s="25">
        <f t="shared" si="186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91"/>
        <v>1021</v>
      </c>
      <c r="B1024" s="25" t="s">
        <v>883</v>
      </c>
      <c r="C1024" s="45">
        <v>45835</v>
      </c>
      <c r="D1024" s="45">
        <v>45845</v>
      </c>
      <c r="E1024" s="8">
        <v>1056.6000000000001</v>
      </c>
      <c r="F1024" s="8">
        <f t="shared" si="185"/>
        <v>92980.800000000017</v>
      </c>
      <c r="G1024" s="54">
        <f t="shared" si="190"/>
        <v>557884.80000000005</v>
      </c>
      <c r="H1024" s="25">
        <v>740929</v>
      </c>
      <c r="I1024" s="25" t="s">
        <v>1789</v>
      </c>
      <c r="J1024" s="25">
        <v>6</v>
      </c>
      <c r="K1024" s="25">
        <v>6</v>
      </c>
      <c r="L1024" s="25">
        <f t="shared" si="186"/>
        <v>0</v>
      </c>
      <c r="M1024" s="25" t="s">
        <v>905</v>
      </c>
      <c r="N1024" s="45">
        <v>45846</v>
      </c>
      <c r="O1024" s="54">
        <v>982638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91"/>
        <v>1022</v>
      </c>
      <c r="B1025" s="25" t="s">
        <v>883</v>
      </c>
      <c r="C1025" s="45">
        <v>45835</v>
      </c>
      <c r="D1025" s="45">
        <v>45845</v>
      </c>
      <c r="E1025" s="8">
        <v>986.4</v>
      </c>
      <c r="F1025" s="8">
        <f t="shared" si="185"/>
        <v>86803.199999999997</v>
      </c>
      <c r="G1025" s="54">
        <f t="shared" si="190"/>
        <v>86803.199999999997</v>
      </c>
      <c r="H1025" s="25">
        <v>741044</v>
      </c>
      <c r="I1025" s="25" t="s">
        <v>1790</v>
      </c>
      <c r="J1025" s="25">
        <v>1</v>
      </c>
      <c r="K1025" s="25">
        <v>1</v>
      </c>
      <c r="L1025" s="25">
        <f t="shared" si="186"/>
        <v>0</v>
      </c>
      <c r="M1025" s="25" t="s">
        <v>813</v>
      </c>
      <c r="N1025" s="45">
        <v>45916</v>
      </c>
      <c r="O1025" s="54">
        <v>0</v>
      </c>
      <c r="P1025" s="25" t="s">
        <v>1148</v>
      </c>
      <c r="Q1025" s="25" t="s">
        <v>1131</v>
      </c>
      <c r="R1025" s="25" t="s">
        <v>638</v>
      </c>
      <c r="S1025" s="3">
        <v>4</v>
      </c>
      <c r="T1025" s="55" t="s">
        <v>3629</v>
      </c>
      <c r="U1025" s="25" t="s">
        <v>19</v>
      </c>
      <c r="V1025" s="25" t="str">
        <f>VLOOKUP(P1025,'Customer List'!B:C,2,)</f>
        <v>DELHI</v>
      </c>
      <c r="W1025" s="56"/>
      <c r="X1025" s="45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x14ac:dyDescent="0.25">
      <c r="A1026" s="25">
        <f t="shared" si="191"/>
        <v>1023</v>
      </c>
      <c r="B1026" s="25" t="s">
        <v>883</v>
      </c>
      <c r="C1026" s="45">
        <v>45835</v>
      </c>
      <c r="D1026" s="45">
        <v>45845</v>
      </c>
      <c r="E1026" s="8">
        <v>534.30000000000007</v>
      </c>
      <c r="F1026" s="8">
        <f t="shared" si="185"/>
        <v>47018.400000000009</v>
      </c>
      <c r="G1026" s="54">
        <f t="shared" si="190"/>
        <v>282110.40000000002</v>
      </c>
      <c r="H1026" s="25">
        <v>741271</v>
      </c>
      <c r="I1026" s="25" t="s">
        <v>1791</v>
      </c>
      <c r="J1026" s="25">
        <v>6</v>
      </c>
      <c r="K1026" s="25">
        <v>6</v>
      </c>
      <c r="L1026" s="25">
        <f t="shared" si="186"/>
        <v>0</v>
      </c>
      <c r="M1026" s="25" t="s">
        <v>905</v>
      </c>
      <c r="N1026" s="45">
        <v>45846</v>
      </c>
      <c r="O1026" s="54">
        <v>458676</v>
      </c>
      <c r="P1026" s="25" t="s">
        <v>902</v>
      </c>
      <c r="Q1026" s="25">
        <v>58152921024</v>
      </c>
      <c r="R1026" s="25" t="s">
        <v>41</v>
      </c>
      <c r="S1026" s="3">
        <v>4</v>
      </c>
      <c r="T1026" s="55"/>
      <c r="U1026" s="25" t="s">
        <v>19</v>
      </c>
      <c r="V1026" s="25" t="str">
        <f>VLOOKUP(P1026,'Customer List'!B:C,2,)</f>
        <v>Banglore</v>
      </c>
      <c r="W1026" s="56"/>
      <c r="X1026" s="45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91"/>
        <v>1024</v>
      </c>
      <c r="B1027" s="25" t="s">
        <v>883</v>
      </c>
      <c r="C1027" s="45">
        <v>45835</v>
      </c>
      <c r="D1027" s="45">
        <v>45845</v>
      </c>
      <c r="E1027" s="8">
        <v>70.8</v>
      </c>
      <c r="F1027" s="8">
        <f t="shared" si="185"/>
        <v>6230.4</v>
      </c>
      <c r="G1027" s="54">
        <f t="shared" si="190"/>
        <v>6230.4</v>
      </c>
      <c r="H1027" s="25">
        <v>741446</v>
      </c>
      <c r="I1027" s="25" t="s">
        <v>1792</v>
      </c>
      <c r="J1027" s="25">
        <v>1</v>
      </c>
      <c r="K1027" s="25">
        <v>1</v>
      </c>
      <c r="L1027" s="25">
        <f t="shared" si="186"/>
        <v>0</v>
      </c>
      <c r="M1027" s="25" t="s">
        <v>1009</v>
      </c>
      <c r="N1027" s="45">
        <v>45848</v>
      </c>
      <c r="O1027" s="54">
        <v>9528.5</v>
      </c>
      <c r="P1027" s="25" t="s">
        <v>17</v>
      </c>
      <c r="Q1027" s="25" t="s">
        <v>637</v>
      </c>
      <c r="R1027" s="25" t="s">
        <v>638</v>
      </c>
      <c r="S1027" s="3">
        <v>4</v>
      </c>
      <c r="T1027" s="55"/>
      <c r="U1027" s="25" t="s">
        <v>19</v>
      </c>
      <c r="V1027" s="25" t="str">
        <f>VLOOKUP(P1027,'Customer List'!B:C,2,)</f>
        <v>Delhi</v>
      </c>
      <c r="W1027" s="56"/>
      <c r="X1027" s="45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91"/>
        <v>1025</v>
      </c>
      <c r="B1028" s="25" t="s">
        <v>883</v>
      </c>
      <c r="C1028" s="45">
        <v>45835</v>
      </c>
      <c r="D1028" s="45">
        <v>45845</v>
      </c>
      <c r="E1028" s="8">
        <v>133.80000000000001</v>
      </c>
      <c r="F1028" s="8">
        <f t="shared" si="185"/>
        <v>11774.400000000001</v>
      </c>
      <c r="G1028" s="54">
        <f t="shared" si="190"/>
        <v>11774.400000000001</v>
      </c>
      <c r="H1028" s="25">
        <v>764202</v>
      </c>
      <c r="I1028" s="25" t="s">
        <v>1793</v>
      </c>
      <c r="J1028" s="25">
        <v>1</v>
      </c>
      <c r="K1028" s="25">
        <v>1</v>
      </c>
      <c r="L1028" s="25">
        <f t="shared" si="186"/>
        <v>0</v>
      </c>
      <c r="M1028" s="25" t="s">
        <v>971</v>
      </c>
      <c r="N1028" s="45">
        <v>45847</v>
      </c>
      <c r="O1028" s="54">
        <v>20739</v>
      </c>
      <c r="P1028" s="25" t="s">
        <v>229</v>
      </c>
      <c r="Q1028" s="25">
        <v>58152972625</v>
      </c>
      <c r="R1028" s="25" t="s">
        <v>41</v>
      </c>
      <c r="S1028" s="3">
        <v>-20</v>
      </c>
      <c r="T1028" s="55"/>
      <c r="U1028" s="25" t="s">
        <v>19</v>
      </c>
      <c r="V1028" s="25" t="str">
        <f>VLOOKUP(P1028,'Customer List'!B:C,2,)</f>
        <v>Kolkata</v>
      </c>
      <c r="W1028" s="56"/>
      <c r="X1028" s="45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67" t="str">
        <f>VLOOKUP(P1028,'Customer List'!B:D,3,)</f>
        <v>OutStation</v>
      </c>
    </row>
    <row r="1029" spans="1:29" x14ac:dyDescent="0.25">
      <c r="A1029" s="25">
        <f t="shared" si="191"/>
        <v>1026</v>
      </c>
      <c r="B1029" s="25" t="s">
        <v>883</v>
      </c>
      <c r="C1029" s="45">
        <v>45835</v>
      </c>
      <c r="D1029" s="45">
        <v>45845</v>
      </c>
      <c r="E1029" s="8">
        <v>264</v>
      </c>
      <c r="F1029" s="8">
        <f t="shared" ref="F1029:F1092" si="192">IF(AB1029="DOLLAR",E1029*88,E1029)</f>
        <v>23232</v>
      </c>
      <c r="G1029" s="54">
        <f t="shared" si="190"/>
        <v>23232</v>
      </c>
      <c r="H1029" s="25">
        <v>781804</v>
      </c>
      <c r="I1029" s="25" t="s">
        <v>1794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983</v>
      </c>
      <c r="N1029" s="45">
        <v>45847</v>
      </c>
      <c r="O1029" s="54">
        <v>40920</v>
      </c>
      <c r="P1029" s="25" t="s">
        <v>622</v>
      </c>
      <c r="Q1029" s="25">
        <v>58152972161</v>
      </c>
      <c r="R1029" s="25" t="s">
        <v>41</v>
      </c>
      <c r="S1029" s="3">
        <v>-20</v>
      </c>
      <c r="T1029" s="55"/>
      <c r="U1029" s="25" t="s">
        <v>19</v>
      </c>
      <c r="V1029" s="25" t="str">
        <f>VLOOKUP(P1029,'Customer List'!B:C,2,)</f>
        <v>Hyderabad</v>
      </c>
      <c r="W1029" s="56"/>
      <c r="X1029" s="45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91"/>
        <v>1027</v>
      </c>
      <c r="B1030" s="25" t="s">
        <v>889</v>
      </c>
      <c r="C1030" s="45">
        <v>45838</v>
      </c>
      <c r="D1030" s="45">
        <v>45845</v>
      </c>
      <c r="E1030" s="8">
        <v>37.799999999999997</v>
      </c>
      <c r="F1030" s="8">
        <f t="shared" si="192"/>
        <v>3326.3999999999996</v>
      </c>
      <c r="G1030" s="54">
        <f t="shared" si="190"/>
        <v>3326.3999999999996</v>
      </c>
      <c r="H1030" s="25">
        <v>100339</v>
      </c>
      <c r="I1030" s="25" t="s">
        <v>1537</v>
      </c>
      <c r="J1030" s="25">
        <v>1</v>
      </c>
      <c r="K1030" s="25">
        <v>1</v>
      </c>
      <c r="L1030" s="25">
        <f t="shared" si="193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x14ac:dyDescent="0.25">
      <c r="A1031" s="25">
        <f t="shared" si="191"/>
        <v>1028</v>
      </c>
      <c r="B1031" s="25" t="s">
        <v>889</v>
      </c>
      <c r="C1031" s="45">
        <v>45838</v>
      </c>
      <c r="D1031" s="45">
        <v>45845</v>
      </c>
      <c r="E1031" s="8">
        <v>54</v>
      </c>
      <c r="F1031" s="8">
        <f t="shared" si="192"/>
        <v>4752</v>
      </c>
      <c r="G1031" s="54">
        <f t="shared" ref="G1031:G1094" si="197">F1031*J1031</f>
        <v>4752</v>
      </c>
      <c r="H1031" s="25">
        <v>101227</v>
      </c>
      <c r="I1031" s="25" t="s">
        <v>1795</v>
      </c>
      <c r="J1031" s="25">
        <v>1</v>
      </c>
      <c r="K1031" s="25">
        <v>1</v>
      </c>
      <c r="L1031" s="25">
        <f t="shared" si="193"/>
        <v>0</v>
      </c>
      <c r="M1031" s="25" t="s">
        <v>1230</v>
      </c>
      <c r="N1031" s="45">
        <v>45854</v>
      </c>
      <c r="O1031" s="54">
        <v>9765</v>
      </c>
      <c r="P1031" s="25" t="s">
        <v>907</v>
      </c>
      <c r="Q1031" s="25" t="s">
        <v>637</v>
      </c>
      <c r="R1031" s="25" t="s">
        <v>638</v>
      </c>
      <c r="S1031" s="3">
        <v>4</v>
      </c>
      <c r="T1031" s="55" t="s">
        <v>890</v>
      </c>
      <c r="U1031" s="25" t="s">
        <v>19</v>
      </c>
      <c r="V1031" s="25" t="str">
        <f>VLOOKUP(P1031,'Customer List'!B:C,2,)</f>
        <v>Delhi</v>
      </c>
      <c r="W1031" s="56"/>
      <c r="X1031" s="45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67" t="str">
        <f>VLOOKUP(P1031,'Customer List'!B:D,3,)</f>
        <v>Local</v>
      </c>
    </row>
    <row r="1032" spans="1:29" x14ac:dyDescent="0.25">
      <c r="A1032" s="25">
        <f t="shared" ref="A1032:A1095" si="198">A1031+1</f>
        <v>1029</v>
      </c>
      <c r="B1032" s="25" t="s">
        <v>889</v>
      </c>
      <c r="C1032" s="45">
        <v>45838</v>
      </c>
      <c r="D1032" s="45">
        <v>45845</v>
      </c>
      <c r="E1032" s="8">
        <v>66</v>
      </c>
      <c r="F1032" s="8">
        <f t="shared" si="192"/>
        <v>5808</v>
      </c>
      <c r="G1032" s="54">
        <f t="shared" si="197"/>
        <v>5808</v>
      </c>
      <c r="H1032" s="25">
        <v>102115</v>
      </c>
      <c r="I1032" s="25" t="s">
        <v>1664</v>
      </c>
      <c r="J1032" s="25">
        <v>1</v>
      </c>
      <c r="K1032" s="25">
        <v>1</v>
      </c>
      <c r="L1032" s="25">
        <f t="shared" si="193"/>
        <v>0</v>
      </c>
      <c r="M1032" s="25" t="s">
        <v>2046</v>
      </c>
      <c r="N1032" s="45">
        <v>45863</v>
      </c>
      <c r="O1032" s="54">
        <v>0</v>
      </c>
      <c r="P1032" s="25" t="s">
        <v>154</v>
      </c>
      <c r="Q1032" s="25" t="s">
        <v>1131</v>
      </c>
      <c r="R1032" s="25" t="s">
        <v>2044</v>
      </c>
      <c r="S1032" s="3">
        <v>4</v>
      </c>
      <c r="T1032" s="55" t="s">
        <v>2045</v>
      </c>
      <c r="U1032" s="25" t="s">
        <v>19</v>
      </c>
      <c r="V1032" s="25" t="str">
        <f>VLOOKUP(P1032,'Customer List'!B:C,2,)</f>
        <v>Noida</v>
      </c>
      <c r="W1032" s="56"/>
      <c r="X1032" s="45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67" t="str">
        <f>VLOOKUP(P1032,'Customer List'!B:D,3,)</f>
        <v>Local</v>
      </c>
    </row>
    <row r="1033" spans="1:29" x14ac:dyDescent="0.25">
      <c r="A1033" s="25">
        <f t="shared" si="198"/>
        <v>1030</v>
      </c>
      <c r="B1033" s="25" t="s">
        <v>889</v>
      </c>
      <c r="C1033" s="45">
        <v>45838</v>
      </c>
      <c r="D1033" s="45">
        <v>45845</v>
      </c>
      <c r="E1033" s="8">
        <v>151.80000000000001</v>
      </c>
      <c r="F1033" s="8">
        <f t="shared" si="192"/>
        <v>13358.400000000001</v>
      </c>
      <c r="G1033" s="54">
        <f t="shared" si="197"/>
        <v>13358.400000000001</v>
      </c>
      <c r="H1033" s="25">
        <v>103144</v>
      </c>
      <c r="I1033" s="25" t="s">
        <v>1796</v>
      </c>
      <c r="J1033" s="25">
        <v>1</v>
      </c>
      <c r="K1033" s="25">
        <v>1</v>
      </c>
      <c r="L1033" s="25">
        <f t="shared" si="193"/>
        <v>0</v>
      </c>
      <c r="M1033" s="25" t="s">
        <v>990</v>
      </c>
      <c r="N1033" s="45">
        <v>45847</v>
      </c>
      <c r="O1033" s="54">
        <v>22744.7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98"/>
        <v>1031</v>
      </c>
      <c r="B1034" s="25" t="s">
        <v>889</v>
      </c>
      <c r="C1034" s="45">
        <v>45838</v>
      </c>
      <c r="D1034" s="45">
        <v>45845</v>
      </c>
      <c r="E1034" s="8">
        <v>63</v>
      </c>
      <c r="F1034" s="8">
        <f t="shared" si="192"/>
        <v>5544</v>
      </c>
      <c r="G1034" s="54">
        <f t="shared" si="197"/>
        <v>5544</v>
      </c>
      <c r="H1034" s="25">
        <v>103206</v>
      </c>
      <c r="I1034" s="25" t="s">
        <v>1797</v>
      </c>
      <c r="J1034" s="25">
        <v>1</v>
      </c>
      <c r="K1034" s="25">
        <v>1</v>
      </c>
      <c r="L1034" s="25">
        <f t="shared" si="193"/>
        <v>0</v>
      </c>
      <c r="M1034" s="25" t="s">
        <v>990</v>
      </c>
      <c r="N1034" s="45">
        <v>45847</v>
      </c>
      <c r="O1034" s="54">
        <v>9439.5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98"/>
        <v>1032</v>
      </c>
      <c r="B1035" s="25" t="s">
        <v>889</v>
      </c>
      <c r="C1035" s="45">
        <v>45838</v>
      </c>
      <c r="D1035" s="45">
        <v>45845</v>
      </c>
      <c r="E1035" s="8">
        <v>147</v>
      </c>
      <c r="F1035" s="8">
        <f t="shared" si="192"/>
        <v>12936</v>
      </c>
      <c r="G1035" s="54">
        <f t="shared" si="197"/>
        <v>12936</v>
      </c>
      <c r="H1035" s="25">
        <v>103236</v>
      </c>
      <c r="I1035" s="25" t="s">
        <v>1798</v>
      </c>
      <c r="J1035" s="25">
        <v>1</v>
      </c>
      <c r="K1035" s="25">
        <v>1</v>
      </c>
      <c r="L1035" s="25">
        <f t="shared" si="193"/>
        <v>0</v>
      </c>
      <c r="M1035" s="25" t="s">
        <v>990</v>
      </c>
      <c r="N1035" s="45">
        <v>45847</v>
      </c>
      <c r="O1035" s="54">
        <v>22025.5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98"/>
        <v>1033</v>
      </c>
      <c r="B1036" s="25" t="s">
        <v>889</v>
      </c>
      <c r="C1036" s="45">
        <v>45838</v>
      </c>
      <c r="D1036" s="45">
        <v>45845</v>
      </c>
      <c r="E1036" s="8">
        <v>258.75</v>
      </c>
      <c r="F1036" s="8">
        <f t="shared" si="192"/>
        <v>22770</v>
      </c>
      <c r="G1036" s="54">
        <f t="shared" si="197"/>
        <v>22770</v>
      </c>
      <c r="H1036" s="25">
        <v>104743</v>
      </c>
      <c r="I1036" s="25" t="s">
        <v>1799</v>
      </c>
      <c r="J1036" s="25">
        <v>1</v>
      </c>
      <c r="K1036" s="25">
        <v>1</v>
      </c>
      <c r="L1036" s="25">
        <f t="shared" si="193"/>
        <v>0</v>
      </c>
      <c r="M1036" s="25" t="s">
        <v>921</v>
      </c>
      <c r="N1036" s="45">
        <v>45846</v>
      </c>
      <c r="O1036" s="54">
        <v>32085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98"/>
        <v>1034</v>
      </c>
      <c r="B1037" s="25" t="s">
        <v>889</v>
      </c>
      <c r="C1037" s="45">
        <v>45838</v>
      </c>
      <c r="D1037" s="45">
        <v>45845</v>
      </c>
      <c r="E1037" s="8">
        <v>181.5</v>
      </c>
      <c r="F1037" s="8">
        <f t="shared" si="192"/>
        <v>15972</v>
      </c>
      <c r="G1037" s="54">
        <f t="shared" si="197"/>
        <v>15972</v>
      </c>
      <c r="H1037" s="25">
        <v>105032</v>
      </c>
      <c r="I1037" s="25" t="s">
        <v>1800</v>
      </c>
      <c r="J1037" s="25">
        <v>1</v>
      </c>
      <c r="K1037" s="25">
        <v>1</v>
      </c>
      <c r="L1037" s="25">
        <f t="shared" si="193"/>
        <v>0</v>
      </c>
      <c r="M1037" s="25" t="s">
        <v>990</v>
      </c>
      <c r="N1037" s="45">
        <v>45847</v>
      </c>
      <c r="O1037" s="54">
        <v>21755.8</v>
      </c>
      <c r="P1037" s="25" t="s">
        <v>891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98"/>
        <v>1035</v>
      </c>
      <c r="B1038" s="25" t="s">
        <v>889</v>
      </c>
      <c r="C1038" s="45">
        <v>45838</v>
      </c>
      <c r="D1038" s="45">
        <v>45845</v>
      </c>
      <c r="E1038" s="8">
        <v>182.4</v>
      </c>
      <c r="F1038" s="8">
        <f t="shared" si="192"/>
        <v>16051.2</v>
      </c>
      <c r="G1038" s="54">
        <f t="shared" si="197"/>
        <v>32102.400000000001</v>
      </c>
      <c r="H1038" s="25">
        <v>107210</v>
      </c>
      <c r="I1038" s="25" t="s">
        <v>1801</v>
      </c>
      <c r="J1038" s="25">
        <v>2</v>
      </c>
      <c r="K1038" s="25">
        <v>2</v>
      </c>
      <c r="L1038" s="25">
        <f t="shared" si="193"/>
        <v>0</v>
      </c>
      <c r="M1038" s="25" t="s">
        <v>921</v>
      </c>
      <c r="N1038" s="45">
        <v>45846</v>
      </c>
      <c r="O1038" s="54">
        <v>56544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98"/>
        <v>1036</v>
      </c>
      <c r="B1039" s="25" t="s">
        <v>889</v>
      </c>
      <c r="C1039" s="45">
        <v>45838</v>
      </c>
      <c r="D1039" s="45">
        <v>45845</v>
      </c>
      <c r="E1039" s="8">
        <v>222</v>
      </c>
      <c r="F1039" s="8">
        <f t="shared" si="192"/>
        <v>19536</v>
      </c>
      <c r="G1039" s="54">
        <f t="shared" si="197"/>
        <v>19536</v>
      </c>
      <c r="H1039" s="25">
        <v>126408</v>
      </c>
      <c r="I1039" s="25" t="s">
        <v>1460</v>
      </c>
      <c r="J1039" s="25">
        <v>1</v>
      </c>
      <c r="K1039" s="25">
        <v>1</v>
      </c>
      <c r="L1039" s="25">
        <f t="shared" si="193"/>
        <v>0</v>
      </c>
      <c r="M1039" s="25" t="s">
        <v>2046</v>
      </c>
      <c r="N1039" s="45">
        <v>45863</v>
      </c>
      <c r="O1039" s="54">
        <v>0</v>
      </c>
      <c r="P1039" s="25" t="s">
        <v>154</v>
      </c>
      <c r="Q1039" s="25" t="s">
        <v>1131</v>
      </c>
      <c r="R1039" s="25" t="s">
        <v>2044</v>
      </c>
      <c r="S1039" s="3">
        <v>4</v>
      </c>
      <c r="T1039" s="55" t="s">
        <v>2045</v>
      </c>
      <c r="U1039" s="25" t="s">
        <v>19</v>
      </c>
      <c r="V1039" s="25" t="str">
        <f>VLOOKUP(P1039,'Customer List'!B:C,2,)</f>
        <v>Noida</v>
      </c>
      <c r="W1039" s="56"/>
      <c r="X1039" s="45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67" t="str">
        <f>VLOOKUP(P1039,'Customer List'!B:D,3,)</f>
        <v>Local</v>
      </c>
    </row>
    <row r="1040" spans="1:29" x14ac:dyDescent="0.25">
      <c r="A1040" s="25">
        <f t="shared" si="198"/>
        <v>1037</v>
      </c>
      <c r="B1040" s="25" t="s">
        <v>889</v>
      </c>
      <c r="C1040" s="45">
        <v>45838</v>
      </c>
      <c r="D1040" s="45">
        <v>45845</v>
      </c>
      <c r="E1040" s="8">
        <v>175.8</v>
      </c>
      <c r="F1040" s="8">
        <f t="shared" si="192"/>
        <v>15470.400000000001</v>
      </c>
      <c r="G1040" s="54">
        <f t="shared" si="197"/>
        <v>15470.400000000001</v>
      </c>
      <c r="H1040" s="25">
        <v>141710</v>
      </c>
      <c r="I1040" s="25" t="s">
        <v>1802</v>
      </c>
      <c r="J1040" s="25">
        <v>1</v>
      </c>
      <c r="K1040" s="25">
        <v>1</v>
      </c>
      <c r="L1040" s="25">
        <f t="shared" si="193"/>
        <v>0</v>
      </c>
      <c r="M1040" s="25" t="s">
        <v>990</v>
      </c>
      <c r="N1040" s="45">
        <v>45847</v>
      </c>
      <c r="O1040" s="54">
        <v>26340.7</v>
      </c>
      <c r="P1040" s="25" t="s">
        <v>892</v>
      </c>
      <c r="Q1040" s="25">
        <v>58152973480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Bhopal</v>
      </c>
      <c r="W1040" s="56"/>
      <c r="X1040" s="45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98"/>
        <v>1038</v>
      </c>
      <c r="B1041" s="25" t="s">
        <v>889</v>
      </c>
      <c r="C1041" s="45">
        <v>45838</v>
      </c>
      <c r="D1041" s="45">
        <v>45845</v>
      </c>
      <c r="E1041" s="8">
        <v>231.75</v>
      </c>
      <c r="F1041" s="8">
        <f t="shared" si="192"/>
        <v>20394</v>
      </c>
      <c r="G1041" s="54">
        <f t="shared" si="197"/>
        <v>20394</v>
      </c>
      <c r="H1041" s="25">
        <v>142534</v>
      </c>
      <c r="I1041" s="25" t="s">
        <v>1803</v>
      </c>
      <c r="J1041" s="25">
        <v>1</v>
      </c>
      <c r="K1041" s="25">
        <v>1</v>
      </c>
      <c r="L1041" s="25">
        <f t="shared" si="193"/>
        <v>0</v>
      </c>
      <c r="M1041" s="25" t="s">
        <v>921</v>
      </c>
      <c r="N1041" s="45">
        <v>45846</v>
      </c>
      <c r="O1041" s="54">
        <v>28737</v>
      </c>
      <c r="P1041" s="25" t="s">
        <v>631</v>
      </c>
      <c r="Q1041" s="25">
        <v>58152920302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Telangana</v>
      </c>
      <c r="W1041" s="56"/>
      <c r="X1041" s="45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98"/>
        <v>1039</v>
      </c>
      <c r="B1042" s="25" t="s">
        <v>889</v>
      </c>
      <c r="C1042" s="45">
        <v>45838</v>
      </c>
      <c r="D1042" s="45">
        <v>45845</v>
      </c>
      <c r="E1042" s="8">
        <v>149.80000000000001</v>
      </c>
      <c r="F1042" s="8">
        <f t="shared" si="192"/>
        <v>13182.400000000001</v>
      </c>
      <c r="G1042" s="54">
        <f t="shared" si="197"/>
        <v>13182.400000000001</v>
      </c>
      <c r="H1042" s="25">
        <v>162703</v>
      </c>
      <c r="I1042" s="25" t="s">
        <v>1804</v>
      </c>
      <c r="J1042" s="25">
        <v>1</v>
      </c>
      <c r="K1042" s="25">
        <v>1</v>
      </c>
      <c r="L1042" s="25">
        <f t="shared" si="193"/>
        <v>0</v>
      </c>
      <c r="M1042" s="25" t="s">
        <v>908</v>
      </c>
      <c r="N1042" s="45">
        <v>45846</v>
      </c>
      <c r="O1042" s="54">
        <v>22470</v>
      </c>
      <c r="P1042" s="25" t="s">
        <v>173</v>
      </c>
      <c r="Q1042" s="25">
        <v>58152921433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Kolkata</v>
      </c>
      <c r="W1042" s="56"/>
      <c r="X1042" s="45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98"/>
        <v>1040</v>
      </c>
      <c r="B1043" s="25" t="s">
        <v>889</v>
      </c>
      <c r="C1043" s="45">
        <v>45838</v>
      </c>
      <c r="D1043" s="45">
        <v>45845</v>
      </c>
      <c r="E1043" s="8">
        <v>122.4</v>
      </c>
      <c r="F1043" s="8">
        <f t="shared" si="192"/>
        <v>10771.2</v>
      </c>
      <c r="G1043" s="54">
        <f t="shared" si="197"/>
        <v>10771.2</v>
      </c>
      <c r="H1043" s="25">
        <v>300440</v>
      </c>
      <c r="I1043" s="25" t="s">
        <v>217</v>
      </c>
      <c r="J1043" s="25">
        <v>1</v>
      </c>
      <c r="K1043" s="25">
        <v>1</v>
      </c>
      <c r="L1043" s="25">
        <f t="shared" si="193"/>
        <v>0</v>
      </c>
      <c r="M1043" s="25" t="s">
        <v>922</v>
      </c>
      <c r="N1043" s="45">
        <v>45846</v>
      </c>
      <c r="O1043" s="54">
        <v>18972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98"/>
        <v>1041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92"/>
        <v>3801.6000000000004</v>
      </c>
      <c r="G1044" s="54">
        <f t="shared" si="197"/>
        <v>3801.6000000000004</v>
      </c>
      <c r="H1044" s="25">
        <v>300908</v>
      </c>
      <c r="I1044" s="25" t="s">
        <v>1805</v>
      </c>
      <c r="J1044" s="25">
        <v>1</v>
      </c>
      <c r="K1044" s="25">
        <v>1</v>
      </c>
      <c r="L1044" s="25">
        <f t="shared" si="193"/>
        <v>0</v>
      </c>
      <c r="M1044" s="25" t="s">
        <v>1003</v>
      </c>
      <c r="N1044" s="45">
        <v>45847</v>
      </c>
      <c r="O1044" s="54">
        <v>6912</v>
      </c>
      <c r="P1044" s="25" t="s">
        <v>209</v>
      </c>
      <c r="Q1044" s="25" t="s">
        <v>1131</v>
      </c>
      <c r="R1044" s="25" t="s">
        <v>1131</v>
      </c>
      <c r="S1044" s="3">
        <v>4</v>
      </c>
      <c r="T1044" s="55"/>
      <c r="U1044" s="25" t="s">
        <v>19</v>
      </c>
      <c r="V1044" s="25" t="str">
        <f>VLOOKUP(P1044,'Customer List'!B:C,2,)</f>
        <v>Delhi</v>
      </c>
      <c r="W1044" s="56"/>
      <c r="X1044" s="45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67" t="str">
        <f>VLOOKUP(P1044,'Customer List'!B:D,3,)</f>
        <v>Local</v>
      </c>
    </row>
    <row r="1045" spans="1:29" x14ac:dyDescent="0.25">
      <c r="A1045" s="25">
        <f t="shared" si="198"/>
        <v>1042</v>
      </c>
      <c r="B1045" s="25" t="s">
        <v>889</v>
      </c>
      <c r="C1045" s="45">
        <v>45838</v>
      </c>
      <c r="D1045" s="45">
        <v>45845</v>
      </c>
      <c r="E1045" s="8">
        <v>318</v>
      </c>
      <c r="F1045" s="8">
        <f t="shared" si="192"/>
        <v>27984</v>
      </c>
      <c r="G1045" s="54">
        <f t="shared" si="197"/>
        <v>27984</v>
      </c>
      <c r="H1045" s="25">
        <v>302828</v>
      </c>
      <c r="I1045" s="25" t="s">
        <v>1806</v>
      </c>
      <c r="J1045" s="25">
        <v>1</v>
      </c>
      <c r="K1045" s="25">
        <v>1</v>
      </c>
      <c r="L1045" s="25">
        <f t="shared" si="193"/>
        <v>0</v>
      </c>
      <c r="M1045" s="25" t="s">
        <v>977</v>
      </c>
      <c r="N1045" s="45">
        <v>45847</v>
      </c>
      <c r="O1045" s="54">
        <v>39432</v>
      </c>
      <c r="P1045" s="25" t="s">
        <v>1900</v>
      </c>
      <c r="Q1045" s="25">
        <v>58152973045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98"/>
        <v>1043</v>
      </c>
      <c r="B1046" s="25" t="s">
        <v>889</v>
      </c>
      <c r="C1046" s="45">
        <v>45838</v>
      </c>
      <c r="D1046" s="45">
        <v>45845</v>
      </c>
      <c r="E1046" s="8">
        <v>138.6</v>
      </c>
      <c r="F1046" s="8">
        <f t="shared" si="192"/>
        <v>12196.8</v>
      </c>
      <c r="G1046" s="54">
        <f t="shared" si="197"/>
        <v>24393.599999999999</v>
      </c>
      <c r="H1046" s="25">
        <v>302940</v>
      </c>
      <c r="I1046" s="25" t="s">
        <v>1807</v>
      </c>
      <c r="J1046" s="25">
        <v>2</v>
      </c>
      <c r="K1046" s="25">
        <v>2</v>
      </c>
      <c r="L1046" s="25">
        <f t="shared" si="193"/>
        <v>0</v>
      </c>
      <c r="M1046" s="25" t="s">
        <v>922</v>
      </c>
      <c r="N1046" s="45">
        <v>45846</v>
      </c>
      <c r="O1046" s="54">
        <v>42966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98"/>
        <v>1044</v>
      </c>
      <c r="B1047" s="25" t="s">
        <v>889</v>
      </c>
      <c r="C1047" s="45">
        <v>45838</v>
      </c>
      <c r="D1047" s="45">
        <v>45845</v>
      </c>
      <c r="E1047" s="8">
        <v>43.2</v>
      </c>
      <c r="F1047" s="8">
        <f t="shared" si="192"/>
        <v>3801.6000000000004</v>
      </c>
      <c r="G1047" s="54">
        <f t="shared" si="197"/>
        <v>3801.6000000000004</v>
      </c>
      <c r="H1047" s="25">
        <v>304006</v>
      </c>
      <c r="I1047" s="25" t="s">
        <v>196</v>
      </c>
      <c r="J1047" s="25">
        <v>1</v>
      </c>
      <c r="K1047" s="25">
        <v>1</v>
      </c>
      <c r="L1047" s="25">
        <f t="shared" si="193"/>
        <v>0</v>
      </c>
      <c r="M1047" s="25" t="s">
        <v>990</v>
      </c>
      <c r="N1047" s="45">
        <v>45847</v>
      </c>
      <c r="O1047" s="54">
        <v>6472.8</v>
      </c>
      <c r="P1047" s="25" t="s">
        <v>892</v>
      </c>
      <c r="Q1047" s="25">
        <v>58152973480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Bhopal</v>
      </c>
      <c r="W1047" s="56"/>
      <c r="X1047" s="45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98"/>
        <v>1045</v>
      </c>
      <c r="B1048" s="25" t="s">
        <v>889</v>
      </c>
      <c r="C1048" s="45">
        <v>45838</v>
      </c>
      <c r="D1048" s="45">
        <v>45845</v>
      </c>
      <c r="E1048" s="8">
        <v>79.2</v>
      </c>
      <c r="F1048" s="8">
        <f t="shared" si="192"/>
        <v>6969.6</v>
      </c>
      <c r="G1048" s="54">
        <f t="shared" si="197"/>
        <v>20908.800000000003</v>
      </c>
      <c r="H1048" s="25">
        <v>304112</v>
      </c>
      <c r="I1048" s="25" t="s">
        <v>1581</v>
      </c>
      <c r="J1048" s="25">
        <v>3</v>
      </c>
      <c r="K1048" s="25">
        <v>3</v>
      </c>
      <c r="L1048" s="25">
        <f t="shared" si="193"/>
        <v>0</v>
      </c>
      <c r="M1048" s="25" t="s">
        <v>922</v>
      </c>
      <c r="N1048" s="45">
        <v>45846</v>
      </c>
      <c r="O1048" s="54">
        <v>36828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98"/>
        <v>1046</v>
      </c>
      <c r="B1049" s="25" t="s">
        <v>889</v>
      </c>
      <c r="C1049" s="45">
        <v>45838</v>
      </c>
      <c r="D1049" s="45">
        <v>45845</v>
      </c>
      <c r="E1049" s="8">
        <v>326.25</v>
      </c>
      <c r="F1049" s="8">
        <f t="shared" si="192"/>
        <v>28710</v>
      </c>
      <c r="G1049" s="54">
        <f t="shared" si="197"/>
        <v>28710</v>
      </c>
      <c r="H1049" s="25">
        <v>304140</v>
      </c>
      <c r="I1049" s="25" t="s">
        <v>1808</v>
      </c>
      <c r="J1049" s="25">
        <v>1</v>
      </c>
      <c r="K1049" s="25">
        <v>1</v>
      </c>
      <c r="L1049" s="25">
        <f t="shared" si="193"/>
        <v>0</v>
      </c>
      <c r="M1049" s="25" t="s">
        <v>916</v>
      </c>
      <c r="N1049" s="45">
        <v>45846</v>
      </c>
      <c r="O1049" s="54">
        <v>40455</v>
      </c>
      <c r="P1049" s="25" t="s">
        <v>893</v>
      </c>
      <c r="Q1049" s="25">
        <v>58152921293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Banglore</v>
      </c>
      <c r="W1049" s="56"/>
      <c r="X1049" s="45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98"/>
        <v>1047</v>
      </c>
      <c r="B1050" s="25" t="s">
        <v>889</v>
      </c>
      <c r="C1050" s="45">
        <v>45838</v>
      </c>
      <c r="D1050" s="45">
        <v>45845</v>
      </c>
      <c r="E1050" s="8">
        <v>189.6</v>
      </c>
      <c r="F1050" s="8">
        <f t="shared" si="192"/>
        <v>16684.8</v>
      </c>
      <c r="G1050" s="54">
        <f t="shared" si="197"/>
        <v>50054.399999999994</v>
      </c>
      <c r="H1050" s="25">
        <v>304810</v>
      </c>
      <c r="I1050" s="25" t="s">
        <v>1809</v>
      </c>
      <c r="J1050" s="25">
        <v>3</v>
      </c>
      <c r="K1050" s="25">
        <v>3</v>
      </c>
      <c r="L1050" s="25">
        <f t="shared" si="193"/>
        <v>0</v>
      </c>
      <c r="M1050" s="25" t="s">
        <v>922</v>
      </c>
      <c r="N1050" s="45">
        <v>45846</v>
      </c>
      <c r="O1050" s="54">
        <v>88164</v>
      </c>
      <c r="P1050" s="25" t="s">
        <v>627</v>
      </c>
      <c r="Q1050" s="25">
        <v>58152921083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Hyderabad</v>
      </c>
      <c r="W1050" s="56"/>
      <c r="X1050" s="45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98"/>
        <v>1048</v>
      </c>
      <c r="B1051" s="25" t="s">
        <v>889</v>
      </c>
      <c r="C1051" s="45">
        <v>45838</v>
      </c>
      <c r="D1051" s="45">
        <v>45845</v>
      </c>
      <c r="E1051" s="8">
        <v>214.8</v>
      </c>
      <c r="F1051" s="8">
        <f t="shared" si="192"/>
        <v>18902.400000000001</v>
      </c>
      <c r="G1051" s="54">
        <f t="shared" si="197"/>
        <v>18902.400000000001</v>
      </c>
      <c r="H1051" s="25">
        <v>305026</v>
      </c>
      <c r="I1051" s="25" t="s">
        <v>1810</v>
      </c>
      <c r="J1051" s="25">
        <v>1</v>
      </c>
      <c r="K1051" s="25">
        <v>1</v>
      </c>
      <c r="L1051" s="25">
        <f t="shared" si="193"/>
        <v>0</v>
      </c>
      <c r="M1051" s="25" t="s">
        <v>981</v>
      </c>
      <c r="N1051" s="45">
        <v>45847</v>
      </c>
      <c r="O1051" s="54">
        <v>33294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98"/>
        <v>1049</v>
      </c>
      <c r="B1052" s="25" t="s">
        <v>889</v>
      </c>
      <c r="C1052" s="45">
        <v>45838</v>
      </c>
      <c r="D1052" s="45">
        <v>45845</v>
      </c>
      <c r="E1052" s="8">
        <v>63.6</v>
      </c>
      <c r="F1052" s="8">
        <f t="shared" si="192"/>
        <v>5596.8</v>
      </c>
      <c r="G1052" s="54">
        <f t="shared" si="197"/>
        <v>5596.8</v>
      </c>
      <c r="H1052" s="25">
        <v>307807</v>
      </c>
      <c r="I1052" s="25" t="s">
        <v>221</v>
      </c>
      <c r="J1052" s="25">
        <v>1</v>
      </c>
      <c r="K1052" s="25">
        <v>1</v>
      </c>
      <c r="L1052" s="25">
        <f t="shared" si="193"/>
        <v>0</v>
      </c>
      <c r="M1052" s="25" t="s">
        <v>990</v>
      </c>
      <c r="N1052" s="45">
        <v>45847</v>
      </c>
      <c r="O1052" s="54">
        <v>9529.4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98"/>
        <v>1050</v>
      </c>
      <c r="B1053" s="25" t="s">
        <v>889</v>
      </c>
      <c r="C1053" s="45">
        <v>45838</v>
      </c>
      <c r="D1053" s="45">
        <v>45845</v>
      </c>
      <c r="E1053" s="8">
        <v>318</v>
      </c>
      <c r="F1053" s="8">
        <f t="shared" si="192"/>
        <v>27984</v>
      </c>
      <c r="G1053" s="54">
        <f t="shared" si="197"/>
        <v>27984</v>
      </c>
      <c r="H1053" s="25">
        <v>308120</v>
      </c>
      <c r="I1053" s="25" t="s">
        <v>1703</v>
      </c>
      <c r="J1053" s="25">
        <v>1</v>
      </c>
      <c r="K1053" s="25">
        <v>1</v>
      </c>
      <c r="L1053" s="25">
        <f t="shared" si="193"/>
        <v>0</v>
      </c>
      <c r="M1053" s="25" t="s">
        <v>998</v>
      </c>
      <c r="N1053" s="45">
        <v>45847</v>
      </c>
      <c r="O1053" s="54">
        <v>59148</v>
      </c>
      <c r="P1053" s="25" t="s">
        <v>626</v>
      </c>
      <c r="Q1053" s="25" t="s">
        <v>637</v>
      </c>
      <c r="R1053" s="25" t="s">
        <v>638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98"/>
        <v>1051</v>
      </c>
      <c r="B1054" s="25" t="s">
        <v>889</v>
      </c>
      <c r="C1054" s="45">
        <v>45838</v>
      </c>
      <c r="D1054" s="45">
        <v>45845</v>
      </c>
      <c r="E1054" s="8">
        <v>175.2</v>
      </c>
      <c r="F1054" s="8">
        <f t="shared" si="192"/>
        <v>15417.599999999999</v>
      </c>
      <c r="G1054" s="54">
        <f t="shared" si="197"/>
        <v>15417.599999999999</v>
      </c>
      <c r="H1054" s="25">
        <v>310912</v>
      </c>
      <c r="I1054" s="25" t="s">
        <v>1811</v>
      </c>
      <c r="J1054" s="25">
        <v>1</v>
      </c>
      <c r="K1054" s="25">
        <v>1</v>
      </c>
      <c r="L1054" s="25">
        <f t="shared" si="193"/>
        <v>0</v>
      </c>
      <c r="M1054" s="25" t="s">
        <v>916</v>
      </c>
      <c r="N1054" s="45">
        <v>45846</v>
      </c>
      <c r="O1054" s="54">
        <v>27156</v>
      </c>
      <c r="P1054" s="25" t="s">
        <v>893</v>
      </c>
      <c r="Q1054" s="25">
        <v>58152921293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Banglore</v>
      </c>
      <c r="W1054" s="56"/>
      <c r="X1054" s="45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x14ac:dyDescent="0.25">
      <c r="A1055" s="25">
        <f t="shared" si="198"/>
        <v>1052</v>
      </c>
      <c r="B1055" s="25" t="s">
        <v>889</v>
      </c>
      <c r="C1055" s="45">
        <v>45838</v>
      </c>
      <c r="D1055" s="45">
        <v>45845</v>
      </c>
      <c r="E1055" s="8">
        <v>189.6</v>
      </c>
      <c r="F1055" s="8">
        <f t="shared" si="192"/>
        <v>16684.8</v>
      </c>
      <c r="G1055" s="54">
        <f t="shared" si="197"/>
        <v>16684.8</v>
      </c>
      <c r="H1055" s="25">
        <v>310914</v>
      </c>
      <c r="I1055" s="25" t="s">
        <v>1812</v>
      </c>
      <c r="J1055" s="25">
        <v>1</v>
      </c>
      <c r="K1055" s="25">
        <v>1</v>
      </c>
      <c r="L1055" s="25">
        <f t="shared" si="193"/>
        <v>0</v>
      </c>
      <c r="M1055" s="25" t="s">
        <v>981</v>
      </c>
      <c r="N1055" s="45">
        <v>45847</v>
      </c>
      <c r="O1055" s="54">
        <v>29388</v>
      </c>
      <c r="P1055" s="25" t="s">
        <v>622</v>
      </c>
      <c r="Q1055" s="25">
        <v>58152972161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Hyderabad</v>
      </c>
      <c r="W1055" s="56"/>
      <c r="X1055" s="45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98"/>
        <v>1053</v>
      </c>
      <c r="B1056" s="25" t="s">
        <v>889</v>
      </c>
      <c r="C1056" s="45">
        <v>45838</v>
      </c>
      <c r="D1056" s="45">
        <v>45845</v>
      </c>
      <c r="E1056" s="8">
        <v>66</v>
      </c>
      <c r="F1056" s="8">
        <f t="shared" si="192"/>
        <v>5808</v>
      </c>
      <c r="G1056" s="54">
        <f t="shared" si="197"/>
        <v>5808</v>
      </c>
      <c r="H1056" s="25">
        <v>314507</v>
      </c>
      <c r="I1056" s="25" t="s">
        <v>1813</v>
      </c>
      <c r="J1056" s="25">
        <v>1</v>
      </c>
      <c r="K1056" s="25">
        <v>1</v>
      </c>
      <c r="L1056" s="25">
        <f t="shared" si="193"/>
        <v>0</v>
      </c>
      <c r="M1056" s="25" t="s">
        <v>990</v>
      </c>
      <c r="N1056" s="45">
        <v>45847</v>
      </c>
      <c r="O1056" s="54">
        <v>9889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98"/>
        <v>1054</v>
      </c>
      <c r="B1057" s="25" t="s">
        <v>889</v>
      </c>
      <c r="C1057" s="45">
        <v>45838</v>
      </c>
      <c r="D1057" s="45">
        <v>45845</v>
      </c>
      <c r="E1057" s="8">
        <v>229.2</v>
      </c>
      <c r="F1057" s="8">
        <f t="shared" si="192"/>
        <v>20169.599999999999</v>
      </c>
      <c r="G1057" s="54">
        <f t="shared" si="197"/>
        <v>20169.599999999999</v>
      </c>
      <c r="H1057" s="25">
        <v>314512</v>
      </c>
      <c r="I1057" s="25" t="s">
        <v>1814</v>
      </c>
      <c r="J1057" s="25">
        <v>1</v>
      </c>
      <c r="K1057" s="25">
        <v>1</v>
      </c>
      <c r="L1057" s="25">
        <f t="shared" si="193"/>
        <v>0</v>
      </c>
      <c r="M1057" s="25" t="s">
        <v>1001</v>
      </c>
      <c r="N1057" s="45">
        <v>45847</v>
      </c>
      <c r="O1057" s="54">
        <v>36290</v>
      </c>
      <c r="P1057" s="25" t="s">
        <v>214</v>
      </c>
      <c r="Q1057" s="25" t="s">
        <v>1131</v>
      </c>
      <c r="R1057" s="25" t="s">
        <v>1131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98"/>
        <v>1055</v>
      </c>
      <c r="B1058" s="25" t="s">
        <v>889</v>
      </c>
      <c r="C1058" s="45">
        <v>45838</v>
      </c>
      <c r="D1058" s="45">
        <v>45845</v>
      </c>
      <c r="E1058" s="8">
        <v>208.2</v>
      </c>
      <c r="F1058" s="8">
        <f t="shared" si="192"/>
        <v>18321.599999999999</v>
      </c>
      <c r="G1058" s="54">
        <f t="shared" si="197"/>
        <v>18321.599999999999</v>
      </c>
      <c r="H1058" s="25">
        <v>320828</v>
      </c>
      <c r="I1058" s="25" t="s">
        <v>1815</v>
      </c>
      <c r="J1058" s="25">
        <v>1</v>
      </c>
      <c r="K1058" s="25">
        <v>1</v>
      </c>
      <c r="L1058" s="25">
        <f t="shared" si="193"/>
        <v>0</v>
      </c>
      <c r="M1058" s="25" t="s">
        <v>998</v>
      </c>
      <c r="N1058" s="45">
        <v>45847</v>
      </c>
      <c r="O1058" s="54">
        <v>48406.5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98"/>
        <v>1056</v>
      </c>
      <c r="B1059" s="25" t="s">
        <v>889</v>
      </c>
      <c r="C1059" s="45">
        <v>45838</v>
      </c>
      <c r="D1059" s="45">
        <v>45845</v>
      </c>
      <c r="E1059" s="8">
        <v>313.5</v>
      </c>
      <c r="F1059" s="8">
        <f t="shared" si="192"/>
        <v>27588</v>
      </c>
      <c r="G1059" s="54">
        <f t="shared" si="197"/>
        <v>27588</v>
      </c>
      <c r="H1059" s="25">
        <v>323050</v>
      </c>
      <c r="I1059" s="25" t="s">
        <v>1816</v>
      </c>
      <c r="J1059" s="25">
        <v>1</v>
      </c>
      <c r="K1059" s="25">
        <v>1</v>
      </c>
      <c r="L1059" s="25">
        <f t="shared" si="193"/>
        <v>0</v>
      </c>
      <c r="M1059" s="25" t="s">
        <v>918</v>
      </c>
      <c r="N1059" s="45">
        <v>45846</v>
      </c>
      <c r="O1059" s="54">
        <v>42113</v>
      </c>
      <c r="P1059" s="25" t="s">
        <v>289</v>
      </c>
      <c r="Q1059" s="25">
        <v>58152921212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98"/>
        <v>1057</v>
      </c>
      <c r="B1060" s="25" t="s">
        <v>889</v>
      </c>
      <c r="C1060" s="45">
        <v>45838</v>
      </c>
      <c r="D1060" s="45">
        <v>45845</v>
      </c>
      <c r="E1060" s="8">
        <v>58.8</v>
      </c>
      <c r="F1060" s="8">
        <f t="shared" si="192"/>
        <v>5174.3999999999996</v>
      </c>
      <c r="G1060" s="54">
        <f t="shared" si="197"/>
        <v>5174.3999999999996</v>
      </c>
      <c r="H1060" s="25">
        <v>328605</v>
      </c>
      <c r="I1060" s="25" t="s">
        <v>1817</v>
      </c>
      <c r="J1060" s="25">
        <v>1</v>
      </c>
      <c r="K1060" s="25">
        <v>1</v>
      </c>
      <c r="L1060" s="25">
        <f t="shared" si="193"/>
        <v>0</v>
      </c>
      <c r="M1060" s="25" t="s">
        <v>990</v>
      </c>
      <c r="N1060" s="45">
        <v>45847</v>
      </c>
      <c r="O1060" s="54">
        <v>8810.2000000000007</v>
      </c>
      <c r="P1060" s="25" t="s">
        <v>891</v>
      </c>
      <c r="Q1060" s="25">
        <v>58152973480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Bhopal</v>
      </c>
      <c r="W1060" s="56"/>
      <c r="X1060" s="45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98"/>
        <v>1058</v>
      </c>
      <c r="B1061" s="25" t="s">
        <v>889</v>
      </c>
      <c r="C1061" s="45">
        <v>45838</v>
      </c>
      <c r="D1061" s="45">
        <v>45845</v>
      </c>
      <c r="E1061" s="8">
        <v>175.8</v>
      </c>
      <c r="F1061" s="8">
        <f t="shared" si="192"/>
        <v>15470.400000000001</v>
      </c>
      <c r="G1061" s="54">
        <f t="shared" si="197"/>
        <v>15470.400000000001</v>
      </c>
      <c r="H1061" s="25">
        <v>328624</v>
      </c>
      <c r="I1061" s="25" t="s">
        <v>1818</v>
      </c>
      <c r="J1061" s="25">
        <v>1</v>
      </c>
      <c r="K1061" s="25">
        <v>1</v>
      </c>
      <c r="L1061" s="25">
        <f t="shared" si="193"/>
        <v>0</v>
      </c>
      <c r="M1061" s="25" t="s">
        <v>998</v>
      </c>
      <c r="N1061" s="45">
        <v>45847</v>
      </c>
      <c r="O1061" s="54">
        <v>40873.5</v>
      </c>
      <c r="P1061" s="25" t="s">
        <v>626</v>
      </c>
      <c r="Q1061" s="25" t="s">
        <v>637</v>
      </c>
      <c r="R1061" s="25" t="s">
        <v>638</v>
      </c>
      <c r="S1061" s="3">
        <v>4</v>
      </c>
      <c r="T1061" s="55"/>
      <c r="U1061" s="25" t="s">
        <v>19</v>
      </c>
      <c r="V1061" s="25" t="str">
        <f>VLOOKUP(P1061,'Customer List'!B:C,2,)</f>
        <v>Delhi</v>
      </c>
      <c r="W1061" s="56"/>
      <c r="X1061" s="45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67" t="str">
        <f>VLOOKUP(P1061,'Customer List'!B:D,3,)</f>
        <v>Local</v>
      </c>
    </row>
    <row r="1062" spans="1:29" x14ac:dyDescent="0.25">
      <c r="A1062" s="25">
        <f t="shared" si="198"/>
        <v>1059</v>
      </c>
      <c r="B1062" s="25" t="s">
        <v>889</v>
      </c>
      <c r="C1062" s="45">
        <v>45838</v>
      </c>
      <c r="D1062" s="45">
        <v>45845</v>
      </c>
      <c r="E1062" s="8">
        <v>188.4</v>
      </c>
      <c r="F1062" s="8">
        <f t="shared" si="192"/>
        <v>16579.2</v>
      </c>
      <c r="G1062" s="54">
        <f t="shared" si="197"/>
        <v>16579.2</v>
      </c>
      <c r="H1062" s="25">
        <v>329908</v>
      </c>
      <c r="I1062" s="25" t="s">
        <v>1408</v>
      </c>
      <c r="J1062" s="25">
        <v>1</v>
      </c>
      <c r="K1062" s="25">
        <v>1</v>
      </c>
      <c r="L1062" s="25">
        <f t="shared" si="193"/>
        <v>0</v>
      </c>
      <c r="M1062" s="25" t="s">
        <v>999</v>
      </c>
      <c r="N1062" s="45">
        <v>45847</v>
      </c>
      <c r="O1062" s="54">
        <v>43803</v>
      </c>
      <c r="P1062" s="25" t="s">
        <v>626</v>
      </c>
      <c r="Q1062" s="25" t="s">
        <v>637</v>
      </c>
      <c r="R1062" s="25" t="s">
        <v>638</v>
      </c>
      <c r="S1062" s="3">
        <v>4</v>
      </c>
      <c r="T1062" s="55"/>
      <c r="U1062" s="25" t="s">
        <v>19</v>
      </c>
      <c r="V1062" s="25" t="str">
        <f>VLOOKUP(P1062,'Customer List'!B:C,2,)</f>
        <v>Delhi</v>
      </c>
      <c r="W1062" s="56"/>
      <c r="X1062" s="45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67" t="str">
        <f>VLOOKUP(P1062,'Customer List'!B:D,3,)</f>
        <v>Local</v>
      </c>
    </row>
    <row r="1063" spans="1:29" x14ac:dyDescent="0.25">
      <c r="A1063" s="25">
        <f t="shared" si="198"/>
        <v>1060</v>
      </c>
      <c r="B1063" s="25" t="s">
        <v>889</v>
      </c>
      <c r="C1063" s="45">
        <v>45838</v>
      </c>
      <c r="D1063" s="45">
        <v>45845</v>
      </c>
      <c r="E1063" s="8">
        <v>229.2</v>
      </c>
      <c r="F1063" s="8">
        <f t="shared" si="192"/>
        <v>20169.599999999999</v>
      </c>
      <c r="G1063" s="54">
        <f t="shared" si="197"/>
        <v>20169.599999999999</v>
      </c>
      <c r="H1063" s="25">
        <v>329918</v>
      </c>
      <c r="I1063" s="25" t="s">
        <v>1600</v>
      </c>
      <c r="J1063" s="25">
        <v>1</v>
      </c>
      <c r="K1063" s="25">
        <v>1</v>
      </c>
      <c r="L1063" s="25">
        <f t="shared" si="193"/>
        <v>0</v>
      </c>
      <c r="M1063" s="25" t="s">
        <v>916</v>
      </c>
      <c r="N1063" s="45">
        <v>45846</v>
      </c>
      <c r="O1063" s="54">
        <v>35526</v>
      </c>
      <c r="P1063" s="25" t="s">
        <v>893</v>
      </c>
      <c r="Q1063" s="25">
        <v>58152921293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Banglore</v>
      </c>
      <c r="W1063" s="56"/>
      <c r="X1063" s="45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98"/>
        <v>1061</v>
      </c>
      <c r="B1064" s="25" t="s">
        <v>889</v>
      </c>
      <c r="C1064" s="45">
        <v>45838</v>
      </c>
      <c r="D1064" s="45">
        <v>45845</v>
      </c>
      <c r="E1064" s="8">
        <v>77.400000000000006</v>
      </c>
      <c r="F1064" s="8">
        <f t="shared" si="192"/>
        <v>6811.2000000000007</v>
      </c>
      <c r="G1064" s="54">
        <f t="shared" si="197"/>
        <v>6811.2000000000007</v>
      </c>
      <c r="H1064" s="25">
        <v>334607</v>
      </c>
      <c r="I1064" s="25" t="s">
        <v>1819</v>
      </c>
      <c r="J1064" s="25">
        <v>1</v>
      </c>
      <c r="K1064" s="25">
        <v>1</v>
      </c>
      <c r="L1064" s="25">
        <f t="shared" si="193"/>
        <v>0</v>
      </c>
      <c r="M1064" s="25" t="s">
        <v>993</v>
      </c>
      <c r="N1064" s="45">
        <v>45847</v>
      </c>
      <c r="O1064" s="54">
        <v>13996.5</v>
      </c>
      <c r="P1064" s="25" t="s">
        <v>894</v>
      </c>
      <c r="Q1064" s="25">
        <v>58152971881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Pune</v>
      </c>
      <c r="W1064" s="56"/>
      <c r="X1064" s="45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98"/>
        <v>1062</v>
      </c>
      <c r="B1065" s="25" t="s">
        <v>889</v>
      </c>
      <c r="C1065" s="45">
        <v>45838</v>
      </c>
      <c r="D1065" s="45">
        <v>45845</v>
      </c>
      <c r="E1065" s="8">
        <v>199.2</v>
      </c>
      <c r="F1065" s="8">
        <f t="shared" si="192"/>
        <v>17529.599999999999</v>
      </c>
      <c r="G1065" s="54">
        <f t="shared" si="197"/>
        <v>17529.599999999999</v>
      </c>
      <c r="H1065" s="25">
        <v>338608</v>
      </c>
      <c r="I1065" s="25" t="s">
        <v>1820</v>
      </c>
      <c r="J1065" s="25">
        <v>1</v>
      </c>
      <c r="K1065" s="25">
        <v>1</v>
      </c>
      <c r="L1065" s="25">
        <f t="shared" si="193"/>
        <v>0</v>
      </c>
      <c r="M1065" s="25" t="s">
        <v>922</v>
      </c>
      <c r="N1065" s="45">
        <v>45846</v>
      </c>
      <c r="O1065" s="54">
        <v>30876</v>
      </c>
      <c r="P1065" s="25" t="s">
        <v>627</v>
      </c>
      <c r="Q1065" s="25">
        <v>58152921083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Hyderabad</v>
      </c>
      <c r="W1065" s="56"/>
      <c r="X1065" s="45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98"/>
        <v>1063</v>
      </c>
      <c r="B1066" s="25" t="s">
        <v>889</v>
      </c>
      <c r="C1066" s="45">
        <v>45838</v>
      </c>
      <c r="D1066" s="45">
        <v>45845</v>
      </c>
      <c r="E1066" s="8">
        <v>92.4</v>
      </c>
      <c r="F1066" s="8">
        <f t="shared" si="192"/>
        <v>8131.2000000000007</v>
      </c>
      <c r="G1066" s="54">
        <f t="shared" si="197"/>
        <v>8131.2000000000007</v>
      </c>
      <c r="H1066" s="25">
        <v>344611</v>
      </c>
      <c r="I1066" s="25" t="s">
        <v>1821</v>
      </c>
      <c r="J1066" s="25">
        <v>1</v>
      </c>
      <c r="K1066" s="25">
        <v>1</v>
      </c>
      <c r="L1066" s="25">
        <f t="shared" si="193"/>
        <v>0</v>
      </c>
      <c r="M1066" s="25" t="s">
        <v>990</v>
      </c>
      <c r="N1066" s="45">
        <v>45847</v>
      </c>
      <c r="O1066" s="54">
        <v>13844.6</v>
      </c>
      <c r="P1066" s="25" t="s">
        <v>891</v>
      </c>
      <c r="Q1066" s="25">
        <v>58152973480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Bhopal</v>
      </c>
      <c r="W1066" s="56"/>
      <c r="X1066" s="45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98"/>
        <v>1064</v>
      </c>
      <c r="B1067" s="25" t="s">
        <v>889</v>
      </c>
      <c r="C1067" s="45">
        <v>45838</v>
      </c>
      <c r="D1067" s="45">
        <v>45845</v>
      </c>
      <c r="E1067" s="8">
        <v>89.4</v>
      </c>
      <c r="F1067" s="8">
        <f t="shared" si="192"/>
        <v>7867.2000000000007</v>
      </c>
      <c r="G1067" s="54">
        <f t="shared" si="197"/>
        <v>7867.2000000000007</v>
      </c>
      <c r="H1067" s="25">
        <v>344707</v>
      </c>
      <c r="I1067" s="25" t="s">
        <v>1822</v>
      </c>
      <c r="J1067" s="25">
        <v>1</v>
      </c>
      <c r="K1067" s="25">
        <v>1</v>
      </c>
      <c r="L1067" s="25">
        <f t="shared" si="193"/>
        <v>0</v>
      </c>
      <c r="M1067" s="25" t="s">
        <v>990</v>
      </c>
      <c r="N1067" s="45">
        <v>45847</v>
      </c>
      <c r="O1067" s="54">
        <v>13395.1</v>
      </c>
      <c r="P1067" s="25" t="s">
        <v>891</v>
      </c>
      <c r="Q1067" s="25">
        <v>58152973480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Bhopal</v>
      </c>
      <c r="W1067" s="56"/>
      <c r="X1067" s="45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98"/>
        <v>1065</v>
      </c>
      <c r="B1068" s="25" t="s">
        <v>889</v>
      </c>
      <c r="C1068" s="45">
        <v>45838</v>
      </c>
      <c r="D1068" s="45">
        <v>45845</v>
      </c>
      <c r="E1068" s="8">
        <v>165.6</v>
      </c>
      <c r="F1068" s="8">
        <f t="shared" si="192"/>
        <v>14572.8</v>
      </c>
      <c r="G1068" s="54">
        <f t="shared" si="197"/>
        <v>14572.8</v>
      </c>
      <c r="H1068" s="25">
        <v>344724</v>
      </c>
      <c r="I1068" s="25" t="s">
        <v>1823</v>
      </c>
      <c r="J1068" s="25">
        <v>1</v>
      </c>
      <c r="K1068" s="25">
        <v>1</v>
      </c>
      <c r="L1068" s="25">
        <f t="shared" si="193"/>
        <v>0</v>
      </c>
      <c r="M1068" s="25" t="s">
        <v>916</v>
      </c>
      <c r="N1068" s="45">
        <v>45846</v>
      </c>
      <c r="O1068" s="54">
        <v>25668</v>
      </c>
      <c r="P1068" s="25" t="s">
        <v>893</v>
      </c>
      <c r="Q1068" s="25">
        <v>58152921293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Banglore</v>
      </c>
      <c r="W1068" s="56"/>
      <c r="X1068" s="45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98"/>
        <v>1066</v>
      </c>
      <c r="B1069" s="25" t="s">
        <v>889</v>
      </c>
      <c r="C1069" s="45">
        <v>45838</v>
      </c>
      <c r="D1069" s="45">
        <v>45845</v>
      </c>
      <c r="E1069" s="8">
        <v>304.5</v>
      </c>
      <c r="F1069" s="8">
        <f t="shared" si="192"/>
        <v>26796</v>
      </c>
      <c r="G1069" s="54">
        <f t="shared" si="197"/>
        <v>26796</v>
      </c>
      <c r="H1069" s="25">
        <v>344836</v>
      </c>
      <c r="I1069" s="25" t="s">
        <v>1824</v>
      </c>
      <c r="J1069" s="25">
        <v>1</v>
      </c>
      <c r="K1069" s="25">
        <v>1</v>
      </c>
      <c r="L1069" s="25">
        <f t="shared" si="193"/>
        <v>0</v>
      </c>
      <c r="M1069" s="25" t="s">
        <v>916</v>
      </c>
      <c r="N1069" s="45">
        <v>45846</v>
      </c>
      <c r="O1069" s="54">
        <v>37758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98"/>
        <v>1067</v>
      </c>
      <c r="B1070" s="25" t="s">
        <v>889</v>
      </c>
      <c r="C1070" s="45">
        <v>45838</v>
      </c>
      <c r="D1070" s="45">
        <v>45845</v>
      </c>
      <c r="E1070" s="8">
        <v>136.5</v>
      </c>
      <c r="F1070" s="8">
        <f t="shared" si="192"/>
        <v>12012</v>
      </c>
      <c r="G1070" s="54">
        <f t="shared" si="197"/>
        <v>12012</v>
      </c>
      <c r="H1070" s="25">
        <v>347317</v>
      </c>
      <c r="I1070" s="25" t="s">
        <v>1825</v>
      </c>
      <c r="J1070" s="25">
        <v>1</v>
      </c>
      <c r="K1070" s="25">
        <v>1</v>
      </c>
      <c r="L1070" s="25">
        <f t="shared" si="193"/>
        <v>0</v>
      </c>
      <c r="M1070" s="25" t="s">
        <v>1164</v>
      </c>
      <c r="N1070" s="45">
        <v>45850</v>
      </c>
      <c r="O1070" s="54">
        <v>15561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98"/>
        <v>1068</v>
      </c>
      <c r="B1071" s="25" t="s">
        <v>889</v>
      </c>
      <c r="C1071" s="45">
        <v>45838</v>
      </c>
      <c r="D1071" s="45">
        <v>45845</v>
      </c>
      <c r="E1071" s="8">
        <v>179.4</v>
      </c>
      <c r="F1071" s="8">
        <f t="shared" si="192"/>
        <v>15787.2</v>
      </c>
      <c r="G1071" s="54">
        <f t="shared" si="197"/>
        <v>15787.2</v>
      </c>
      <c r="H1071" s="25">
        <v>351304</v>
      </c>
      <c r="I1071" s="25" t="s">
        <v>1826</v>
      </c>
      <c r="J1071" s="25">
        <v>1</v>
      </c>
      <c r="K1071" s="25">
        <v>1</v>
      </c>
      <c r="L1071" s="25">
        <f t="shared" si="193"/>
        <v>0</v>
      </c>
      <c r="M1071" s="25" t="s">
        <v>922</v>
      </c>
      <c r="N1071" s="45">
        <v>45846</v>
      </c>
      <c r="O1071" s="54">
        <v>27807</v>
      </c>
      <c r="P1071" s="25" t="s">
        <v>627</v>
      </c>
      <c r="Q1071" s="25">
        <v>58152921083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Hyderabad</v>
      </c>
      <c r="W1071" s="56"/>
      <c r="X1071" s="45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98"/>
        <v>1069</v>
      </c>
      <c r="B1072" s="25" t="s">
        <v>889</v>
      </c>
      <c r="C1072" s="45">
        <v>45838</v>
      </c>
      <c r="D1072" s="45">
        <v>45845</v>
      </c>
      <c r="E1072" s="8">
        <v>172.2</v>
      </c>
      <c r="F1072" s="8">
        <f t="shared" si="192"/>
        <v>15153.599999999999</v>
      </c>
      <c r="G1072" s="54">
        <f t="shared" si="197"/>
        <v>60614.399999999994</v>
      </c>
      <c r="H1072" s="25">
        <v>353204</v>
      </c>
      <c r="I1072" s="25" t="s">
        <v>1827</v>
      </c>
      <c r="J1072" s="25">
        <v>4</v>
      </c>
      <c r="K1072" s="25">
        <v>4</v>
      </c>
      <c r="L1072" s="25">
        <f t="shared" si="193"/>
        <v>0</v>
      </c>
      <c r="M1072" s="25" t="s">
        <v>922</v>
      </c>
      <c r="N1072" s="45">
        <v>45846</v>
      </c>
      <c r="O1072" s="54">
        <v>106764</v>
      </c>
      <c r="P1072" s="25" t="s">
        <v>627</v>
      </c>
      <c r="Q1072" s="25">
        <v>58152921083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Hyderabad</v>
      </c>
      <c r="W1072" s="56"/>
      <c r="X1072" s="45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98"/>
        <v>1070</v>
      </c>
      <c r="B1073" s="25" t="s">
        <v>889</v>
      </c>
      <c r="C1073" s="45">
        <v>45838</v>
      </c>
      <c r="D1073" s="45">
        <v>45845</v>
      </c>
      <c r="E1073" s="8">
        <v>229.2</v>
      </c>
      <c r="F1073" s="8">
        <f t="shared" si="192"/>
        <v>20169.599999999999</v>
      </c>
      <c r="G1073" s="54">
        <f t="shared" si="197"/>
        <v>20169.599999999999</v>
      </c>
      <c r="H1073" s="25">
        <v>353212</v>
      </c>
      <c r="I1073" s="25" t="s">
        <v>1828</v>
      </c>
      <c r="J1073" s="25">
        <v>1</v>
      </c>
      <c r="K1073" s="25">
        <v>1</v>
      </c>
      <c r="L1073" s="25">
        <f t="shared" si="193"/>
        <v>0</v>
      </c>
      <c r="M1073" s="25" t="s">
        <v>916</v>
      </c>
      <c r="N1073" s="45">
        <v>45846</v>
      </c>
      <c r="O1073" s="54">
        <v>35526</v>
      </c>
      <c r="P1073" s="25" t="s">
        <v>893</v>
      </c>
      <c r="Q1073" s="25">
        <v>58152921293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Banglore</v>
      </c>
      <c r="W1073" s="56"/>
      <c r="X1073" s="45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98"/>
        <v>1071</v>
      </c>
      <c r="B1074" s="25" t="s">
        <v>889</v>
      </c>
      <c r="C1074" s="45">
        <v>45838</v>
      </c>
      <c r="D1074" s="45">
        <v>45845</v>
      </c>
      <c r="E1074" s="8">
        <v>95.4</v>
      </c>
      <c r="F1074" s="8">
        <f t="shared" si="192"/>
        <v>8395.2000000000007</v>
      </c>
      <c r="G1074" s="54">
        <f t="shared" si="197"/>
        <v>8395.2000000000007</v>
      </c>
      <c r="H1074" s="25">
        <v>353709</v>
      </c>
      <c r="I1074" s="25" t="s">
        <v>1829</v>
      </c>
      <c r="J1074" s="25">
        <v>1</v>
      </c>
      <c r="K1074" s="25">
        <v>1</v>
      </c>
      <c r="L1074" s="25">
        <f t="shared" si="193"/>
        <v>0</v>
      </c>
      <c r="M1074" s="25" t="s">
        <v>1164</v>
      </c>
      <c r="N1074" s="45">
        <v>45850</v>
      </c>
      <c r="O1074" s="54">
        <v>13594.5</v>
      </c>
      <c r="P1074" s="25" t="s">
        <v>618</v>
      </c>
      <c r="Q1074" s="25">
        <v>58153121121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Bhuvneshwar</v>
      </c>
      <c r="W1074" s="56"/>
      <c r="X1074" s="45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98"/>
        <v>1072</v>
      </c>
      <c r="B1075" s="25" t="s">
        <v>889</v>
      </c>
      <c r="C1075" s="45">
        <v>45838</v>
      </c>
      <c r="D1075" s="45">
        <v>45845</v>
      </c>
      <c r="E1075" s="8">
        <v>74.400000000000006</v>
      </c>
      <c r="F1075" s="8">
        <f t="shared" si="192"/>
        <v>6547.2000000000007</v>
      </c>
      <c r="G1075" s="54">
        <f t="shared" si="197"/>
        <v>6547.2000000000007</v>
      </c>
      <c r="H1075" s="25">
        <v>357415</v>
      </c>
      <c r="I1075" s="25" t="s">
        <v>1830</v>
      </c>
      <c r="J1075" s="25">
        <v>1</v>
      </c>
      <c r="K1075" s="25">
        <v>1</v>
      </c>
      <c r="L1075" s="25">
        <f t="shared" si="193"/>
        <v>0</v>
      </c>
      <c r="M1075" s="25" t="s">
        <v>971</v>
      </c>
      <c r="N1075" s="45">
        <v>45847</v>
      </c>
      <c r="O1075" s="54">
        <v>11532</v>
      </c>
      <c r="P1075" s="25" t="s">
        <v>229</v>
      </c>
      <c r="Q1075" s="25">
        <v>58152972625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Kolkata</v>
      </c>
      <c r="W1075" s="56"/>
      <c r="X1075" s="45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98"/>
        <v>1073</v>
      </c>
      <c r="B1076" s="25" t="s">
        <v>889</v>
      </c>
      <c r="C1076" s="45">
        <v>45838</v>
      </c>
      <c r="D1076" s="45">
        <v>45845</v>
      </c>
      <c r="E1076" s="8">
        <v>154.80000000000001</v>
      </c>
      <c r="F1076" s="8">
        <f t="shared" si="192"/>
        <v>13622.400000000001</v>
      </c>
      <c r="G1076" s="54">
        <f t="shared" si="197"/>
        <v>13622.400000000001</v>
      </c>
      <c r="H1076" s="25">
        <v>362526</v>
      </c>
      <c r="I1076" s="25" t="s">
        <v>1598</v>
      </c>
      <c r="J1076" s="25">
        <v>1</v>
      </c>
      <c r="K1076" s="25">
        <v>1</v>
      </c>
      <c r="L1076" s="25">
        <f t="shared" si="193"/>
        <v>0</v>
      </c>
      <c r="M1076" s="25" t="s">
        <v>998</v>
      </c>
      <c r="N1076" s="45">
        <v>45847</v>
      </c>
      <c r="O1076" s="54">
        <v>35991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98"/>
        <v>1074</v>
      </c>
      <c r="B1077" s="25" t="s">
        <v>889</v>
      </c>
      <c r="C1077" s="45">
        <v>45838</v>
      </c>
      <c r="D1077" s="45">
        <v>45845</v>
      </c>
      <c r="E1077" s="8">
        <v>67.2</v>
      </c>
      <c r="F1077" s="8">
        <f t="shared" si="192"/>
        <v>5913.6</v>
      </c>
      <c r="G1077" s="54">
        <f t="shared" si="197"/>
        <v>5913.6</v>
      </c>
      <c r="H1077" s="25">
        <v>367402</v>
      </c>
      <c r="I1077" s="25" t="s">
        <v>1831</v>
      </c>
      <c r="J1077" s="25">
        <v>1</v>
      </c>
      <c r="K1077" s="25">
        <v>1</v>
      </c>
      <c r="L1077" s="25">
        <f t="shared" si="193"/>
        <v>0</v>
      </c>
      <c r="M1077" s="25" t="s">
        <v>990</v>
      </c>
      <c r="N1077" s="45">
        <v>45847</v>
      </c>
      <c r="O1077" s="54">
        <v>10068.799999999999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98"/>
        <v>1075</v>
      </c>
      <c r="B1078" s="25" t="s">
        <v>889</v>
      </c>
      <c r="C1078" s="45">
        <v>45838</v>
      </c>
      <c r="D1078" s="45">
        <v>45845</v>
      </c>
      <c r="E1078" s="8">
        <v>222</v>
      </c>
      <c r="F1078" s="8">
        <f t="shared" si="192"/>
        <v>19536</v>
      </c>
      <c r="G1078" s="54">
        <f t="shared" si="197"/>
        <v>19536</v>
      </c>
      <c r="H1078" s="25">
        <v>369616</v>
      </c>
      <c r="I1078" s="25" t="s">
        <v>1832</v>
      </c>
      <c r="J1078" s="25">
        <v>1</v>
      </c>
      <c r="K1078" s="25">
        <v>1</v>
      </c>
      <c r="L1078" s="25">
        <f t="shared" si="193"/>
        <v>0</v>
      </c>
      <c r="M1078" s="25" t="s">
        <v>916</v>
      </c>
      <c r="N1078" s="45">
        <v>45846</v>
      </c>
      <c r="O1078" s="54">
        <v>34410</v>
      </c>
      <c r="P1078" s="25" t="s">
        <v>893</v>
      </c>
      <c r="Q1078" s="25">
        <v>58152921293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Banglore</v>
      </c>
      <c r="W1078" s="56"/>
      <c r="X1078" s="45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98"/>
        <v>1076</v>
      </c>
      <c r="B1079" s="25" t="s">
        <v>889</v>
      </c>
      <c r="C1079" s="45">
        <v>45838</v>
      </c>
      <c r="D1079" s="45">
        <v>45845</v>
      </c>
      <c r="E1079" s="8">
        <v>257.39999999999998</v>
      </c>
      <c r="F1079" s="8">
        <f t="shared" si="192"/>
        <v>22651.199999999997</v>
      </c>
      <c r="G1079" s="54">
        <f t="shared" si="197"/>
        <v>22651.199999999997</v>
      </c>
      <c r="H1079" s="25">
        <v>372714</v>
      </c>
      <c r="I1079" s="25" t="s">
        <v>1343</v>
      </c>
      <c r="J1079" s="25">
        <v>1</v>
      </c>
      <c r="K1079" s="25">
        <v>1</v>
      </c>
      <c r="L1079" s="25">
        <f t="shared" si="193"/>
        <v>0</v>
      </c>
      <c r="M1079" s="25" t="s">
        <v>998</v>
      </c>
      <c r="N1079" s="45">
        <v>45847</v>
      </c>
      <c r="O1079" s="54">
        <v>59845.5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98"/>
        <v>1077</v>
      </c>
      <c r="B1080" s="25" t="s">
        <v>889</v>
      </c>
      <c r="C1080" s="45">
        <v>45838</v>
      </c>
      <c r="D1080" s="45">
        <v>45845</v>
      </c>
      <c r="E1080" s="8">
        <v>182.4</v>
      </c>
      <c r="F1080" s="8">
        <f t="shared" si="192"/>
        <v>16051.2</v>
      </c>
      <c r="G1080" s="54">
        <f t="shared" si="197"/>
        <v>16051.2</v>
      </c>
      <c r="H1080" s="25">
        <v>374904</v>
      </c>
      <c r="I1080" s="25" t="s">
        <v>1833</v>
      </c>
      <c r="J1080" s="25">
        <v>1</v>
      </c>
      <c r="K1080" s="25">
        <v>1</v>
      </c>
      <c r="L1080" s="25">
        <f t="shared" si="193"/>
        <v>0</v>
      </c>
      <c r="M1080" s="25" t="s">
        <v>999</v>
      </c>
      <c r="N1080" s="45">
        <v>45847</v>
      </c>
      <c r="O1080" s="54">
        <v>42408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98"/>
        <v>1078</v>
      </c>
      <c r="B1081" s="25" t="s">
        <v>889</v>
      </c>
      <c r="C1081" s="45">
        <v>45838</v>
      </c>
      <c r="D1081" s="45">
        <v>45845</v>
      </c>
      <c r="E1081" s="8">
        <v>64.2</v>
      </c>
      <c r="F1081" s="8">
        <f t="shared" si="192"/>
        <v>5649.6</v>
      </c>
      <c r="G1081" s="54">
        <f t="shared" si="197"/>
        <v>5649.6</v>
      </c>
      <c r="H1081" s="25">
        <v>385202</v>
      </c>
      <c r="I1081" s="25" t="s">
        <v>1834</v>
      </c>
      <c r="J1081" s="25">
        <v>1</v>
      </c>
      <c r="K1081" s="25">
        <v>1</v>
      </c>
      <c r="L1081" s="25">
        <f t="shared" si="193"/>
        <v>0</v>
      </c>
      <c r="M1081" s="25" t="s">
        <v>990</v>
      </c>
      <c r="N1081" s="45">
        <v>45847</v>
      </c>
      <c r="O1081" s="54">
        <v>9619.2999999999993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98"/>
        <v>1079</v>
      </c>
      <c r="B1082" s="25" t="s">
        <v>889</v>
      </c>
      <c r="C1082" s="45">
        <v>45838</v>
      </c>
      <c r="D1082" s="45">
        <v>45845</v>
      </c>
      <c r="E1082" s="8">
        <v>33</v>
      </c>
      <c r="F1082" s="8">
        <f t="shared" si="192"/>
        <v>2904</v>
      </c>
      <c r="G1082" s="54">
        <f t="shared" si="197"/>
        <v>2904</v>
      </c>
      <c r="H1082" s="25">
        <v>388602</v>
      </c>
      <c r="I1082" s="25" t="s">
        <v>1835</v>
      </c>
      <c r="J1082" s="25">
        <v>1</v>
      </c>
      <c r="K1082" s="25">
        <v>1</v>
      </c>
      <c r="L1082" s="25">
        <f t="shared" si="193"/>
        <v>0</v>
      </c>
      <c r="M1082" s="25" t="s">
        <v>990</v>
      </c>
      <c r="N1082" s="45">
        <v>45847</v>
      </c>
      <c r="O1082" s="54">
        <v>4944.5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98"/>
        <v>1080</v>
      </c>
      <c r="B1083" s="25" t="s">
        <v>889</v>
      </c>
      <c r="C1083" s="45">
        <v>45838</v>
      </c>
      <c r="D1083" s="45">
        <v>45845</v>
      </c>
      <c r="E1083" s="8">
        <v>326.25</v>
      </c>
      <c r="F1083" s="8">
        <f t="shared" si="192"/>
        <v>28710</v>
      </c>
      <c r="G1083" s="54">
        <f t="shared" si="197"/>
        <v>28710</v>
      </c>
      <c r="H1083" s="25">
        <v>396434</v>
      </c>
      <c r="I1083" s="25" t="s">
        <v>33</v>
      </c>
      <c r="J1083" s="25">
        <v>1</v>
      </c>
      <c r="K1083" s="25">
        <v>1</v>
      </c>
      <c r="L1083" s="25">
        <f t="shared" si="193"/>
        <v>0</v>
      </c>
      <c r="M1083" s="25" t="s">
        <v>998</v>
      </c>
      <c r="N1083" s="45">
        <v>45847</v>
      </c>
      <c r="O1083" s="54">
        <v>60682.5</v>
      </c>
      <c r="P1083" s="25" t="s">
        <v>626</v>
      </c>
      <c r="Q1083" s="25" t="s">
        <v>637</v>
      </c>
      <c r="R1083" s="25" t="s">
        <v>638</v>
      </c>
      <c r="S1083" s="3">
        <v>4</v>
      </c>
      <c r="T1083" s="55"/>
      <c r="U1083" s="25" t="s">
        <v>19</v>
      </c>
      <c r="V1083" s="25" t="str">
        <f>VLOOKUP(P1083,'Customer List'!B:C,2,)</f>
        <v>Delhi</v>
      </c>
      <c r="W1083" s="56"/>
      <c r="X1083" s="45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67" t="str">
        <f>VLOOKUP(P1083,'Customer List'!B:D,3,)</f>
        <v>Local</v>
      </c>
    </row>
    <row r="1084" spans="1:29" x14ac:dyDescent="0.25">
      <c r="A1084" s="25">
        <f t="shared" si="198"/>
        <v>1081</v>
      </c>
      <c r="B1084" s="25" t="s">
        <v>889</v>
      </c>
      <c r="C1084" s="45">
        <v>45838</v>
      </c>
      <c r="D1084" s="45">
        <v>45845</v>
      </c>
      <c r="E1084" s="8">
        <v>49.8</v>
      </c>
      <c r="F1084" s="8">
        <f t="shared" si="192"/>
        <v>4382.3999999999996</v>
      </c>
      <c r="G1084" s="54">
        <f t="shared" si="197"/>
        <v>4382.3999999999996</v>
      </c>
      <c r="H1084" s="25">
        <v>400247</v>
      </c>
      <c r="I1084" s="25" t="s">
        <v>1836</v>
      </c>
      <c r="J1084" s="25">
        <v>1</v>
      </c>
      <c r="K1084" s="25">
        <v>1</v>
      </c>
      <c r="L1084" s="25">
        <f t="shared" si="193"/>
        <v>0</v>
      </c>
      <c r="M1084" s="25" t="s">
        <v>927</v>
      </c>
      <c r="N1084" s="45">
        <v>45846</v>
      </c>
      <c r="O1084" s="54">
        <v>7719</v>
      </c>
      <c r="P1084" s="25" t="s">
        <v>225</v>
      </c>
      <c r="Q1084" s="25" t="s">
        <v>1127</v>
      </c>
      <c r="R1084" s="25" t="s">
        <v>41</v>
      </c>
      <c r="S1084" s="3">
        <v>4</v>
      </c>
      <c r="T1084" s="55" t="s">
        <v>1128</v>
      </c>
      <c r="U1084" s="25" t="s">
        <v>19</v>
      </c>
      <c r="V1084" s="25" t="str">
        <f>VLOOKUP(P1084,'Customer List'!B:C,2,)</f>
        <v>Punjab</v>
      </c>
      <c r="W1084" s="56"/>
      <c r="X1084" s="45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98"/>
        <v>1082</v>
      </c>
      <c r="B1085" s="25" t="s">
        <v>889</v>
      </c>
      <c r="C1085" s="45">
        <v>45838</v>
      </c>
      <c r="D1085" s="45">
        <v>45845</v>
      </c>
      <c r="E1085" s="8">
        <v>69.599999999999994</v>
      </c>
      <c r="F1085" s="8">
        <f t="shared" si="192"/>
        <v>6124.7999999999993</v>
      </c>
      <c r="G1085" s="54">
        <f t="shared" si="197"/>
        <v>6124.7999999999993</v>
      </c>
      <c r="H1085" s="25">
        <v>406001</v>
      </c>
      <c r="I1085" s="25" t="s">
        <v>1837</v>
      </c>
      <c r="J1085" s="25">
        <v>1</v>
      </c>
      <c r="K1085" s="25">
        <v>1</v>
      </c>
      <c r="L1085" s="25">
        <f t="shared" si="193"/>
        <v>0</v>
      </c>
      <c r="M1085" s="25" t="s">
        <v>990</v>
      </c>
      <c r="N1085" s="45">
        <v>45847</v>
      </c>
      <c r="O1085" s="54">
        <v>10428.4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98"/>
        <v>1083</v>
      </c>
      <c r="B1086" s="25" t="s">
        <v>889</v>
      </c>
      <c r="C1086" s="45">
        <v>45838</v>
      </c>
      <c r="D1086" s="45">
        <v>45845</v>
      </c>
      <c r="E1086" s="8">
        <v>137.4</v>
      </c>
      <c r="F1086" s="8">
        <f t="shared" si="192"/>
        <v>12091.2</v>
      </c>
      <c r="G1086" s="54">
        <f t="shared" si="197"/>
        <v>24182.400000000001</v>
      </c>
      <c r="H1086" s="25">
        <v>406514</v>
      </c>
      <c r="I1086" s="25" t="s">
        <v>1838</v>
      </c>
      <c r="J1086" s="25">
        <v>2</v>
      </c>
      <c r="K1086" s="25">
        <v>2</v>
      </c>
      <c r="L1086" s="25">
        <f t="shared" si="193"/>
        <v>0</v>
      </c>
      <c r="M1086" s="25" t="s">
        <v>921</v>
      </c>
      <c r="N1086" s="45">
        <v>45846</v>
      </c>
      <c r="O1086" s="54">
        <v>42594</v>
      </c>
      <c r="P1086" s="25" t="s">
        <v>631</v>
      </c>
      <c r="Q1086" s="25">
        <v>58152920302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Telangana</v>
      </c>
      <c r="W1086" s="56"/>
      <c r="X1086" s="45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98"/>
        <v>1084</v>
      </c>
      <c r="B1087" s="25" t="s">
        <v>889</v>
      </c>
      <c r="C1087" s="45">
        <v>45838</v>
      </c>
      <c r="D1087" s="45">
        <v>45845</v>
      </c>
      <c r="E1087" s="8">
        <v>193.8</v>
      </c>
      <c r="F1087" s="8">
        <f t="shared" si="192"/>
        <v>17054.400000000001</v>
      </c>
      <c r="G1087" s="54">
        <f t="shared" si="197"/>
        <v>17054.400000000001</v>
      </c>
      <c r="H1087" s="25">
        <v>406608</v>
      </c>
      <c r="I1087" s="25" t="s">
        <v>1839</v>
      </c>
      <c r="J1087" s="25">
        <v>1</v>
      </c>
      <c r="K1087" s="25">
        <v>1</v>
      </c>
      <c r="L1087" s="25">
        <f t="shared" si="193"/>
        <v>0</v>
      </c>
      <c r="M1087" s="25" t="s">
        <v>990</v>
      </c>
      <c r="N1087" s="45">
        <v>45847</v>
      </c>
      <c r="O1087" s="54">
        <v>29037.7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98"/>
        <v>1085</v>
      </c>
      <c r="B1088" s="25" t="s">
        <v>889</v>
      </c>
      <c r="C1088" s="45">
        <v>45838</v>
      </c>
      <c r="D1088" s="45">
        <v>45845</v>
      </c>
      <c r="E1088" s="8">
        <v>106.2</v>
      </c>
      <c r="F1088" s="8">
        <f t="shared" si="192"/>
        <v>9345.6</v>
      </c>
      <c r="G1088" s="54">
        <f t="shared" si="197"/>
        <v>9345.6</v>
      </c>
      <c r="H1088" s="25">
        <v>406708</v>
      </c>
      <c r="I1088" s="25" t="s">
        <v>1840</v>
      </c>
      <c r="J1088" s="25">
        <v>1</v>
      </c>
      <c r="K1088" s="25">
        <v>1</v>
      </c>
      <c r="L1088" s="25">
        <f t="shared" si="193"/>
        <v>0</v>
      </c>
      <c r="M1088" s="25" t="s">
        <v>990</v>
      </c>
      <c r="N1088" s="45">
        <v>45847</v>
      </c>
      <c r="O1088" s="54">
        <v>15912.3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98"/>
        <v>1086</v>
      </c>
      <c r="B1089" s="25" t="s">
        <v>889</v>
      </c>
      <c r="C1089" s="45">
        <v>45838</v>
      </c>
      <c r="D1089" s="45">
        <v>45845</v>
      </c>
      <c r="E1089" s="8">
        <v>106.2</v>
      </c>
      <c r="F1089" s="8">
        <f t="shared" si="192"/>
        <v>9345.6</v>
      </c>
      <c r="G1089" s="54">
        <f t="shared" si="197"/>
        <v>9345.6</v>
      </c>
      <c r="H1089" s="25">
        <v>407108</v>
      </c>
      <c r="I1089" s="25" t="s">
        <v>1249</v>
      </c>
      <c r="J1089" s="25">
        <v>1</v>
      </c>
      <c r="K1089" s="25">
        <v>1</v>
      </c>
      <c r="L1089" s="25">
        <f t="shared" si="193"/>
        <v>0</v>
      </c>
      <c r="M1089" s="25" t="s">
        <v>990</v>
      </c>
      <c r="N1089" s="45">
        <v>45847</v>
      </c>
      <c r="O1089" s="54">
        <v>15912.3</v>
      </c>
      <c r="P1089" s="25" t="s">
        <v>891</v>
      </c>
      <c r="Q1089" s="25">
        <v>58152973480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Bhopal</v>
      </c>
      <c r="W1089" s="56"/>
      <c r="X1089" s="45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x14ac:dyDescent="0.25">
      <c r="A1090" s="25">
        <f t="shared" si="198"/>
        <v>1087</v>
      </c>
      <c r="B1090" s="25" t="s">
        <v>889</v>
      </c>
      <c r="C1090" s="45">
        <v>45838</v>
      </c>
      <c r="D1090" s="45">
        <v>45845</v>
      </c>
      <c r="E1090" s="8">
        <v>74.400000000000006</v>
      </c>
      <c r="F1090" s="8">
        <f t="shared" si="192"/>
        <v>6547.2000000000007</v>
      </c>
      <c r="G1090" s="54">
        <f t="shared" si="197"/>
        <v>6547.2000000000007</v>
      </c>
      <c r="H1090" s="25">
        <v>410719</v>
      </c>
      <c r="I1090" s="25" t="s">
        <v>1841</v>
      </c>
      <c r="J1090" s="25">
        <v>1</v>
      </c>
      <c r="K1090" s="25">
        <v>1</v>
      </c>
      <c r="L1090" s="25">
        <f t="shared" si="193"/>
        <v>0</v>
      </c>
      <c r="M1090" s="25" t="s">
        <v>990</v>
      </c>
      <c r="N1090" s="45">
        <v>45847</v>
      </c>
      <c r="O1090" s="54">
        <v>11147.6</v>
      </c>
      <c r="P1090" s="25" t="s">
        <v>891</v>
      </c>
      <c r="Q1090" s="25">
        <v>58152973480</v>
      </c>
      <c r="R1090" s="25" t="s">
        <v>41</v>
      </c>
      <c r="S1090" s="3">
        <v>4</v>
      </c>
      <c r="T1090" s="55"/>
      <c r="U1090" s="25" t="s">
        <v>19</v>
      </c>
      <c r="V1090" s="25" t="str">
        <f>VLOOKUP(P1090,'Customer List'!B:C,2,)</f>
        <v>Bhopal</v>
      </c>
      <c r="W1090" s="56"/>
      <c r="X1090" s="45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67" t="str">
        <f>VLOOKUP(P1090,'Customer List'!B:D,3,)</f>
        <v>OutStation</v>
      </c>
    </row>
    <row r="1091" spans="1:29" x14ac:dyDescent="0.25">
      <c r="A1091" s="25">
        <f t="shared" si="198"/>
        <v>1088</v>
      </c>
      <c r="B1091" s="25" t="s">
        <v>889</v>
      </c>
      <c r="C1091" s="45">
        <v>45838</v>
      </c>
      <c r="D1091" s="45">
        <v>45845</v>
      </c>
      <c r="E1091" s="8">
        <v>35.4</v>
      </c>
      <c r="F1091" s="8">
        <f t="shared" si="192"/>
        <v>3115.2</v>
      </c>
      <c r="G1091" s="54">
        <f t="shared" si="197"/>
        <v>3115.2</v>
      </c>
      <c r="H1091" s="25">
        <v>420404</v>
      </c>
      <c r="I1091" s="25" t="s">
        <v>15</v>
      </c>
      <c r="J1091" s="25">
        <v>1</v>
      </c>
      <c r="K1091" s="25">
        <v>1</v>
      </c>
      <c r="L1091" s="25">
        <f t="shared" si="193"/>
        <v>0</v>
      </c>
      <c r="M1091" s="25" t="s">
        <v>917</v>
      </c>
      <c r="N1091" s="45">
        <v>45846</v>
      </c>
      <c r="O1091" s="54">
        <v>6401.5</v>
      </c>
      <c r="P1091" s="25" t="s">
        <v>893</v>
      </c>
      <c r="Q1091" s="25">
        <v>58152921293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Banglore</v>
      </c>
      <c r="W1091" s="56"/>
      <c r="X1091" s="45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si="198"/>
        <v>1089</v>
      </c>
      <c r="B1092" s="25" t="s">
        <v>889</v>
      </c>
      <c r="C1092" s="45">
        <v>45838</v>
      </c>
      <c r="D1092" s="45">
        <v>45845</v>
      </c>
      <c r="E1092" s="8">
        <v>99</v>
      </c>
      <c r="F1092" s="8">
        <f t="shared" si="192"/>
        <v>8712</v>
      </c>
      <c r="G1092" s="54">
        <f t="shared" si="197"/>
        <v>8712</v>
      </c>
      <c r="H1092" s="25">
        <v>424401</v>
      </c>
      <c r="I1092" s="25" t="s">
        <v>1347</v>
      </c>
      <c r="J1092" s="25">
        <v>1</v>
      </c>
      <c r="K1092" s="25">
        <v>1</v>
      </c>
      <c r="L1092" s="25">
        <f t="shared" si="193"/>
        <v>0</v>
      </c>
      <c r="M1092" s="25" t="s">
        <v>1010</v>
      </c>
      <c r="N1092" s="45">
        <v>45848</v>
      </c>
      <c r="O1092" s="54">
        <v>0</v>
      </c>
      <c r="P1092" s="25" t="s">
        <v>903</v>
      </c>
      <c r="Q1092" s="25" t="s">
        <v>637</v>
      </c>
      <c r="R1092" s="25" t="s">
        <v>725</v>
      </c>
      <c r="S1092" s="3">
        <v>4</v>
      </c>
      <c r="T1092" s="55" t="s">
        <v>610</v>
      </c>
      <c r="U1092" s="25" t="s">
        <v>19</v>
      </c>
      <c r="V1092" s="25" t="str">
        <f>VLOOKUP(P1092,'Customer List'!B:C,2,)</f>
        <v>Delhi</v>
      </c>
      <c r="W1092" s="56"/>
      <c r="X1092" s="45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98"/>
        <v>1090</v>
      </c>
      <c r="B1093" s="25" t="s">
        <v>889</v>
      </c>
      <c r="C1093" s="45">
        <v>45838</v>
      </c>
      <c r="D1093" s="45">
        <v>45845</v>
      </c>
      <c r="E1093" s="8">
        <v>183.75</v>
      </c>
      <c r="F1093" s="8">
        <f t="shared" ref="F1093:F1156" si="199">IF(AB1093="DOLLAR",E1093*88,E1093)</f>
        <v>16170</v>
      </c>
      <c r="G1093" s="54">
        <f t="shared" si="197"/>
        <v>16170</v>
      </c>
      <c r="H1093" s="25">
        <v>480043</v>
      </c>
      <c r="I1093" s="25" t="s">
        <v>1842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2046</v>
      </c>
      <c r="N1093" s="45">
        <v>45863</v>
      </c>
      <c r="O1093" s="54">
        <v>0</v>
      </c>
      <c r="P1093" s="25" t="s">
        <v>154</v>
      </c>
      <c r="Q1093" s="25" t="s">
        <v>1131</v>
      </c>
      <c r="R1093" s="25" t="s">
        <v>2044</v>
      </c>
      <c r="S1093" s="3">
        <v>4</v>
      </c>
      <c r="T1093" s="55" t="s">
        <v>2045</v>
      </c>
      <c r="U1093" s="25" t="s">
        <v>19</v>
      </c>
      <c r="V1093" s="25" t="str">
        <f>VLOOKUP(P1093,'Customer List'!B:C,2,)</f>
        <v>Noida</v>
      </c>
      <c r="W1093" s="56"/>
      <c r="X1093" s="45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98"/>
        <v>1091</v>
      </c>
      <c r="B1094" s="25" t="s">
        <v>889</v>
      </c>
      <c r="C1094" s="45">
        <v>45838</v>
      </c>
      <c r="D1094" s="45">
        <v>45845</v>
      </c>
      <c r="E1094" s="8">
        <v>585.75</v>
      </c>
      <c r="F1094" s="8">
        <f t="shared" si="199"/>
        <v>51546</v>
      </c>
      <c r="G1094" s="54">
        <f t="shared" si="197"/>
        <v>51546</v>
      </c>
      <c r="H1094" s="25">
        <v>480137</v>
      </c>
      <c r="I1094" s="25" t="s">
        <v>1843</v>
      </c>
      <c r="J1094" s="25">
        <v>1</v>
      </c>
      <c r="K1094" s="25">
        <v>1</v>
      </c>
      <c r="L1094" s="25">
        <f t="shared" si="200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98"/>
        <v>1092</v>
      </c>
      <c r="B1095" s="25" t="s">
        <v>889</v>
      </c>
      <c r="C1095" s="45">
        <v>45838</v>
      </c>
      <c r="D1095" s="45">
        <v>45845</v>
      </c>
      <c r="E1095" s="8">
        <v>169.5</v>
      </c>
      <c r="F1095" s="8">
        <f t="shared" si="199"/>
        <v>14916</v>
      </c>
      <c r="G1095" s="54">
        <f t="shared" ref="G1095:G1158" si="205">F1095*J1095</f>
        <v>14916</v>
      </c>
      <c r="H1095" s="25">
        <v>500827</v>
      </c>
      <c r="I1095" s="25" t="s">
        <v>1844</v>
      </c>
      <c r="J1095" s="25">
        <v>1</v>
      </c>
      <c r="K1095" s="25">
        <v>1</v>
      </c>
      <c r="L1095" s="25">
        <f t="shared" si="200"/>
        <v>0</v>
      </c>
      <c r="M1095" s="25" t="s">
        <v>1164</v>
      </c>
      <c r="N1095" s="45">
        <v>45850</v>
      </c>
      <c r="O1095" s="54">
        <v>19323</v>
      </c>
      <c r="P1095" s="25" t="s">
        <v>618</v>
      </c>
      <c r="Q1095" s="25">
        <v>58153121121</v>
      </c>
      <c r="R1095" s="25" t="s">
        <v>41</v>
      </c>
      <c r="S1095" s="3">
        <v>4</v>
      </c>
      <c r="T1095" s="55"/>
      <c r="U1095" s="25" t="s">
        <v>19</v>
      </c>
      <c r="V1095" s="25" t="str">
        <f>VLOOKUP(P1095,'Customer List'!B:C,2,)</f>
        <v>Bhuvneshwar</v>
      </c>
      <c r="W1095" s="56"/>
      <c r="X1095" s="45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67" t="str">
        <f>VLOOKUP(P1095,'Customer List'!B:D,3,)</f>
        <v>OutStation</v>
      </c>
    </row>
    <row r="1096" spans="1:29" x14ac:dyDescent="0.25">
      <c r="A1096" s="25">
        <f t="shared" ref="A1096:A1159" si="206">A1095+1</f>
        <v>1093</v>
      </c>
      <c r="B1096" s="25" t="s">
        <v>889</v>
      </c>
      <c r="C1096" s="45">
        <v>45838</v>
      </c>
      <c r="D1096" s="45">
        <v>45845</v>
      </c>
      <c r="E1096" s="8">
        <v>334.5</v>
      </c>
      <c r="F1096" s="8">
        <f t="shared" si="199"/>
        <v>29436</v>
      </c>
      <c r="G1096" s="54">
        <f t="shared" si="205"/>
        <v>29436</v>
      </c>
      <c r="H1096" s="25">
        <v>502540</v>
      </c>
      <c r="I1096" s="25" t="s">
        <v>1845</v>
      </c>
      <c r="J1096" s="25">
        <v>1</v>
      </c>
      <c r="K1096" s="25">
        <v>1</v>
      </c>
      <c r="L1096" s="25">
        <f t="shared" si="200"/>
        <v>0</v>
      </c>
      <c r="M1096" s="25" t="s">
        <v>998</v>
      </c>
      <c r="N1096" s="45">
        <v>45847</v>
      </c>
      <c r="O1096" s="54">
        <v>62217</v>
      </c>
      <c r="P1096" s="25" t="s">
        <v>626</v>
      </c>
      <c r="Q1096" s="25" t="s">
        <v>637</v>
      </c>
      <c r="R1096" s="25" t="s">
        <v>638</v>
      </c>
      <c r="S1096" s="3">
        <v>4</v>
      </c>
      <c r="T1096" s="55"/>
      <c r="U1096" s="25" t="s">
        <v>19</v>
      </c>
      <c r="V1096" s="25" t="str">
        <f>VLOOKUP(P1096,'Customer List'!B:C,2,)</f>
        <v>Delhi</v>
      </c>
      <c r="W1096" s="56"/>
      <c r="X1096" s="45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206"/>
        <v>1094</v>
      </c>
      <c r="B1097" s="25" t="s">
        <v>889</v>
      </c>
      <c r="C1097" s="45">
        <v>45838</v>
      </c>
      <c r="D1097" s="45">
        <v>45845</v>
      </c>
      <c r="E1097" s="8">
        <v>321.75</v>
      </c>
      <c r="F1097" s="8">
        <f t="shared" si="199"/>
        <v>28314</v>
      </c>
      <c r="G1097" s="54">
        <f t="shared" si="205"/>
        <v>28314</v>
      </c>
      <c r="H1097" s="25">
        <v>502948</v>
      </c>
      <c r="I1097" s="25" t="s">
        <v>1846</v>
      </c>
      <c r="J1097" s="25">
        <v>1</v>
      </c>
      <c r="K1097" s="25">
        <v>1</v>
      </c>
      <c r="L1097" s="25">
        <f t="shared" si="200"/>
        <v>0</v>
      </c>
      <c r="M1097" s="25" t="s">
        <v>998</v>
      </c>
      <c r="N1097" s="45">
        <v>45847</v>
      </c>
      <c r="O1097" s="54">
        <v>59845.5</v>
      </c>
      <c r="P1097" s="25" t="s">
        <v>626</v>
      </c>
      <c r="Q1097" s="25" t="s">
        <v>637</v>
      </c>
      <c r="R1097" s="25" t="s">
        <v>638</v>
      </c>
      <c r="S1097" s="3">
        <v>4</v>
      </c>
      <c r="T1097" s="55"/>
      <c r="U1097" s="25" t="s">
        <v>19</v>
      </c>
      <c r="V1097" s="25" t="str">
        <f>VLOOKUP(P1097,'Customer List'!B:C,2,)</f>
        <v>Delhi</v>
      </c>
      <c r="W1097" s="56"/>
      <c r="X1097" s="45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x14ac:dyDescent="0.25">
      <c r="A1098" s="25">
        <f t="shared" si="206"/>
        <v>1095</v>
      </c>
      <c r="B1098" s="25" t="s">
        <v>889</v>
      </c>
      <c r="C1098" s="45">
        <v>45838</v>
      </c>
      <c r="D1098" s="45">
        <v>45845</v>
      </c>
      <c r="E1098" s="8">
        <v>160.80000000000001</v>
      </c>
      <c r="F1098" s="8">
        <f t="shared" si="199"/>
        <v>14150.400000000001</v>
      </c>
      <c r="G1098" s="54">
        <f t="shared" si="205"/>
        <v>14150.400000000001</v>
      </c>
      <c r="H1098" s="25">
        <v>506313</v>
      </c>
      <c r="I1098" s="25" t="s">
        <v>1847</v>
      </c>
      <c r="J1098" s="25">
        <v>1</v>
      </c>
      <c r="K1098" s="25">
        <v>1</v>
      </c>
      <c r="L1098" s="25">
        <f t="shared" si="200"/>
        <v>0</v>
      </c>
      <c r="M1098" s="25" t="s">
        <v>2046</v>
      </c>
      <c r="N1098" s="45">
        <v>45863</v>
      </c>
      <c r="O1098" s="54">
        <v>0</v>
      </c>
      <c r="P1098" s="25" t="s">
        <v>154</v>
      </c>
      <c r="Q1098" s="25" t="s">
        <v>1131</v>
      </c>
      <c r="R1098" s="25" t="s">
        <v>2044</v>
      </c>
      <c r="S1098" s="3">
        <v>4</v>
      </c>
      <c r="T1098" s="55" t="s">
        <v>2045</v>
      </c>
      <c r="U1098" s="25" t="s">
        <v>19</v>
      </c>
      <c r="V1098" s="25" t="str">
        <f>VLOOKUP(P1098,'Customer List'!B:C,2,)</f>
        <v>Noida</v>
      </c>
      <c r="W1098" s="56"/>
      <c r="X1098" s="45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67" t="str">
        <f>VLOOKUP(P1098,'Customer List'!B:D,3,)</f>
        <v>Local</v>
      </c>
    </row>
    <row r="1099" spans="1:29" x14ac:dyDescent="0.25">
      <c r="A1099" s="25">
        <f t="shared" si="206"/>
        <v>1096</v>
      </c>
      <c r="B1099" s="25" t="s">
        <v>889</v>
      </c>
      <c r="C1099" s="45">
        <v>45838</v>
      </c>
      <c r="D1099" s="45">
        <v>45845</v>
      </c>
      <c r="E1099" s="8">
        <v>56.4</v>
      </c>
      <c r="F1099" s="8">
        <f t="shared" si="199"/>
        <v>4963.2</v>
      </c>
      <c r="G1099" s="54">
        <f t="shared" si="205"/>
        <v>4963.2</v>
      </c>
      <c r="H1099" s="25">
        <v>575402</v>
      </c>
      <c r="I1099" s="25" t="s">
        <v>1621</v>
      </c>
      <c r="J1099" s="25">
        <v>1</v>
      </c>
      <c r="K1099" s="25">
        <v>1</v>
      </c>
      <c r="L1099" s="25">
        <f t="shared" si="200"/>
        <v>0</v>
      </c>
      <c r="M1099" s="25" t="s">
        <v>2046</v>
      </c>
      <c r="N1099" s="45">
        <v>45863</v>
      </c>
      <c r="O1099" s="54">
        <v>0</v>
      </c>
      <c r="P1099" s="25" t="s">
        <v>154</v>
      </c>
      <c r="Q1099" s="25" t="s">
        <v>1131</v>
      </c>
      <c r="R1099" s="25" t="s">
        <v>2044</v>
      </c>
      <c r="S1099" s="3">
        <v>-20</v>
      </c>
      <c r="T1099" s="55" t="s">
        <v>2045</v>
      </c>
      <c r="U1099" s="25" t="s">
        <v>19</v>
      </c>
      <c r="V1099" s="25" t="str">
        <f>VLOOKUP(P1099,'Customer List'!B:C,2,)</f>
        <v>Noida</v>
      </c>
      <c r="W1099" s="56"/>
      <c r="X1099" s="45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67" t="str">
        <f>VLOOKUP(P1099,'Customer List'!B:D,3,)</f>
        <v>Local</v>
      </c>
    </row>
    <row r="1100" spans="1:29" x14ac:dyDescent="0.25">
      <c r="A1100" s="25">
        <f t="shared" si="206"/>
        <v>1097</v>
      </c>
      <c r="B1100" s="25" t="s">
        <v>889</v>
      </c>
      <c r="C1100" s="45">
        <v>45838</v>
      </c>
      <c r="D1100" s="45">
        <v>45845</v>
      </c>
      <c r="E1100" s="8">
        <v>88.2</v>
      </c>
      <c r="F1100" s="8">
        <f t="shared" si="199"/>
        <v>7761.6</v>
      </c>
      <c r="G1100" s="54">
        <f t="shared" si="205"/>
        <v>23284.800000000003</v>
      </c>
      <c r="H1100" s="25">
        <v>591704</v>
      </c>
      <c r="I1100" s="25" t="s">
        <v>1660</v>
      </c>
      <c r="J1100" s="25">
        <v>3</v>
      </c>
      <c r="K1100" s="25">
        <v>3</v>
      </c>
      <c r="L1100" s="25">
        <f t="shared" si="200"/>
        <v>0</v>
      </c>
      <c r="M1100" s="25" t="s">
        <v>986</v>
      </c>
      <c r="N1100" s="45">
        <v>45847</v>
      </c>
      <c r="O1100" s="54">
        <v>41013</v>
      </c>
      <c r="P1100" s="25" t="s">
        <v>299</v>
      </c>
      <c r="Q1100" s="25">
        <v>58152971612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206"/>
        <v>1098</v>
      </c>
      <c r="B1101" s="25" t="s">
        <v>889</v>
      </c>
      <c r="C1101" s="45">
        <v>45838</v>
      </c>
      <c r="D1101" s="45">
        <v>45845</v>
      </c>
      <c r="E1101" s="8">
        <v>222</v>
      </c>
      <c r="F1101" s="8">
        <f t="shared" si="199"/>
        <v>19536</v>
      </c>
      <c r="G1101" s="54">
        <f t="shared" si="205"/>
        <v>195360</v>
      </c>
      <c r="H1101" s="25">
        <v>626812</v>
      </c>
      <c r="I1101" s="25" t="s">
        <v>1259</v>
      </c>
      <c r="J1101" s="25">
        <v>10</v>
      </c>
      <c r="K1101" s="25">
        <v>10</v>
      </c>
      <c r="L1101" s="25">
        <f t="shared" si="200"/>
        <v>0</v>
      </c>
      <c r="M1101" s="25" t="s">
        <v>978</v>
      </c>
      <c r="N1101" s="45">
        <v>45847</v>
      </c>
      <c r="O1101" s="54">
        <v>344100</v>
      </c>
      <c r="P1101" s="25" t="s">
        <v>1900</v>
      </c>
      <c r="Q1101" s="25">
        <v>58152973045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206"/>
        <v>1099</v>
      </c>
      <c r="B1102" s="25" t="s">
        <v>889</v>
      </c>
      <c r="C1102" s="45">
        <v>45838</v>
      </c>
      <c r="D1102" s="45">
        <v>45845</v>
      </c>
      <c r="E1102" s="8">
        <v>193.8</v>
      </c>
      <c r="F1102" s="8">
        <f t="shared" si="199"/>
        <v>17054.400000000001</v>
      </c>
      <c r="G1102" s="54">
        <f t="shared" si="205"/>
        <v>17054.400000000001</v>
      </c>
      <c r="H1102" s="25">
        <v>646408</v>
      </c>
      <c r="I1102" s="25" t="s">
        <v>1848</v>
      </c>
      <c r="J1102" s="25">
        <v>1</v>
      </c>
      <c r="K1102" s="25">
        <v>1</v>
      </c>
      <c r="L1102" s="25">
        <f t="shared" si="200"/>
        <v>0</v>
      </c>
      <c r="M1102" s="25" t="s">
        <v>990</v>
      </c>
      <c r="N1102" s="45">
        <v>45847</v>
      </c>
      <c r="O1102" s="54">
        <v>29037.7</v>
      </c>
      <c r="P1102" s="25" t="s">
        <v>891</v>
      </c>
      <c r="Q1102" s="25">
        <v>58152973480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Bhopal</v>
      </c>
      <c r="W1102" s="56"/>
      <c r="X1102" s="45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206"/>
        <v>1100</v>
      </c>
      <c r="B1103" s="25" t="s">
        <v>889</v>
      </c>
      <c r="C1103" s="45">
        <v>45838</v>
      </c>
      <c r="D1103" s="45">
        <v>45845</v>
      </c>
      <c r="E1103" s="8">
        <v>67.2</v>
      </c>
      <c r="F1103" s="8">
        <f t="shared" si="199"/>
        <v>5913.6</v>
      </c>
      <c r="G1103" s="54">
        <f t="shared" si="205"/>
        <v>5913.6</v>
      </c>
      <c r="H1103" s="25">
        <v>652503</v>
      </c>
      <c r="I1103" s="25" t="s">
        <v>1849</v>
      </c>
      <c r="J1103" s="25">
        <v>1</v>
      </c>
      <c r="K1103" s="25">
        <v>1</v>
      </c>
      <c r="L1103" s="25">
        <f t="shared" si="200"/>
        <v>0</v>
      </c>
      <c r="M1103" s="25" t="s">
        <v>916</v>
      </c>
      <c r="N1103" s="45">
        <v>45846</v>
      </c>
      <c r="O1103" s="54">
        <v>10416</v>
      </c>
      <c r="P1103" s="25" t="s">
        <v>893</v>
      </c>
      <c r="Q1103" s="25">
        <v>58152921293</v>
      </c>
      <c r="R1103" s="25" t="s">
        <v>41</v>
      </c>
      <c r="S1103" s="3">
        <v>-20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206"/>
        <v>1101</v>
      </c>
      <c r="B1104" s="25" t="s">
        <v>889</v>
      </c>
      <c r="C1104" s="45">
        <v>45838</v>
      </c>
      <c r="D1104" s="45">
        <v>45845</v>
      </c>
      <c r="E1104" s="8">
        <v>493.2</v>
      </c>
      <c r="F1104" s="8">
        <f t="shared" si="199"/>
        <v>43401.599999999999</v>
      </c>
      <c r="G1104" s="54">
        <f t="shared" si="205"/>
        <v>173606.39999999999</v>
      </c>
      <c r="H1104" s="25">
        <v>741271</v>
      </c>
      <c r="I1104" s="25" t="s">
        <v>1791</v>
      </c>
      <c r="J1104" s="25">
        <v>4</v>
      </c>
      <c r="K1104" s="25">
        <v>4</v>
      </c>
      <c r="L1104" s="25">
        <f t="shared" si="200"/>
        <v>0</v>
      </c>
      <c r="M1104" s="25" t="s">
        <v>931</v>
      </c>
      <c r="N1104" s="45">
        <v>45846</v>
      </c>
      <c r="O1104" s="54">
        <v>372037.2</v>
      </c>
      <c r="P1104" s="25" t="s">
        <v>902</v>
      </c>
      <c r="Q1104" s="25">
        <v>58152921024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Banglore</v>
      </c>
      <c r="W1104" s="56"/>
      <c r="X1104" s="45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206"/>
        <v>1102</v>
      </c>
      <c r="B1105" s="25" t="s">
        <v>889</v>
      </c>
      <c r="C1105" s="45">
        <v>45838</v>
      </c>
      <c r="D1105" s="45">
        <v>45845</v>
      </c>
      <c r="E1105" s="8">
        <v>493.2</v>
      </c>
      <c r="F1105" s="8">
        <f t="shared" si="199"/>
        <v>43401.599999999999</v>
      </c>
      <c r="G1105" s="54">
        <f t="shared" si="205"/>
        <v>86803.199999999997</v>
      </c>
      <c r="H1105" s="25">
        <v>741271</v>
      </c>
      <c r="I1105" s="25" t="s">
        <v>1791</v>
      </c>
      <c r="J1105" s="25">
        <v>2</v>
      </c>
      <c r="K1105" s="25">
        <v>2</v>
      </c>
      <c r="L1105" s="25">
        <f t="shared" si="200"/>
        <v>0</v>
      </c>
      <c r="M1105" s="25" t="s">
        <v>932</v>
      </c>
      <c r="N1105" s="45">
        <v>45846</v>
      </c>
      <c r="O1105" s="54">
        <v>403973.4</v>
      </c>
      <c r="P1105" s="25" t="s">
        <v>902</v>
      </c>
      <c r="Q1105" s="25">
        <v>58152921024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Banglore</v>
      </c>
      <c r="W1105" s="56"/>
      <c r="X1105" s="45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206"/>
        <v>1103</v>
      </c>
      <c r="B1106" s="25" t="s">
        <v>889</v>
      </c>
      <c r="C1106" s="45">
        <v>45838</v>
      </c>
      <c r="D1106" s="45">
        <v>45845</v>
      </c>
      <c r="E1106" s="8">
        <v>133.80000000000001</v>
      </c>
      <c r="F1106" s="8">
        <f t="shared" si="199"/>
        <v>11774.400000000001</v>
      </c>
      <c r="G1106" s="54">
        <f t="shared" si="205"/>
        <v>11774.400000000001</v>
      </c>
      <c r="H1106" s="25">
        <v>781802</v>
      </c>
      <c r="I1106" s="25" t="s">
        <v>1794</v>
      </c>
      <c r="J1106" s="25">
        <v>1</v>
      </c>
      <c r="K1106" s="25">
        <v>1</v>
      </c>
      <c r="L1106" s="25">
        <f t="shared" si="200"/>
        <v>0</v>
      </c>
      <c r="M1106" s="25" t="s">
        <v>2046</v>
      </c>
      <c r="N1106" s="45">
        <v>45863</v>
      </c>
      <c r="O1106" s="54">
        <v>0</v>
      </c>
      <c r="P1106" s="25" t="s">
        <v>154</v>
      </c>
      <c r="Q1106" s="25" t="s">
        <v>1131</v>
      </c>
      <c r="R1106" s="25" t="s">
        <v>2044</v>
      </c>
      <c r="S1106" s="3">
        <v>-20</v>
      </c>
      <c r="T1106" s="55" t="s">
        <v>2045</v>
      </c>
      <c r="U1106" s="25" t="s">
        <v>19</v>
      </c>
      <c r="V1106" s="25" t="str">
        <f>VLOOKUP(P1106,'Customer List'!B:C,2,)</f>
        <v>Noida</v>
      </c>
      <c r="W1106" s="56"/>
      <c r="X1106" s="45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67" t="str">
        <f>VLOOKUP(P1106,'Customer List'!B:D,3,)</f>
        <v>Local</v>
      </c>
    </row>
    <row r="1107" spans="1:29" x14ac:dyDescent="0.25">
      <c r="A1107" s="25">
        <f t="shared" si="206"/>
        <v>1104</v>
      </c>
      <c r="B1107" s="25" t="s">
        <v>889</v>
      </c>
      <c r="C1107" s="45">
        <v>45838</v>
      </c>
      <c r="D1107" s="45">
        <v>45845</v>
      </c>
      <c r="E1107" s="8">
        <v>91.8</v>
      </c>
      <c r="F1107" s="8">
        <f t="shared" si="199"/>
        <v>8078.4</v>
      </c>
      <c r="G1107" s="54">
        <f t="shared" si="205"/>
        <v>8078.4</v>
      </c>
      <c r="H1107" s="25">
        <v>908303</v>
      </c>
      <c r="I1107" s="25" t="s">
        <v>1850</v>
      </c>
      <c r="J1107" s="25">
        <v>1</v>
      </c>
      <c r="K1107" s="25">
        <v>1</v>
      </c>
      <c r="L1107" s="25">
        <f t="shared" si="200"/>
        <v>0</v>
      </c>
      <c r="M1107" s="25" t="s">
        <v>990</v>
      </c>
      <c r="N1107" s="45">
        <v>45847</v>
      </c>
      <c r="O1107" s="54">
        <v>13754.7</v>
      </c>
      <c r="P1107" s="25" t="s">
        <v>891</v>
      </c>
      <c r="Q1107" s="25">
        <v>58152973480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Bhopal</v>
      </c>
      <c r="W1107" s="56"/>
      <c r="X1107" s="45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206"/>
        <v>1105</v>
      </c>
      <c r="B1108" s="25" t="s">
        <v>895</v>
      </c>
      <c r="C1108" s="45" t="s">
        <v>895</v>
      </c>
      <c r="D1108" s="45">
        <v>45846</v>
      </c>
      <c r="E1108" s="8">
        <v>173.6</v>
      </c>
      <c r="F1108" s="8">
        <f t="shared" si="199"/>
        <v>15276.8</v>
      </c>
      <c r="G1108" s="54">
        <f t="shared" si="205"/>
        <v>15276.8</v>
      </c>
      <c r="H1108" s="25">
        <v>344812</v>
      </c>
      <c r="I1108" s="25" t="s">
        <v>218</v>
      </c>
      <c r="J1108" s="25">
        <v>1</v>
      </c>
      <c r="K1108" s="25"/>
      <c r="L1108" s="25">
        <f t="shared" si="200"/>
        <v>1</v>
      </c>
      <c r="M1108" s="25"/>
      <c r="N1108" s="45"/>
      <c r="O1108" s="54"/>
      <c r="P1108" s="25" t="s">
        <v>2031</v>
      </c>
      <c r="Q1108" s="25"/>
      <c r="R1108" s="25"/>
      <c r="S1108" s="3">
        <v>4</v>
      </c>
      <c r="T1108" s="55" t="s">
        <v>2230</v>
      </c>
      <c r="U1108" s="25" t="s">
        <v>19</v>
      </c>
      <c r="V1108" s="25" t="str">
        <f>VLOOKUP(P1108,'Customer List'!B:C,2,)</f>
        <v>STOCK</v>
      </c>
      <c r="W1108" s="56" t="s">
        <v>606</v>
      </c>
      <c r="X1108" s="45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67" t="str">
        <f>VLOOKUP(P1108,'Customer List'!B:D,3,)</f>
        <v>STOCK</v>
      </c>
    </row>
    <row r="1109" spans="1:29" x14ac:dyDescent="0.25">
      <c r="A1109" s="25">
        <f t="shared" si="206"/>
        <v>1106</v>
      </c>
      <c r="B1109" s="25" t="s">
        <v>904</v>
      </c>
      <c r="C1109" s="45">
        <v>45835</v>
      </c>
      <c r="D1109" s="45">
        <v>45845</v>
      </c>
      <c r="E1109" s="8">
        <v>165</v>
      </c>
      <c r="F1109" s="8">
        <f t="shared" si="199"/>
        <v>14520</v>
      </c>
      <c r="G1109" s="54">
        <f t="shared" si="205"/>
        <v>14520</v>
      </c>
      <c r="H1109" s="25">
        <v>100229</v>
      </c>
      <c r="I1109" s="25" t="s">
        <v>1273</v>
      </c>
      <c r="J1109" s="25">
        <v>1</v>
      </c>
      <c r="K1109" s="25">
        <v>1</v>
      </c>
      <c r="L1109" s="25">
        <f t="shared" si="200"/>
        <v>0</v>
      </c>
      <c r="M1109" s="25" t="s">
        <v>980</v>
      </c>
      <c r="N1109" s="45">
        <v>45847</v>
      </c>
      <c r="O1109" s="54">
        <v>19800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206"/>
        <v>1107</v>
      </c>
      <c r="B1110" s="25" t="s">
        <v>904</v>
      </c>
      <c r="C1110" s="45">
        <v>45835</v>
      </c>
      <c r="D1110" s="45">
        <v>45845</v>
      </c>
      <c r="E1110" s="8">
        <v>231.75</v>
      </c>
      <c r="F1110" s="8">
        <f t="shared" si="199"/>
        <v>20394</v>
      </c>
      <c r="G1110" s="54">
        <f t="shared" si="205"/>
        <v>20394</v>
      </c>
      <c r="H1110" s="25">
        <v>100451</v>
      </c>
      <c r="I1110" s="25" t="s">
        <v>1851</v>
      </c>
      <c r="J1110" s="25">
        <v>1</v>
      </c>
      <c r="K1110" s="25">
        <v>1</v>
      </c>
      <c r="L1110" s="25">
        <f t="shared" si="200"/>
        <v>0</v>
      </c>
      <c r="M1110" s="25" t="s">
        <v>980</v>
      </c>
      <c r="N1110" s="45">
        <v>45847</v>
      </c>
      <c r="O1110" s="54">
        <v>27810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206"/>
        <v>1108</v>
      </c>
      <c r="B1111" s="25" t="s">
        <v>904</v>
      </c>
      <c r="C1111" s="45">
        <v>45835</v>
      </c>
      <c r="D1111" s="45">
        <v>45845</v>
      </c>
      <c r="E1111" s="8">
        <v>52.2</v>
      </c>
      <c r="F1111" s="8">
        <f t="shared" si="199"/>
        <v>4593.6000000000004</v>
      </c>
      <c r="G1111" s="54">
        <f t="shared" si="205"/>
        <v>4593.6000000000004</v>
      </c>
      <c r="H1111" s="25">
        <v>100733</v>
      </c>
      <c r="I1111" s="25" t="s">
        <v>1852</v>
      </c>
      <c r="J1111" s="25">
        <v>1</v>
      </c>
      <c r="K1111" s="25">
        <v>1</v>
      </c>
      <c r="L1111" s="25">
        <f t="shared" si="200"/>
        <v>0</v>
      </c>
      <c r="M1111" s="25" t="s">
        <v>980</v>
      </c>
      <c r="N1111" s="45">
        <v>45847</v>
      </c>
      <c r="O1111" s="54">
        <v>7830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206"/>
        <v>1109</v>
      </c>
      <c r="B1112" s="25" t="s">
        <v>904</v>
      </c>
      <c r="C1112" s="45">
        <v>45835</v>
      </c>
      <c r="D1112" s="45">
        <v>45845</v>
      </c>
      <c r="E1112" s="8">
        <v>208.2</v>
      </c>
      <c r="F1112" s="8">
        <f t="shared" si="199"/>
        <v>18321.599999999999</v>
      </c>
      <c r="G1112" s="54">
        <f t="shared" si="205"/>
        <v>18321.599999999999</v>
      </c>
      <c r="H1112" s="25">
        <v>102054</v>
      </c>
      <c r="I1112" s="25" t="s">
        <v>1853</v>
      </c>
      <c r="J1112" s="25">
        <v>1</v>
      </c>
      <c r="K1112" s="25">
        <v>1</v>
      </c>
      <c r="L1112" s="25">
        <f t="shared" si="200"/>
        <v>0</v>
      </c>
      <c r="M1112" s="25" t="s">
        <v>980</v>
      </c>
      <c r="N1112" s="45">
        <v>45847</v>
      </c>
      <c r="O1112" s="54">
        <v>31230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206"/>
        <v>1110</v>
      </c>
      <c r="B1113" s="25" t="s">
        <v>904</v>
      </c>
      <c r="C1113" s="45">
        <v>45835</v>
      </c>
      <c r="D1113" s="45">
        <v>45845</v>
      </c>
      <c r="E1113" s="8">
        <v>63</v>
      </c>
      <c r="F1113" s="8">
        <f t="shared" si="199"/>
        <v>5544</v>
      </c>
      <c r="G1113" s="54">
        <f t="shared" si="205"/>
        <v>5544</v>
      </c>
      <c r="H1113" s="25">
        <v>103012</v>
      </c>
      <c r="I1113" s="25" t="s">
        <v>1854</v>
      </c>
      <c r="J1113" s="25">
        <v>1</v>
      </c>
      <c r="K1113" s="25">
        <v>1</v>
      </c>
      <c r="L1113" s="25">
        <f t="shared" si="200"/>
        <v>0</v>
      </c>
      <c r="M1113" s="25" t="s">
        <v>980</v>
      </c>
      <c r="N1113" s="45">
        <v>45847</v>
      </c>
      <c r="O1113" s="54">
        <v>9450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206"/>
        <v>1111</v>
      </c>
      <c r="B1114" s="25" t="s">
        <v>904</v>
      </c>
      <c r="C1114" s="45">
        <v>45835</v>
      </c>
      <c r="D1114" s="45">
        <v>45845</v>
      </c>
      <c r="E1114" s="8">
        <v>181.5</v>
      </c>
      <c r="F1114" s="8">
        <f t="shared" si="199"/>
        <v>15972</v>
      </c>
      <c r="G1114" s="54">
        <f t="shared" si="205"/>
        <v>15972</v>
      </c>
      <c r="H1114" s="25">
        <v>103138</v>
      </c>
      <c r="I1114" s="25" t="s">
        <v>1855</v>
      </c>
      <c r="J1114" s="25">
        <v>1</v>
      </c>
      <c r="K1114" s="25">
        <v>1</v>
      </c>
      <c r="L1114" s="25">
        <f t="shared" si="200"/>
        <v>0</v>
      </c>
      <c r="M1114" s="25" t="s">
        <v>980</v>
      </c>
      <c r="N1114" s="45">
        <v>45847</v>
      </c>
      <c r="O1114" s="54">
        <v>21780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206"/>
        <v>1112</v>
      </c>
      <c r="B1115" s="25" t="s">
        <v>904</v>
      </c>
      <c r="C1115" s="45">
        <v>45835</v>
      </c>
      <c r="D1115" s="45">
        <v>45845</v>
      </c>
      <c r="E1115" s="8">
        <v>67.2</v>
      </c>
      <c r="F1115" s="8">
        <f t="shared" si="199"/>
        <v>5913.6</v>
      </c>
      <c r="G1115" s="54">
        <f t="shared" si="205"/>
        <v>5913.6</v>
      </c>
      <c r="H1115" s="25">
        <v>103259</v>
      </c>
      <c r="I1115" s="25" t="s">
        <v>1856</v>
      </c>
      <c r="J1115" s="25">
        <v>1</v>
      </c>
      <c r="K1115" s="25">
        <v>1</v>
      </c>
      <c r="L1115" s="25">
        <f t="shared" si="200"/>
        <v>0</v>
      </c>
      <c r="M1115" s="25" t="s">
        <v>980</v>
      </c>
      <c r="N1115" s="45">
        <v>45847</v>
      </c>
      <c r="O1115" s="54">
        <v>10080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206"/>
        <v>1113</v>
      </c>
      <c r="B1116" s="25" t="s">
        <v>904</v>
      </c>
      <c r="C1116" s="45">
        <v>45835</v>
      </c>
      <c r="D1116" s="45">
        <v>45845</v>
      </c>
      <c r="E1116" s="8">
        <v>137.4</v>
      </c>
      <c r="F1116" s="8">
        <f t="shared" si="199"/>
        <v>12091.2</v>
      </c>
      <c r="G1116" s="54">
        <f t="shared" si="205"/>
        <v>12091.2</v>
      </c>
      <c r="H1116" s="25">
        <v>103260</v>
      </c>
      <c r="I1116" s="25" t="s">
        <v>1856</v>
      </c>
      <c r="J1116" s="25">
        <v>1</v>
      </c>
      <c r="K1116" s="25">
        <v>1</v>
      </c>
      <c r="L1116" s="25">
        <f t="shared" si="200"/>
        <v>0</v>
      </c>
      <c r="M1116" s="25" t="s">
        <v>980</v>
      </c>
      <c r="N1116" s="45">
        <v>45847</v>
      </c>
      <c r="O1116" s="54">
        <v>20610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206"/>
        <v>1114</v>
      </c>
      <c r="B1117" s="25" t="s">
        <v>904</v>
      </c>
      <c r="C1117" s="45">
        <v>45835</v>
      </c>
      <c r="D1117" s="45">
        <v>45845</v>
      </c>
      <c r="E1117" s="8">
        <v>129</v>
      </c>
      <c r="F1117" s="8">
        <f t="shared" si="199"/>
        <v>11352</v>
      </c>
      <c r="G1117" s="54">
        <f t="shared" si="205"/>
        <v>11352</v>
      </c>
      <c r="H1117" s="25">
        <v>104418</v>
      </c>
      <c r="I1117" s="25" t="s">
        <v>1385</v>
      </c>
      <c r="J1117" s="25">
        <v>1</v>
      </c>
      <c r="K1117" s="25">
        <v>1</v>
      </c>
      <c r="L1117" s="25">
        <f t="shared" si="200"/>
        <v>0</v>
      </c>
      <c r="M1117" s="25" t="s">
        <v>980</v>
      </c>
      <c r="N1117" s="45">
        <v>45847</v>
      </c>
      <c r="O1117" s="54">
        <v>7920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206"/>
        <v>1115</v>
      </c>
      <c r="B1118" s="25" t="s">
        <v>904</v>
      </c>
      <c r="C1118" s="45">
        <v>45835</v>
      </c>
      <c r="D1118" s="45">
        <v>45845</v>
      </c>
      <c r="E1118" s="8">
        <v>42.6</v>
      </c>
      <c r="F1118" s="8">
        <f t="shared" si="199"/>
        <v>3748.8</v>
      </c>
      <c r="G1118" s="54">
        <f t="shared" si="205"/>
        <v>3748.8</v>
      </c>
      <c r="H1118" s="25">
        <v>104705</v>
      </c>
      <c r="I1118" s="25" t="s">
        <v>1547</v>
      </c>
      <c r="J1118" s="25">
        <v>1</v>
      </c>
      <c r="K1118" s="25">
        <v>1</v>
      </c>
      <c r="L1118" s="25">
        <f t="shared" si="200"/>
        <v>0</v>
      </c>
      <c r="M1118" s="25" t="s">
        <v>980</v>
      </c>
      <c r="N1118" s="45">
        <v>45847</v>
      </c>
      <c r="O1118" s="54">
        <v>6390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206"/>
        <v>1116</v>
      </c>
      <c r="B1119" s="25" t="s">
        <v>904</v>
      </c>
      <c r="C1119" s="45">
        <v>45835</v>
      </c>
      <c r="D1119" s="45">
        <v>45845</v>
      </c>
      <c r="E1119" s="8">
        <v>81.599999999999994</v>
      </c>
      <c r="F1119" s="8">
        <f t="shared" si="199"/>
        <v>7180.7999999999993</v>
      </c>
      <c r="G1119" s="54">
        <f t="shared" si="205"/>
        <v>7180.7999999999993</v>
      </c>
      <c r="H1119" s="25">
        <v>107215</v>
      </c>
      <c r="I1119" s="25" t="s">
        <v>1857</v>
      </c>
      <c r="J1119" s="25">
        <v>1</v>
      </c>
      <c r="K1119" s="25">
        <v>1</v>
      </c>
      <c r="L1119" s="25">
        <f t="shared" si="200"/>
        <v>0</v>
      </c>
      <c r="M1119" s="25" t="s">
        <v>980</v>
      </c>
      <c r="N1119" s="45">
        <v>45847</v>
      </c>
      <c r="O1119" s="54">
        <v>12240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206"/>
        <v>1117</v>
      </c>
      <c r="B1120" s="25" t="s">
        <v>904</v>
      </c>
      <c r="C1120" s="45">
        <v>45835</v>
      </c>
      <c r="D1120" s="45">
        <v>45845</v>
      </c>
      <c r="E1120" s="8">
        <v>204.75</v>
      </c>
      <c r="F1120" s="8">
        <f t="shared" si="199"/>
        <v>18018</v>
      </c>
      <c r="G1120" s="54">
        <f t="shared" si="205"/>
        <v>18018</v>
      </c>
      <c r="H1120" s="25">
        <v>107641</v>
      </c>
      <c r="I1120" s="25" t="s">
        <v>1858</v>
      </c>
      <c r="J1120" s="25">
        <v>1</v>
      </c>
      <c r="K1120" s="25">
        <v>1</v>
      </c>
      <c r="L1120" s="25">
        <f t="shared" si="200"/>
        <v>0</v>
      </c>
      <c r="M1120" s="25" t="s">
        <v>980</v>
      </c>
      <c r="N1120" s="45">
        <v>45847</v>
      </c>
      <c r="O1120" s="54">
        <v>24570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206"/>
        <v>1118</v>
      </c>
      <c r="B1121" s="25" t="s">
        <v>904</v>
      </c>
      <c r="C1121" s="45">
        <v>45835</v>
      </c>
      <c r="D1121" s="45">
        <v>45845</v>
      </c>
      <c r="E1121" s="8">
        <v>123.75</v>
      </c>
      <c r="F1121" s="8">
        <f t="shared" si="199"/>
        <v>10890</v>
      </c>
      <c r="G1121" s="54">
        <f t="shared" si="205"/>
        <v>10890</v>
      </c>
      <c r="H1121" s="25">
        <v>115537</v>
      </c>
      <c r="I1121" s="25" t="s">
        <v>1570</v>
      </c>
      <c r="J1121" s="25">
        <v>1</v>
      </c>
      <c r="K1121" s="25">
        <v>1</v>
      </c>
      <c r="L1121" s="25">
        <f t="shared" si="200"/>
        <v>0</v>
      </c>
      <c r="M1121" s="25" t="s">
        <v>980</v>
      </c>
      <c r="N1121" s="45">
        <v>45847</v>
      </c>
      <c r="O1121" s="54">
        <v>14850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206"/>
        <v>1119</v>
      </c>
      <c r="B1122" s="25" t="s">
        <v>904</v>
      </c>
      <c r="C1122" s="45">
        <v>45835</v>
      </c>
      <c r="D1122" s="45">
        <v>45845</v>
      </c>
      <c r="E1122" s="8">
        <v>280.5</v>
      </c>
      <c r="F1122" s="8">
        <f t="shared" si="199"/>
        <v>24684</v>
      </c>
      <c r="G1122" s="54">
        <f t="shared" si="205"/>
        <v>24684</v>
      </c>
      <c r="H1122" s="25">
        <v>115538</v>
      </c>
      <c r="I1122" s="25" t="s">
        <v>1570</v>
      </c>
      <c r="J1122" s="25">
        <v>1</v>
      </c>
      <c r="K1122" s="25">
        <v>1</v>
      </c>
      <c r="L1122" s="25">
        <f t="shared" si="200"/>
        <v>0</v>
      </c>
      <c r="M1122" s="25" t="s">
        <v>980</v>
      </c>
      <c r="N1122" s="45">
        <v>45847</v>
      </c>
      <c r="O1122" s="54">
        <v>33660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206"/>
        <v>1120</v>
      </c>
      <c r="B1123" s="25" t="s">
        <v>904</v>
      </c>
      <c r="C1123" s="45">
        <v>45835</v>
      </c>
      <c r="D1123" s="45">
        <v>45845</v>
      </c>
      <c r="E1123" s="8">
        <v>187.5</v>
      </c>
      <c r="F1123" s="8">
        <f t="shared" si="199"/>
        <v>16500</v>
      </c>
      <c r="G1123" s="54">
        <f t="shared" si="205"/>
        <v>16500</v>
      </c>
      <c r="H1123" s="25">
        <v>117429</v>
      </c>
      <c r="I1123" s="25" t="s">
        <v>1859</v>
      </c>
      <c r="J1123" s="25">
        <v>1</v>
      </c>
      <c r="K1123" s="25">
        <v>1</v>
      </c>
      <c r="L1123" s="25">
        <f t="shared" si="200"/>
        <v>0</v>
      </c>
      <c r="M1123" s="25" t="s">
        <v>980</v>
      </c>
      <c r="N1123" s="45">
        <v>45847</v>
      </c>
      <c r="O1123" s="54">
        <v>22500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206"/>
        <v>1121</v>
      </c>
      <c r="B1124" s="25" t="s">
        <v>904</v>
      </c>
      <c r="C1124" s="45">
        <v>45835</v>
      </c>
      <c r="D1124" s="45">
        <v>45845</v>
      </c>
      <c r="E1124" s="8">
        <v>66</v>
      </c>
      <c r="F1124" s="8">
        <f t="shared" si="199"/>
        <v>5808</v>
      </c>
      <c r="G1124" s="54">
        <f t="shared" si="205"/>
        <v>5808</v>
      </c>
      <c r="H1124" s="25">
        <v>135259</v>
      </c>
      <c r="I1124" s="25" t="s">
        <v>1860</v>
      </c>
      <c r="J1124" s="25">
        <v>1</v>
      </c>
      <c r="K1124" s="25">
        <v>1</v>
      </c>
      <c r="L1124" s="25">
        <f t="shared" si="200"/>
        <v>0</v>
      </c>
      <c r="M1124" s="25" t="s">
        <v>980</v>
      </c>
      <c r="N1124" s="45">
        <v>45847</v>
      </c>
      <c r="O1124" s="54">
        <v>9900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206"/>
        <v>1122</v>
      </c>
      <c r="B1125" s="25" t="s">
        <v>904</v>
      </c>
      <c r="C1125" s="45">
        <v>45835</v>
      </c>
      <c r="D1125" s="45">
        <v>45845</v>
      </c>
      <c r="E1125" s="8">
        <v>88.2</v>
      </c>
      <c r="F1125" s="8">
        <f t="shared" si="199"/>
        <v>7761.6</v>
      </c>
      <c r="G1125" s="54">
        <f t="shared" si="205"/>
        <v>7761.6</v>
      </c>
      <c r="H1125" s="25">
        <v>145521</v>
      </c>
      <c r="I1125" s="25" t="s">
        <v>1308</v>
      </c>
      <c r="J1125" s="25">
        <v>1</v>
      </c>
      <c r="K1125" s="25">
        <v>1</v>
      </c>
      <c r="L1125" s="25">
        <f t="shared" si="200"/>
        <v>0</v>
      </c>
      <c r="M1125" s="25" t="s">
        <v>980</v>
      </c>
      <c r="N1125" s="45">
        <v>45847</v>
      </c>
      <c r="O1125" s="54">
        <v>13230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206"/>
        <v>1123</v>
      </c>
      <c r="B1126" s="25" t="s">
        <v>904</v>
      </c>
      <c r="C1126" s="45">
        <v>45835</v>
      </c>
      <c r="D1126" s="45">
        <v>45845</v>
      </c>
      <c r="E1126" s="8">
        <v>288</v>
      </c>
      <c r="F1126" s="8">
        <f t="shared" si="199"/>
        <v>25344</v>
      </c>
      <c r="G1126" s="54">
        <f t="shared" si="205"/>
        <v>25344</v>
      </c>
      <c r="H1126" s="25">
        <v>285205</v>
      </c>
      <c r="I1126" s="25" t="s">
        <v>1861</v>
      </c>
      <c r="J1126" s="25">
        <v>1</v>
      </c>
      <c r="K1126" s="25">
        <v>1</v>
      </c>
      <c r="L1126" s="25">
        <f t="shared" si="200"/>
        <v>0</v>
      </c>
      <c r="M1126" s="25" t="s">
        <v>980</v>
      </c>
      <c r="N1126" s="45">
        <v>45847</v>
      </c>
      <c r="O1126" s="54">
        <v>25920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206"/>
        <v>1124</v>
      </c>
      <c r="B1127" s="25" t="s">
        <v>904</v>
      </c>
      <c r="C1127" s="45">
        <v>45835</v>
      </c>
      <c r="D1127" s="45">
        <v>45845</v>
      </c>
      <c r="E1127" s="8">
        <v>112.8</v>
      </c>
      <c r="F1127" s="8">
        <f t="shared" si="199"/>
        <v>9926.4</v>
      </c>
      <c r="G1127" s="54">
        <f t="shared" si="205"/>
        <v>9926.4</v>
      </c>
      <c r="H1127" s="25">
        <v>320011</v>
      </c>
      <c r="I1127" s="25" t="s">
        <v>1862</v>
      </c>
      <c r="J1127" s="25">
        <v>1</v>
      </c>
      <c r="K1127" s="25">
        <v>1</v>
      </c>
      <c r="L1127" s="25">
        <f t="shared" si="200"/>
        <v>0</v>
      </c>
      <c r="M1127" s="25" t="s">
        <v>980</v>
      </c>
      <c r="N1127" s="45">
        <v>45847</v>
      </c>
      <c r="O1127" s="54">
        <v>16920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206"/>
        <v>1125</v>
      </c>
      <c r="B1128" s="25" t="s">
        <v>904</v>
      </c>
      <c r="C1128" s="45">
        <v>45835</v>
      </c>
      <c r="D1128" s="45">
        <v>45845</v>
      </c>
      <c r="E1128" s="8">
        <v>222</v>
      </c>
      <c r="F1128" s="8">
        <f t="shared" si="199"/>
        <v>19536</v>
      </c>
      <c r="G1128" s="54">
        <f t="shared" si="205"/>
        <v>19536</v>
      </c>
      <c r="H1128" s="25">
        <v>320012</v>
      </c>
      <c r="I1128" s="25" t="s">
        <v>1862</v>
      </c>
      <c r="J1128" s="25">
        <v>1</v>
      </c>
      <c r="K1128" s="25">
        <v>1</v>
      </c>
      <c r="L1128" s="25">
        <f t="shared" si="200"/>
        <v>0</v>
      </c>
      <c r="M1128" s="25" t="s">
        <v>980</v>
      </c>
      <c r="N1128" s="45">
        <v>45847</v>
      </c>
      <c r="O1128" s="54">
        <v>33300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206"/>
        <v>1126</v>
      </c>
      <c r="B1129" s="25" t="s">
        <v>904</v>
      </c>
      <c r="C1129" s="45">
        <v>45835</v>
      </c>
      <c r="D1129" s="45">
        <v>45845</v>
      </c>
      <c r="E1129" s="8">
        <v>77.400000000000006</v>
      </c>
      <c r="F1129" s="8">
        <f t="shared" si="199"/>
        <v>6811.2000000000007</v>
      </c>
      <c r="G1129" s="54">
        <f t="shared" si="205"/>
        <v>6811.2000000000007</v>
      </c>
      <c r="H1129" s="25">
        <v>405719</v>
      </c>
      <c r="I1129" s="25" t="s">
        <v>1417</v>
      </c>
      <c r="J1129" s="25">
        <v>1</v>
      </c>
      <c r="K1129" s="25">
        <v>1</v>
      </c>
      <c r="L1129" s="25">
        <f t="shared" si="200"/>
        <v>0</v>
      </c>
      <c r="M1129" s="25" t="s">
        <v>980</v>
      </c>
      <c r="N1129" s="45">
        <v>45847</v>
      </c>
      <c r="O1129" s="54">
        <v>11610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206"/>
        <v>1127</v>
      </c>
      <c r="B1130" s="25" t="s">
        <v>904</v>
      </c>
      <c r="C1130" s="45">
        <v>45835</v>
      </c>
      <c r="D1130" s="45">
        <v>45845</v>
      </c>
      <c r="E1130" s="8">
        <v>204</v>
      </c>
      <c r="F1130" s="8">
        <f t="shared" si="199"/>
        <v>17952</v>
      </c>
      <c r="G1130" s="54">
        <f t="shared" si="205"/>
        <v>17952</v>
      </c>
      <c r="H1130" s="25">
        <v>405720</v>
      </c>
      <c r="I1130" s="25" t="s">
        <v>1417</v>
      </c>
      <c r="J1130" s="25">
        <v>1</v>
      </c>
      <c r="K1130" s="25">
        <v>1</v>
      </c>
      <c r="L1130" s="25">
        <f t="shared" si="200"/>
        <v>0</v>
      </c>
      <c r="M1130" s="25" t="s">
        <v>980</v>
      </c>
      <c r="N1130" s="45">
        <v>45847</v>
      </c>
      <c r="O1130" s="54">
        <v>30600</v>
      </c>
      <c r="P1130" s="25" t="s">
        <v>622</v>
      </c>
      <c r="Q1130" s="25">
        <v>58152972161</v>
      </c>
      <c r="R1130" s="25" t="s">
        <v>41</v>
      </c>
      <c r="S1130" s="3">
        <v>4</v>
      </c>
      <c r="T1130" s="55"/>
      <c r="U1130" s="25" t="s">
        <v>19</v>
      </c>
      <c r="V1130" s="25" t="str">
        <f>VLOOKUP(P1130,'Customer List'!B:C,2,)</f>
        <v>Hyderabad</v>
      </c>
      <c r="W1130" s="56"/>
      <c r="X1130" s="45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206"/>
        <v>1128</v>
      </c>
      <c r="B1131" s="25" t="s">
        <v>904</v>
      </c>
      <c r="C1131" s="45">
        <v>45835</v>
      </c>
      <c r="D1131" s="45">
        <v>45845</v>
      </c>
      <c r="E1131" s="8">
        <v>177.6</v>
      </c>
      <c r="F1131" s="8">
        <f t="shared" si="199"/>
        <v>15628.8</v>
      </c>
      <c r="G1131" s="54">
        <f t="shared" si="205"/>
        <v>15628.8</v>
      </c>
      <c r="H1131" s="25">
        <v>406509</v>
      </c>
      <c r="I1131" s="25" t="s">
        <v>1863</v>
      </c>
      <c r="J1131" s="25">
        <v>1</v>
      </c>
      <c r="K1131" s="25">
        <v>1</v>
      </c>
      <c r="L1131" s="25">
        <f t="shared" si="200"/>
        <v>0</v>
      </c>
      <c r="M1131" s="25" t="s">
        <v>980</v>
      </c>
      <c r="N1131" s="45">
        <v>45847</v>
      </c>
      <c r="O1131" s="54">
        <v>26640</v>
      </c>
      <c r="P1131" s="25" t="s">
        <v>622</v>
      </c>
      <c r="Q1131" s="25">
        <v>58152972161</v>
      </c>
      <c r="R1131" s="25" t="s">
        <v>41</v>
      </c>
      <c r="S1131" s="3">
        <v>4</v>
      </c>
      <c r="T1131" s="55"/>
      <c r="U1131" s="25" t="s">
        <v>19</v>
      </c>
      <c r="V1131" s="25" t="str">
        <f>VLOOKUP(P1131,'Customer List'!B:C,2,)</f>
        <v>Hyderabad</v>
      </c>
      <c r="W1131" s="56"/>
      <c r="X1131" s="45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206"/>
        <v>1129</v>
      </c>
      <c r="B1132" s="25" t="s">
        <v>933</v>
      </c>
      <c r="C1132" s="45">
        <v>45845</v>
      </c>
      <c r="D1132" s="45">
        <v>45845</v>
      </c>
      <c r="E1132" s="8">
        <v>441</v>
      </c>
      <c r="F1132" s="8">
        <f t="shared" si="199"/>
        <v>38808</v>
      </c>
      <c r="G1132" s="54">
        <f t="shared" si="205"/>
        <v>38808</v>
      </c>
      <c r="H1132" s="25" t="s">
        <v>341</v>
      </c>
      <c r="I1132" s="25" t="s">
        <v>374</v>
      </c>
      <c r="J1132" s="25">
        <v>1</v>
      </c>
      <c r="K1132" s="25">
        <v>1</v>
      </c>
      <c r="L1132" s="25">
        <f t="shared" si="200"/>
        <v>0</v>
      </c>
      <c r="M1132" s="25" t="s">
        <v>969</v>
      </c>
      <c r="N1132" s="45">
        <v>45846</v>
      </c>
      <c r="O1132" s="54">
        <v>56857.5</v>
      </c>
      <c r="P1132" s="25" t="s">
        <v>270</v>
      </c>
      <c r="Q1132" s="25">
        <v>58152921665</v>
      </c>
      <c r="R1132" s="25" t="s">
        <v>41</v>
      </c>
      <c r="S1132" s="3">
        <v>-20</v>
      </c>
      <c r="T1132" s="55"/>
      <c r="U1132" s="25" t="s">
        <v>321</v>
      </c>
      <c r="V1132" s="25" t="str">
        <f>VLOOKUP(P1132,'Customer List'!B:C,2,)</f>
        <v>Kalyani</v>
      </c>
      <c r="W1132" s="56"/>
      <c r="X1132" s="45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206"/>
        <v>1130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99"/>
        <v>9081.6</v>
      </c>
      <c r="G1133" s="54">
        <f t="shared" si="205"/>
        <v>9081.6</v>
      </c>
      <c r="H1133" s="25" t="s">
        <v>934</v>
      </c>
      <c r="I1133" s="25" t="s">
        <v>4362</v>
      </c>
      <c r="J1133" s="25">
        <v>1</v>
      </c>
      <c r="K1133" s="25">
        <v>1</v>
      </c>
      <c r="L1133" s="25">
        <f t="shared" si="200"/>
        <v>0</v>
      </c>
      <c r="M1133" s="25" t="s">
        <v>1164</v>
      </c>
      <c r="N1133" s="45">
        <v>45850</v>
      </c>
      <c r="O1133" s="54">
        <v>6321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206"/>
        <v>1131</v>
      </c>
      <c r="B1134" s="25">
        <v>175326</v>
      </c>
      <c r="C1134" s="45">
        <v>45841</v>
      </c>
      <c r="D1134" s="45">
        <v>45846</v>
      </c>
      <c r="E1134" s="8">
        <v>58.8</v>
      </c>
      <c r="F1134" s="8">
        <f t="shared" si="199"/>
        <v>5174.3999999999996</v>
      </c>
      <c r="G1134" s="54">
        <f t="shared" si="205"/>
        <v>5174.3999999999996</v>
      </c>
      <c r="H1134" s="25" t="s">
        <v>935</v>
      </c>
      <c r="I1134" s="25" t="s">
        <v>4136</v>
      </c>
      <c r="J1134" s="25">
        <v>1</v>
      </c>
      <c r="K1134" s="25">
        <v>1</v>
      </c>
      <c r="L1134" s="25">
        <f t="shared" si="200"/>
        <v>0</v>
      </c>
      <c r="M1134" s="25" t="s">
        <v>1164</v>
      </c>
      <c r="N1134" s="45">
        <v>45850</v>
      </c>
      <c r="O1134" s="54">
        <v>7203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206"/>
        <v>1132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99"/>
        <v>9081.6</v>
      </c>
      <c r="G1135" s="54">
        <f t="shared" si="205"/>
        <v>9081.6</v>
      </c>
      <c r="H1135" s="25" t="s">
        <v>936</v>
      </c>
      <c r="I1135" s="25" t="s">
        <v>4137</v>
      </c>
      <c r="J1135" s="25">
        <v>1</v>
      </c>
      <c r="K1135" s="25">
        <v>1</v>
      </c>
      <c r="L1135" s="25">
        <f t="shared" si="200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206"/>
        <v>1133</v>
      </c>
      <c r="B1136" s="25">
        <v>175326</v>
      </c>
      <c r="C1136" s="45">
        <v>45841</v>
      </c>
      <c r="D1136" s="45">
        <v>45846</v>
      </c>
      <c r="E1136" s="8">
        <v>492</v>
      </c>
      <c r="F1136" s="8">
        <f t="shared" si="199"/>
        <v>43296</v>
      </c>
      <c r="G1136" s="54">
        <f t="shared" si="205"/>
        <v>43296</v>
      </c>
      <c r="H1136" s="25" t="s">
        <v>937</v>
      </c>
      <c r="I1136" s="25" t="s">
        <v>4363</v>
      </c>
      <c r="J1136" s="25">
        <v>1</v>
      </c>
      <c r="K1136" s="25">
        <v>1</v>
      </c>
      <c r="L1136" s="25">
        <f t="shared" si="200"/>
        <v>0</v>
      </c>
      <c r="M1136" s="25" t="s">
        <v>1164</v>
      </c>
      <c r="N1136" s="45">
        <v>45850</v>
      </c>
      <c r="O1136" s="54">
        <v>60270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206"/>
        <v>1134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99"/>
        <v>9081.6</v>
      </c>
      <c r="G1137" s="54">
        <f t="shared" si="205"/>
        <v>9081.6</v>
      </c>
      <c r="H1137" s="25" t="s">
        <v>938</v>
      </c>
      <c r="I1137" s="25" t="s">
        <v>4364</v>
      </c>
      <c r="J1137" s="25">
        <v>1</v>
      </c>
      <c r="K1137" s="25">
        <v>1</v>
      </c>
      <c r="L1137" s="25">
        <f t="shared" si="200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206"/>
        <v>1135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99"/>
        <v>9081.6</v>
      </c>
      <c r="G1138" s="54">
        <f t="shared" si="205"/>
        <v>9081.6</v>
      </c>
      <c r="H1138" s="25" t="s">
        <v>939</v>
      </c>
      <c r="I1138" s="25" t="s">
        <v>4365</v>
      </c>
      <c r="J1138" s="25">
        <v>1</v>
      </c>
      <c r="K1138" s="25">
        <v>1</v>
      </c>
      <c r="L1138" s="25">
        <f t="shared" si="200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206"/>
        <v>1136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99"/>
        <v>9081.6</v>
      </c>
      <c r="G1139" s="54">
        <f t="shared" si="205"/>
        <v>9081.6</v>
      </c>
      <c r="H1139" s="25" t="s">
        <v>659</v>
      </c>
      <c r="I1139" s="25" t="s">
        <v>4133</v>
      </c>
      <c r="J1139" s="25">
        <v>1</v>
      </c>
      <c r="K1139" s="25">
        <v>1</v>
      </c>
      <c r="L1139" s="25">
        <f t="shared" si="200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206"/>
        <v>1137</v>
      </c>
      <c r="B1140" s="25">
        <v>175326</v>
      </c>
      <c r="C1140" s="45">
        <v>45841</v>
      </c>
      <c r="D1140" s="45">
        <v>45846</v>
      </c>
      <c r="E1140" s="8">
        <v>58.8</v>
      </c>
      <c r="F1140" s="8">
        <f t="shared" si="199"/>
        <v>5174.3999999999996</v>
      </c>
      <c r="G1140" s="54">
        <f t="shared" si="205"/>
        <v>5174.3999999999996</v>
      </c>
      <c r="H1140" s="25" t="s">
        <v>940</v>
      </c>
      <c r="I1140" s="25" t="s">
        <v>4366</v>
      </c>
      <c r="J1140" s="25">
        <v>1</v>
      </c>
      <c r="K1140" s="25">
        <v>1</v>
      </c>
      <c r="L1140" s="25">
        <f t="shared" si="200"/>
        <v>0</v>
      </c>
      <c r="M1140" s="25" t="s">
        <v>1164</v>
      </c>
      <c r="N1140" s="45">
        <v>45850</v>
      </c>
      <c r="O1140" s="54">
        <v>7203</v>
      </c>
      <c r="P1140" s="25" t="s">
        <v>618</v>
      </c>
      <c r="Q1140" s="25">
        <v>58153121121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Bhuvneshwar</v>
      </c>
      <c r="W1140" s="56"/>
      <c r="X1140" s="45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206"/>
        <v>1138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99"/>
        <v>9081.6</v>
      </c>
      <c r="G1141" s="54">
        <f t="shared" si="205"/>
        <v>9081.6</v>
      </c>
      <c r="H1141" s="25" t="s">
        <v>941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1164</v>
      </c>
      <c r="N1141" s="45">
        <v>45850</v>
      </c>
      <c r="O1141" s="54">
        <v>12642</v>
      </c>
      <c r="P1141" s="25" t="s">
        <v>618</v>
      </c>
      <c r="Q1141" s="25">
        <v>58153121121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Bhuvneshwar</v>
      </c>
      <c r="W1141" s="56"/>
      <c r="X1141" s="45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206"/>
        <v>1139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99"/>
        <v>9081.6</v>
      </c>
      <c r="G1142" s="54">
        <f t="shared" si="205"/>
        <v>9081.6</v>
      </c>
      <c r="H1142" s="25" t="s">
        <v>942</v>
      </c>
      <c r="I1142" s="25" t="s">
        <v>4367</v>
      </c>
      <c r="J1142" s="25">
        <v>1</v>
      </c>
      <c r="K1142" s="25">
        <v>1</v>
      </c>
      <c r="L1142" s="25">
        <f t="shared" si="200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206"/>
        <v>1140</v>
      </c>
      <c r="B1143" s="25">
        <v>175326</v>
      </c>
      <c r="C1143" s="45">
        <v>45841</v>
      </c>
      <c r="D1143" s="45">
        <v>45846</v>
      </c>
      <c r="E1143" s="8">
        <v>103.2</v>
      </c>
      <c r="F1143" s="8">
        <f t="shared" si="199"/>
        <v>9081.6</v>
      </c>
      <c r="G1143" s="54">
        <f t="shared" si="205"/>
        <v>9081.6</v>
      </c>
      <c r="H1143" s="25" t="s">
        <v>943</v>
      </c>
      <c r="I1143" s="25" t="s">
        <v>4368</v>
      </c>
      <c r="J1143" s="25">
        <v>1</v>
      </c>
      <c r="K1143" s="25">
        <v>1</v>
      </c>
      <c r="L1143" s="25">
        <f t="shared" si="200"/>
        <v>0</v>
      </c>
      <c r="M1143" s="25" t="s">
        <v>991</v>
      </c>
      <c r="N1143" s="45">
        <v>45847</v>
      </c>
      <c r="O1143" s="54">
        <v>12642</v>
      </c>
      <c r="P1143" s="25" t="s">
        <v>891</v>
      </c>
      <c r="Q1143" s="25">
        <v>58152973480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Bhopal</v>
      </c>
      <c r="W1143" s="56"/>
      <c r="X1143" s="45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206"/>
        <v>1141</v>
      </c>
      <c r="B1144" s="25">
        <v>175326</v>
      </c>
      <c r="C1144" s="45">
        <v>45841</v>
      </c>
      <c r="D1144" s="45">
        <v>45846</v>
      </c>
      <c r="E1144" s="8">
        <v>103.2</v>
      </c>
      <c r="F1144" s="8">
        <f t="shared" si="199"/>
        <v>9081.6</v>
      </c>
      <c r="G1144" s="54">
        <f t="shared" si="205"/>
        <v>9081.6</v>
      </c>
      <c r="H1144" s="25" t="s">
        <v>944</v>
      </c>
      <c r="I1144" s="25" t="s">
        <v>4369</v>
      </c>
      <c r="J1144" s="25">
        <v>1</v>
      </c>
      <c r="K1144" s="25">
        <v>1</v>
      </c>
      <c r="L1144" s="25">
        <f t="shared" si="200"/>
        <v>0</v>
      </c>
      <c r="M1144" s="25" t="s">
        <v>991</v>
      </c>
      <c r="N1144" s="45">
        <v>45847</v>
      </c>
      <c r="O1144" s="54">
        <v>12642</v>
      </c>
      <c r="P1144" s="25" t="s">
        <v>891</v>
      </c>
      <c r="Q1144" s="25">
        <v>58152973480</v>
      </c>
      <c r="R1144" s="25" t="s">
        <v>41</v>
      </c>
      <c r="S1144" s="3">
        <v>4</v>
      </c>
      <c r="T1144" s="55"/>
      <c r="U1144" s="25" t="s">
        <v>424</v>
      </c>
      <c r="V1144" s="25" t="str">
        <f>VLOOKUP(P1144,'Customer List'!B:C,2,)</f>
        <v>Bhopal</v>
      </c>
      <c r="W1144" s="56"/>
      <c r="X1144" s="45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206"/>
        <v>1142</v>
      </c>
      <c r="B1145" s="25">
        <v>175326</v>
      </c>
      <c r="C1145" s="45">
        <v>45841</v>
      </c>
      <c r="D1145" s="45">
        <v>45846</v>
      </c>
      <c r="E1145" s="8">
        <v>26296.400000000001</v>
      </c>
      <c r="F1145" s="8">
        <f t="shared" si="199"/>
        <v>2314083.2000000002</v>
      </c>
      <c r="G1145" s="54">
        <f t="shared" si="205"/>
        <v>4628166.4000000004</v>
      </c>
      <c r="H1145" s="25" t="s">
        <v>945</v>
      </c>
      <c r="I1145" s="25" t="s">
        <v>4370</v>
      </c>
      <c r="J1145" s="25">
        <v>2</v>
      </c>
      <c r="K1145" s="25">
        <v>2</v>
      </c>
      <c r="L1145" s="25">
        <f t="shared" si="200"/>
        <v>0</v>
      </c>
      <c r="M1145" s="25" t="s">
        <v>1186</v>
      </c>
      <c r="N1145" s="45">
        <v>45850</v>
      </c>
      <c r="O1145" s="54">
        <v>613431</v>
      </c>
      <c r="P1145" s="25" t="s">
        <v>946</v>
      </c>
      <c r="Q1145" s="25">
        <v>58153118424</v>
      </c>
      <c r="R1145" s="25" t="s">
        <v>41</v>
      </c>
      <c r="S1145" s="3">
        <v>4</v>
      </c>
      <c r="T1145" s="55"/>
      <c r="U1145" s="25" t="s">
        <v>424</v>
      </c>
      <c r="V1145" s="25" t="str">
        <f>VLOOKUP(P1145,'Customer List'!B:C,2,)</f>
        <v>Banglore</v>
      </c>
      <c r="W1145" s="56"/>
      <c r="X1145" s="45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206"/>
        <v>1143</v>
      </c>
      <c r="B1146" s="25">
        <v>44325</v>
      </c>
      <c r="C1146" s="45">
        <v>45841</v>
      </c>
      <c r="D1146" s="45">
        <v>45846</v>
      </c>
      <c r="E1146" s="8">
        <v>2047.5</v>
      </c>
      <c r="F1146" s="8">
        <f t="shared" si="199"/>
        <v>180180</v>
      </c>
      <c r="G1146" s="54">
        <f t="shared" si="205"/>
        <v>180180</v>
      </c>
      <c r="H1146" s="25" t="s">
        <v>947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1159</v>
      </c>
      <c r="N1146" s="45">
        <v>45850</v>
      </c>
      <c r="O1146" s="54">
        <v>278460</v>
      </c>
      <c r="P1146" s="25" t="s">
        <v>949</v>
      </c>
      <c r="Q1146" s="25">
        <v>58153120303</v>
      </c>
      <c r="R1146" s="25" t="s">
        <v>41</v>
      </c>
      <c r="S1146" s="3">
        <v>4</v>
      </c>
      <c r="T1146" s="55"/>
      <c r="U1146" s="25" t="s">
        <v>2033</v>
      </c>
      <c r="V1146" s="25" t="str">
        <f>VLOOKUP(P1146,'Customer List'!B:C,2,)</f>
        <v>Banglore</v>
      </c>
      <c r="W1146" s="56"/>
      <c r="X1146" s="45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206"/>
        <v>1144</v>
      </c>
      <c r="B1147" s="25">
        <v>44325</v>
      </c>
      <c r="C1147" s="45">
        <v>45841</v>
      </c>
      <c r="D1147" s="45">
        <v>45846</v>
      </c>
      <c r="E1147" s="8">
        <v>451.5</v>
      </c>
      <c r="F1147" s="8">
        <f t="shared" si="199"/>
        <v>39732</v>
      </c>
      <c r="G1147" s="54">
        <f t="shared" si="205"/>
        <v>119196</v>
      </c>
      <c r="H1147" s="25" t="s">
        <v>948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1159</v>
      </c>
      <c r="N1147" s="45">
        <v>45850</v>
      </c>
      <c r="O1147" s="54">
        <v>184212</v>
      </c>
      <c r="P1147" s="25" t="s">
        <v>949</v>
      </c>
      <c r="Q1147" s="25">
        <v>58153120303</v>
      </c>
      <c r="R1147" s="25" t="s">
        <v>41</v>
      </c>
      <c r="S1147" s="3">
        <v>4</v>
      </c>
      <c r="T1147" s="55"/>
      <c r="U1147" s="25" t="s">
        <v>2033</v>
      </c>
      <c r="V1147" s="25" t="str">
        <f>VLOOKUP(P1147,'Customer List'!B:C,2,)</f>
        <v>Banglore</v>
      </c>
      <c r="W1147" s="56"/>
      <c r="X1147" s="45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206"/>
        <v>1145</v>
      </c>
      <c r="B1148" s="25" t="s">
        <v>959</v>
      </c>
      <c r="C1148" s="45">
        <v>45841</v>
      </c>
      <c r="D1148" s="45">
        <v>45846</v>
      </c>
      <c r="E1148" s="8">
        <v>148</v>
      </c>
      <c r="F1148" s="8">
        <f t="shared" si="199"/>
        <v>13024</v>
      </c>
      <c r="G1148" s="54">
        <f t="shared" si="205"/>
        <v>13024</v>
      </c>
      <c r="H1148" s="25" t="s">
        <v>950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985</v>
      </c>
      <c r="N1148" s="45">
        <v>45847</v>
      </c>
      <c r="O1148" s="54">
        <v>19927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206"/>
        <v>1146</v>
      </c>
      <c r="B1149" s="25" t="s">
        <v>959</v>
      </c>
      <c r="C1149" s="45">
        <v>45841</v>
      </c>
      <c r="D1149" s="45">
        <v>45846</v>
      </c>
      <c r="E1149" s="8">
        <v>148</v>
      </c>
      <c r="F1149" s="8">
        <f t="shared" si="199"/>
        <v>13024</v>
      </c>
      <c r="G1149" s="54">
        <f t="shared" si="205"/>
        <v>13024</v>
      </c>
      <c r="H1149" s="25" t="s">
        <v>951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985</v>
      </c>
      <c r="N1149" s="45">
        <v>45847</v>
      </c>
      <c r="O1149" s="54">
        <v>19927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206"/>
        <v>1147</v>
      </c>
      <c r="B1150" s="25" t="s">
        <v>959</v>
      </c>
      <c r="C1150" s="45">
        <v>45841</v>
      </c>
      <c r="D1150" s="45">
        <v>45846</v>
      </c>
      <c r="E1150" s="8">
        <v>279</v>
      </c>
      <c r="F1150" s="8">
        <f t="shared" si="199"/>
        <v>24552</v>
      </c>
      <c r="G1150" s="54">
        <f t="shared" si="205"/>
        <v>24552</v>
      </c>
      <c r="H1150" s="25" t="s">
        <v>952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985</v>
      </c>
      <c r="N1150" s="45">
        <v>45847</v>
      </c>
      <c r="O1150" s="54">
        <v>37565.360000000001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206"/>
        <v>1148</v>
      </c>
      <c r="B1151" s="25" t="s">
        <v>959</v>
      </c>
      <c r="C1151" s="45">
        <v>45841</v>
      </c>
      <c r="D1151" s="45">
        <v>45846</v>
      </c>
      <c r="E1151" s="8">
        <v>151</v>
      </c>
      <c r="F1151" s="8">
        <f t="shared" si="199"/>
        <v>13288</v>
      </c>
      <c r="G1151" s="54">
        <f t="shared" si="205"/>
        <v>13288</v>
      </c>
      <c r="H1151" s="25" t="s">
        <v>953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985</v>
      </c>
      <c r="N1151" s="45">
        <v>45847</v>
      </c>
      <c r="O1151" s="54">
        <v>20331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206"/>
        <v>1149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99"/>
        <v>7920</v>
      </c>
      <c r="G1152" s="54">
        <f t="shared" si="205"/>
        <v>7920</v>
      </c>
      <c r="H1152" s="25" t="s">
        <v>954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206"/>
        <v>1150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99"/>
        <v>7920</v>
      </c>
      <c r="G1153" s="54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206"/>
        <v>1151</v>
      </c>
      <c r="B1154" s="25" t="s">
        <v>959</v>
      </c>
      <c r="C1154" s="45">
        <v>45841</v>
      </c>
      <c r="D1154" s="45">
        <v>45846</v>
      </c>
      <c r="E1154" s="8">
        <v>172</v>
      </c>
      <c r="F1154" s="8">
        <f t="shared" si="199"/>
        <v>15136</v>
      </c>
      <c r="G1154" s="54">
        <f t="shared" si="205"/>
        <v>15136</v>
      </c>
      <c r="H1154" s="25" t="s">
        <v>955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985</v>
      </c>
      <c r="N1154" s="45">
        <v>45847</v>
      </c>
      <c r="O1154" s="54">
        <v>23158.57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206"/>
        <v>1152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si="199"/>
        <v>7920</v>
      </c>
      <c r="G1155" s="54">
        <f t="shared" si="205"/>
        <v>7920</v>
      </c>
      <c r="H1155" s="25" t="s">
        <v>956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si="206"/>
        <v>1153</v>
      </c>
      <c r="B1156" s="25" t="s">
        <v>959</v>
      </c>
      <c r="C1156" s="45">
        <v>45841</v>
      </c>
      <c r="D1156" s="45">
        <v>45846</v>
      </c>
      <c r="E1156" s="8">
        <v>90</v>
      </c>
      <c r="F1156" s="8">
        <f t="shared" si="199"/>
        <v>7920</v>
      </c>
      <c r="G1156" s="54">
        <f t="shared" si="205"/>
        <v>7920</v>
      </c>
      <c r="H1156" s="25" t="s">
        <v>957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985</v>
      </c>
      <c r="N1156" s="45">
        <v>45847</v>
      </c>
      <c r="O1156" s="54">
        <v>12117.86</v>
      </c>
      <c r="P1156" s="25" t="s">
        <v>40</v>
      </c>
      <c r="Q1156" s="25">
        <v>58152973196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Pune</v>
      </c>
      <c r="W1156" s="56"/>
      <c r="X1156" s="45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206"/>
        <v>1154</v>
      </c>
      <c r="B1157" s="25" t="s">
        <v>959</v>
      </c>
      <c r="C1157" s="45">
        <v>45841</v>
      </c>
      <c r="D1157" s="45">
        <v>45846</v>
      </c>
      <c r="E1157" s="8">
        <v>90</v>
      </c>
      <c r="F1157" s="8">
        <f t="shared" ref="F1157:F1220" si="208">IF(AB1157="DOLLAR",E1157*88,E1157)</f>
        <v>7920</v>
      </c>
      <c r="G1157" s="54">
        <f t="shared" si="205"/>
        <v>7920</v>
      </c>
      <c r="H1157" s="25" t="s">
        <v>958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985</v>
      </c>
      <c r="N1157" s="45">
        <v>45847</v>
      </c>
      <c r="O1157" s="54">
        <v>12117.86</v>
      </c>
      <c r="P1157" s="25" t="s">
        <v>40</v>
      </c>
      <c r="Q1157" s="25">
        <v>58152973196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Pune</v>
      </c>
      <c r="W1157" s="56"/>
      <c r="X1157" s="45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206"/>
        <v>1155</v>
      </c>
      <c r="B1158" s="25" t="s">
        <v>962</v>
      </c>
      <c r="C1158" s="45">
        <v>45841</v>
      </c>
      <c r="D1158" s="45">
        <v>45846</v>
      </c>
      <c r="E1158" s="8">
        <v>25.2</v>
      </c>
      <c r="F1158" s="8">
        <f t="shared" si="208"/>
        <v>2217.6</v>
      </c>
      <c r="G1158" s="54">
        <f t="shared" si="205"/>
        <v>2217.6</v>
      </c>
      <c r="H1158" s="25" t="s">
        <v>960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2043</v>
      </c>
      <c r="N1158" s="45">
        <v>45863</v>
      </c>
      <c r="O1158" s="54">
        <v>4141.2</v>
      </c>
      <c r="P1158" s="25" t="s">
        <v>968</v>
      </c>
      <c r="Q1158" s="25" t="s">
        <v>637</v>
      </c>
      <c r="R1158" s="25" t="s">
        <v>725</v>
      </c>
      <c r="S1158" s="3">
        <v>-20</v>
      </c>
      <c r="T1158" s="55"/>
      <c r="U1158" s="25" t="s">
        <v>521</v>
      </c>
      <c r="V1158" s="25" t="str">
        <f>VLOOKUP(P1158,'Customer List'!B:C,2,)</f>
        <v>Delhi</v>
      </c>
      <c r="W1158" s="56"/>
      <c r="X1158" s="45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206"/>
        <v>1156</v>
      </c>
      <c r="B1159" s="25" t="s">
        <v>962</v>
      </c>
      <c r="C1159" s="45">
        <v>45841</v>
      </c>
      <c r="D1159" s="45">
        <v>45846</v>
      </c>
      <c r="E1159" s="8">
        <v>22.2</v>
      </c>
      <c r="F1159" s="8">
        <f t="shared" si="208"/>
        <v>1953.6</v>
      </c>
      <c r="G1159" s="54">
        <f t="shared" ref="G1159:G1222" si="213">F1159*J1159</f>
        <v>1953.6</v>
      </c>
      <c r="H1159" s="25" t="s">
        <v>961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976</v>
      </c>
      <c r="N1159" s="45">
        <v>45847</v>
      </c>
      <c r="O1159" s="54">
        <v>3755.5</v>
      </c>
      <c r="P1159" s="25" t="s">
        <v>243</v>
      </c>
      <c r="Q1159" s="25">
        <v>58152972415</v>
      </c>
      <c r="R1159" s="25" t="s">
        <v>41</v>
      </c>
      <c r="S1159" s="3">
        <v>-20</v>
      </c>
      <c r="T1159" s="55"/>
      <c r="U1159" s="25" t="s">
        <v>521</v>
      </c>
      <c r="V1159" s="25" t="str">
        <f>VLOOKUP(P1159,'Customer List'!B:C,2,)</f>
        <v>Mumbai</v>
      </c>
      <c r="W1159" s="56"/>
      <c r="X1159" s="45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ref="A1160:A1223" si="214">A1159+1</f>
        <v>1157</v>
      </c>
      <c r="B1160" s="25" t="s">
        <v>965</v>
      </c>
      <c r="C1160" s="45">
        <v>45841</v>
      </c>
      <c r="D1160" s="45">
        <v>45846</v>
      </c>
      <c r="E1160" s="8">
        <v>295.8</v>
      </c>
      <c r="F1160" s="8">
        <f t="shared" si="208"/>
        <v>26030.400000000001</v>
      </c>
      <c r="G1160" s="54">
        <f t="shared" si="213"/>
        <v>26030.400000000001</v>
      </c>
      <c r="H1160" s="25" t="s">
        <v>963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1000</v>
      </c>
      <c r="N1160" s="45">
        <v>45847</v>
      </c>
      <c r="O1160" s="54">
        <v>38000</v>
      </c>
      <c r="P1160" s="25" t="s">
        <v>622</v>
      </c>
      <c r="Q1160" s="25">
        <v>58152972161</v>
      </c>
      <c r="R1160" s="25" t="s">
        <v>41</v>
      </c>
      <c r="S1160" s="3">
        <v>-20</v>
      </c>
      <c r="T1160" s="55"/>
      <c r="U1160" s="25" t="s">
        <v>521</v>
      </c>
      <c r="V1160" s="25" t="str">
        <f>VLOOKUP(P1160,'Customer List'!B:C,2,)</f>
        <v>Hyderabad</v>
      </c>
      <c r="W1160" s="56"/>
      <c r="X1160" s="45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214"/>
        <v>1158</v>
      </c>
      <c r="B1161" s="25" t="s">
        <v>965</v>
      </c>
      <c r="C1161" s="45">
        <v>45841</v>
      </c>
      <c r="D1161" s="45">
        <v>45846</v>
      </c>
      <c r="E1161" s="8">
        <v>5</v>
      </c>
      <c r="F1161" s="8">
        <f t="shared" si="208"/>
        <v>440</v>
      </c>
      <c r="G1161" s="54">
        <f t="shared" si="213"/>
        <v>440</v>
      </c>
      <c r="H1161" s="25" t="s">
        <v>964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1231</v>
      </c>
      <c r="N1161" s="45">
        <v>45854</v>
      </c>
      <c r="O1161" s="54">
        <v>0</v>
      </c>
      <c r="P1161" s="25" t="s">
        <v>626</v>
      </c>
      <c r="Q1161" s="25" t="s">
        <v>637</v>
      </c>
      <c r="R1161" s="25" t="s">
        <v>638</v>
      </c>
      <c r="S1161" s="3">
        <v>-20</v>
      </c>
      <c r="T1161" s="55" t="s">
        <v>649</v>
      </c>
      <c r="U1161" s="25" t="s">
        <v>521</v>
      </c>
      <c r="V1161" s="25" t="str">
        <f>VLOOKUP(P1161,'Customer List'!B:C,2,)</f>
        <v>Delhi</v>
      </c>
      <c r="W1161" s="56"/>
      <c r="X1161" s="45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214"/>
        <v>1159</v>
      </c>
      <c r="B1162" s="25" t="s">
        <v>967</v>
      </c>
      <c r="C1162" s="45">
        <v>45841</v>
      </c>
      <c r="D1162" s="45">
        <v>45846</v>
      </c>
      <c r="E1162" s="8">
        <v>5</v>
      </c>
      <c r="F1162" s="8">
        <f t="shared" si="208"/>
        <v>440</v>
      </c>
      <c r="G1162" s="54">
        <f t="shared" si="213"/>
        <v>440</v>
      </c>
      <c r="H1162" s="25" t="s">
        <v>966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1166</v>
      </c>
      <c r="N1162" s="45">
        <v>45852</v>
      </c>
      <c r="O1162" s="54">
        <v>0</v>
      </c>
      <c r="P1162" s="25" t="s">
        <v>626</v>
      </c>
      <c r="Q1162" s="25" t="s">
        <v>637</v>
      </c>
      <c r="R1162" s="25" t="s">
        <v>725</v>
      </c>
      <c r="S1162" s="3">
        <v>-20</v>
      </c>
      <c r="T1162" s="55" t="s">
        <v>649</v>
      </c>
      <c r="U1162" s="25" t="s">
        <v>521</v>
      </c>
      <c r="V1162" s="25" t="str">
        <f>VLOOKUP(P1162,'Customer List'!B:C,2,)</f>
        <v>Delhi</v>
      </c>
      <c r="W1162" s="56"/>
      <c r="X1162" s="45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214"/>
        <v>1160</v>
      </c>
      <c r="B1163" s="25" t="s">
        <v>1135</v>
      </c>
      <c r="C1163" s="45">
        <v>45841</v>
      </c>
      <c r="D1163" s="45">
        <v>45849</v>
      </c>
      <c r="E1163" s="8">
        <v>17.5</v>
      </c>
      <c r="F1163" s="8">
        <f t="shared" si="208"/>
        <v>1540</v>
      </c>
      <c r="G1163" s="54">
        <f t="shared" si="213"/>
        <v>1540</v>
      </c>
      <c r="H1163" s="25">
        <v>100511</v>
      </c>
      <c r="I1163" s="25" t="s">
        <v>1425</v>
      </c>
      <c r="J1163" s="25">
        <v>1</v>
      </c>
      <c r="K1163" s="25">
        <v>1</v>
      </c>
      <c r="L1163" s="25">
        <f t="shared" si="209"/>
        <v>0</v>
      </c>
      <c r="M1163" s="25" t="s">
        <v>1160</v>
      </c>
      <c r="N1163" s="45">
        <v>45850</v>
      </c>
      <c r="O1163" s="54">
        <v>2325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214"/>
        <v>1161</v>
      </c>
      <c r="B1164" s="25" t="s">
        <v>1135</v>
      </c>
      <c r="C1164" s="45">
        <v>45841</v>
      </c>
      <c r="D1164" s="45">
        <v>45849</v>
      </c>
      <c r="E1164" s="8">
        <v>73.5</v>
      </c>
      <c r="F1164" s="8">
        <f t="shared" si="208"/>
        <v>6468</v>
      </c>
      <c r="G1164" s="54">
        <f t="shared" si="213"/>
        <v>6468</v>
      </c>
      <c r="H1164" s="25">
        <v>103108</v>
      </c>
      <c r="I1164" s="25" t="s">
        <v>78</v>
      </c>
      <c r="J1164" s="25">
        <v>1</v>
      </c>
      <c r="K1164" s="25">
        <v>1</v>
      </c>
      <c r="L1164" s="25">
        <f t="shared" si="209"/>
        <v>0</v>
      </c>
      <c r="M1164" s="25" t="s">
        <v>1919</v>
      </c>
      <c r="N1164" s="45">
        <v>45857</v>
      </c>
      <c r="O1164" s="54">
        <v>9975</v>
      </c>
      <c r="P1164" s="25" t="s">
        <v>1137</v>
      </c>
      <c r="Q1164" s="25">
        <v>58153395355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Kerala</v>
      </c>
      <c r="W1164" s="56"/>
      <c r="X1164" s="45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214"/>
        <v>1162</v>
      </c>
      <c r="B1165" s="25" t="s">
        <v>1135</v>
      </c>
      <c r="C1165" s="45">
        <v>45841</v>
      </c>
      <c r="D1165" s="45">
        <v>45849</v>
      </c>
      <c r="E1165" s="8">
        <v>303.8</v>
      </c>
      <c r="F1165" s="8">
        <f t="shared" si="208"/>
        <v>26734.400000000001</v>
      </c>
      <c r="G1165" s="54">
        <f t="shared" si="213"/>
        <v>26734.400000000001</v>
      </c>
      <c r="H1165" s="25">
        <v>106906</v>
      </c>
      <c r="I1165" s="25" t="s">
        <v>1864</v>
      </c>
      <c r="J1165" s="25">
        <v>1</v>
      </c>
      <c r="K1165" s="25">
        <v>1</v>
      </c>
      <c r="L1165" s="25">
        <f t="shared" si="209"/>
        <v>0</v>
      </c>
      <c r="M1165" s="25" t="s">
        <v>1196</v>
      </c>
      <c r="N1165" s="45">
        <v>45853</v>
      </c>
      <c r="O1165" s="54">
        <v>37107</v>
      </c>
      <c r="P1165" s="25" t="s">
        <v>17</v>
      </c>
      <c r="Q1165" s="25" t="s">
        <v>637</v>
      </c>
      <c r="R1165" s="25" t="s">
        <v>725</v>
      </c>
      <c r="S1165" s="3">
        <v>4</v>
      </c>
      <c r="T1165" s="55"/>
      <c r="U1165" s="25" t="s">
        <v>19</v>
      </c>
      <c r="V1165" s="25" t="str">
        <f>VLOOKUP(P1165,'Customer List'!B:C,2,)</f>
        <v>Delhi</v>
      </c>
      <c r="W1165" s="56"/>
      <c r="X1165" s="45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67" t="str">
        <f>VLOOKUP(P1165,'Customer List'!B:D,3,)</f>
        <v>Local</v>
      </c>
    </row>
    <row r="1166" spans="1:29" x14ac:dyDescent="0.25">
      <c r="A1166" s="25">
        <f t="shared" si="214"/>
        <v>1163</v>
      </c>
      <c r="B1166" s="25" t="s">
        <v>1135</v>
      </c>
      <c r="C1166" s="45">
        <v>45841</v>
      </c>
      <c r="D1166" s="45">
        <v>45849</v>
      </c>
      <c r="E1166" s="8">
        <v>65.8</v>
      </c>
      <c r="F1166" s="8">
        <f t="shared" si="208"/>
        <v>5790.4</v>
      </c>
      <c r="G1166" s="54">
        <f t="shared" si="213"/>
        <v>5790.4</v>
      </c>
      <c r="H1166" s="25">
        <v>107627</v>
      </c>
      <c r="I1166" s="25" t="s">
        <v>1550</v>
      </c>
      <c r="J1166" s="25">
        <v>1</v>
      </c>
      <c r="K1166" s="25">
        <v>1</v>
      </c>
      <c r="L1166" s="25">
        <f t="shared" si="209"/>
        <v>0</v>
      </c>
      <c r="M1166" s="25" t="s">
        <v>1160</v>
      </c>
      <c r="N1166" s="45">
        <v>45850</v>
      </c>
      <c r="O1166" s="54">
        <v>8742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214"/>
        <v>1164</v>
      </c>
      <c r="B1167" s="25" t="s">
        <v>1135</v>
      </c>
      <c r="C1167" s="45">
        <v>45841</v>
      </c>
      <c r="D1167" s="45">
        <v>45849</v>
      </c>
      <c r="E1167" s="8">
        <v>275.10000000000002</v>
      </c>
      <c r="F1167" s="8">
        <f t="shared" si="208"/>
        <v>24208.800000000003</v>
      </c>
      <c r="G1167" s="54">
        <f t="shared" si="213"/>
        <v>24208.800000000003</v>
      </c>
      <c r="H1167" s="25">
        <v>109412</v>
      </c>
      <c r="I1167" s="25" t="s">
        <v>1865</v>
      </c>
      <c r="J1167" s="25">
        <v>1</v>
      </c>
      <c r="K1167" s="25">
        <v>1</v>
      </c>
      <c r="L1167" s="25">
        <f t="shared" si="209"/>
        <v>0</v>
      </c>
      <c r="M1167" s="25" t="s">
        <v>1160</v>
      </c>
      <c r="N1167" s="45">
        <v>45850</v>
      </c>
      <c r="O1167" s="54">
        <v>36549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214"/>
        <v>1165</v>
      </c>
      <c r="B1168" s="25" t="s">
        <v>1135</v>
      </c>
      <c r="C1168" s="45">
        <v>45841</v>
      </c>
      <c r="D1168" s="45">
        <v>45849</v>
      </c>
      <c r="E1168" s="8">
        <v>214.5</v>
      </c>
      <c r="F1168" s="8">
        <f t="shared" si="208"/>
        <v>18876</v>
      </c>
      <c r="G1168" s="54">
        <f t="shared" si="213"/>
        <v>18876</v>
      </c>
      <c r="H1168" s="25">
        <v>121439</v>
      </c>
      <c r="I1168" s="25" t="s">
        <v>1866</v>
      </c>
      <c r="J1168" s="25">
        <v>1</v>
      </c>
      <c r="K1168" s="25">
        <v>1</v>
      </c>
      <c r="L1168" s="25">
        <f t="shared" si="209"/>
        <v>0</v>
      </c>
      <c r="M1168" s="25" t="s">
        <v>1160</v>
      </c>
      <c r="N1168" s="45">
        <v>45850</v>
      </c>
      <c r="O1168" s="54">
        <v>26598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214"/>
        <v>1166</v>
      </c>
      <c r="B1169" s="25" t="s">
        <v>1135</v>
      </c>
      <c r="C1169" s="45">
        <v>45841</v>
      </c>
      <c r="D1169" s="45">
        <v>45849</v>
      </c>
      <c r="E1169" s="8">
        <v>35</v>
      </c>
      <c r="F1169" s="8">
        <f t="shared" si="208"/>
        <v>3080</v>
      </c>
      <c r="G1169" s="54">
        <f t="shared" si="213"/>
        <v>3080</v>
      </c>
      <c r="H1169" s="25">
        <v>123115</v>
      </c>
      <c r="I1169" s="25" t="s">
        <v>1459</v>
      </c>
      <c r="J1169" s="25">
        <v>1</v>
      </c>
      <c r="K1169" s="25">
        <v>1</v>
      </c>
      <c r="L1169" s="25">
        <f t="shared" si="209"/>
        <v>0</v>
      </c>
      <c r="M1169" s="25" t="s">
        <v>1160</v>
      </c>
      <c r="N1169" s="45">
        <v>45850</v>
      </c>
      <c r="O1169" s="54">
        <v>4650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214"/>
        <v>1167</v>
      </c>
      <c r="B1170" s="25" t="s">
        <v>1135</v>
      </c>
      <c r="C1170" s="45">
        <v>45841</v>
      </c>
      <c r="D1170" s="45">
        <v>45849</v>
      </c>
      <c r="E1170" s="8">
        <v>90.3</v>
      </c>
      <c r="F1170" s="8">
        <f t="shared" si="208"/>
        <v>7946.4</v>
      </c>
      <c r="G1170" s="54">
        <f t="shared" si="213"/>
        <v>7946.4</v>
      </c>
      <c r="H1170" s="25">
        <v>141705</v>
      </c>
      <c r="I1170" s="25" t="s">
        <v>1867</v>
      </c>
      <c r="J1170" s="25">
        <v>1</v>
      </c>
      <c r="K1170" s="25">
        <v>1</v>
      </c>
      <c r="L1170" s="25">
        <f t="shared" si="209"/>
        <v>0</v>
      </c>
      <c r="M1170" s="25" t="s">
        <v>1160</v>
      </c>
      <c r="N1170" s="45">
        <v>45850</v>
      </c>
      <c r="O1170" s="54">
        <v>11997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214"/>
        <v>1168</v>
      </c>
      <c r="B1171" s="25" t="s">
        <v>1135</v>
      </c>
      <c r="C1171" s="45">
        <v>45841</v>
      </c>
      <c r="D1171" s="45">
        <v>45849</v>
      </c>
      <c r="E1171" s="8">
        <v>262.5</v>
      </c>
      <c r="F1171" s="8">
        <f t="shared" si="208"/>
        <v>23100</v>
      </c>
      <c r="G1171" s="54">
        <f t="shared" si="213"/>
        <v>23100</v>
      </c>
      <c r="H1171" s="25">
        <v>146528</v>
      </c>
      <c r="I1171" s="25" t="s">
        <v>1868</v>
      </c>
      <c r="J1171" s="25">
        <v>1</v>
      </c>
      <c r="K1171" s="25">
        <v>1</v>
      </c>
      <c r="L1171" s="25">
        <f t="shared" si="209"/>
        <v>0</v>
      </c>
      <c r="M1171" s="25" t="s">
        <v>1196</v>
      </c>
      <c r="N1171" s="45">
        <v>45853</v>
      </c>
      <c r="O1171" s="54">
        <v>32062.5</v>
      </c>
      <c r="P1171" s="25" t="s">
        <v>17</v>
      </c>
      <c r="Q1171" s="25" t="s">
        <v>637</v>
      </c>
      <c r="R1171" s="25" t="s">
        <v>725</v>
      </c>
      <c r="S1171" s="3">
        <v>4</v>
      </c>
      <c r="T1171" s="55"/>
      <c r="U1171" s="25" t="s">
        <v>19</v>
      </c>
      <c r="V1171" s="25" t="str">
        <f>VLOOKUP(P1171,'Customer List'!B:C,2,)</f>
        <v>Delhi</v>
      </c>
      <c r="W1171" s="56"/>
      <c r="X1171" s="45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67" t="str">
        <f>VLOOKUP(P1171,'Customer List'!B:D,3,)</f>
        <v>Local</v>
      </c>
    </row>
    <row r="1172" spans="1:29" x14ac:dyDescent="0.25">
      <c r="A1172" s="25">
        <f t="shared" si="214"/>
        <v>1169</v>
      </c>
      <c r="B1172" s="25" t="s">
        <v>1135</v>
      </c>
      <c r="C1172" s="45">
        <v>45841</v>
      </c>
      <c r="D1172" s="45">
        <v>45849</v>
      </c>
      <c r="E1172" s="8">
        <v>267.39999999999998</v>
      </c>
      <c r="F1172" s="8">
        <f t="shared" si="208"/>
        <v>23531.199999999997</v>
      </c>
      <c r="G1172" s="54">
        <f t="shared" si="213"/>
        <v>23531.199999999997</v>
      </c>
      <c r="H1172" s="25">
        <v>149050</v>
      </c>
      <c r="I1172" s="25" t="s">
        <v>1869</v>
      </c>
      <c r="J1172" s="25">
        <v>1</v>
      </c>
      <c r="K1172" s="25">
        <v>1</v>
      </c>
      <c r="L1172" s="25">
        <f t="shared" si="209"/>
        <v>0</v>
      </c>
      <c r="M1172" s="25" t="s">
        <v>1160</v>
      </c>
      <c r="N1172" s="45">
        <v>45850</v>
      </c>
      <c r="O1172" s="54">
        <v>35526</v>
      </c>
      <c r="P1172" s="25" t="s">
        <v>166</v>
      </c>
      <c r="Q1172" s="25">
        <v>58153114386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Lucknow</v>
      </c>
      <c r="W1172" s="56"/>
      <c r="X1172" s="45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214"/>
        <v>1170</v>
      </c>
      <c r="B1173" s="25" t="s">
        <v>1135</v>
      </c>
      <c r="C1173" s="45">
        <v>45841</v>
      </c>
      <c r="D1173" s="45">
        <v>45849</v>
      </c>
      <c r="E1173" s="8">
        <v>303.8</v>
      </c>
      <c r="F1173" s="8">
        <f t="shared" si="208"/>
        <v>26734.400000000001</v>
      </c>
      <c r="G1173" s="54">
        <f t="shared" si="213"/>
        <v>26734.400000000001</v>
      </c>
      <c r="H1173" s="25">
        <v>150636</v>
      </c>
      <c r="I1173" s="25" t="s">
        <v>1870</v>
      </c>
      <c r="J1173" s="25">
        <v>1</v>
      </c>
      <c r="K1173" s="25">
        <v>1</v>
      </c>
      <c r="L1173" s="25">
        <f t="shared" si="209"/>
        <v>0</v>
      </c>
      <c r="M1173" s="25" t="s">
        <v>1160</v>
      </c>
      <c r="N1173" s="45">
        <v>45850</v>
      </c>
      <c r="O1173" s="54">
        <v>40362</v>
      </c>
      <c r="P1173" s="25" t="s">
        <v>166</v>
      </c>
      <c r="Q1173" s="25">
        <v>58153114386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Lucknow</v>
      </c>
      <c r="W1173" s="56"/>
      <c r="X1173" s="45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214"/>
        <v>1171</v>
      </c>
      <c r="B1174" s="25" t="s">
        <v>1135</v>
      </c>
      <c r="C1174" s="45">
        <v>45841</v>
      </c>
      <c r="D1174" s="45">
        <v>45849</v>
      </c>
      <c r="E1174" s="8">
        <v>11.9</v>
      </c>
      <c r="F1174" s="8">
        <f t="shared" si="208"/>
        <v>1047.2</v>
      </c>
      <c r="G1174" s="54">
        <f t="shared" si="213"/>
        <v>2094.4</v>
      </c>
      <c r="H1174" s="25">
        <v>300505</v>
      </c>
      <c r="I1174" s="25" t="s">
        <v>24</v>
      </c>
      <c r="J1174" s="25">
        <v>2</v>
      </c>
      <c r="K1174" s="25">
        <v>2</v>
      </c>
      <c r="L1174" s="25">
        <f t="shared" si="209"/>
        <v>0</v>
      </c>
      <c r="M1174" s="25" t="s">
        <v>1156</v>
      </c>
      <c r="N1174" s="45">
        <v>45850</v>
      </c>
      <c r="O1174" s="54">
        <v>3570</v>
      </c>
      <c r="P1174" s="25" t="s">
        <v>173</v>
      </c>
      <c r="Q1174" s="25">
        <v>58153114541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Kolkata</v>
      </c>
      <c r="W1174" s="56"/>
      <c r="X1174" s="45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214"/>
        <v>1172</v>
      </c>
      <c r="B1175" s="25" t="s">
        <v>1135</v>
      </c>
      <c r="C1175" s="45">
        <v>45841</v>
      </c>
      <c r="D1175" s="45">
        <v>45849</v>
      </c>
      <c r="E1175" s="8">
        <v>50.4</v>
      </c>
      <c r="F1175" s="8">
        <f t="shared" si="208"/>
        <v>4435.2</v>
      </c>
      <c r="G1175" s="54">
        <f t="shared" si="213"/>
        <v>4435.2</v>
      </c>
      <c r="H1175" s="25">
        <v>301008</v>
      </c>
      <c r="I1175" s="25" t="s">
        <v>1805</v>
      </c>
      <c r="J1175" s="25">
        <v>1</v>
      </c>
      <c r="K1175" s="25">
        <v>1</v>
      </c>
      <c r="L1175" s="25">
        <f t="shared" si="209"/>
        <v>0</v>
      </c>
      <c r="M1175" s="25" t="s">
        <v>1919</v>
      </c>
      <c r="N1175" s="45">
        <v>45857</v>
      </c>
      <c r="O1175" s="54">
        <v>6840</v>
      </c>
      <c r="P1175" s="25" t="s">
        <v>1137</v>
      </c>
      <c r="Q1175" s="25">
        <v>58153395355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Kerala</v>
      </c>
      <c r="W1175" s="56"/>
      <c r="X1175" s="45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214"/>
        <v>1173</v>
      </c>
      <c r="B1176" s="25" t="s">
        <v>1135</v>
      </c>
      <c r="C1176" s="45">
        <v>45841</v>
      </c>
      <c r="D1176" s="45">
        <v>45849</v>
      </c>
      <c r="E1176" s="8">
        <v>98.7</v>
      </c>
      <c r="F1176" s="8">
        <f t="shared" si="208"/>
        <v>8685.6</v>
      </c>
      <c r="G1176" s="54">
        <f t="shared" si="213"/>
        <v>8685.6</v>
      </c>
      <c r="H1176" s="25">
        <v>301641</v>
      </c>
      <c r="I1176" s="25" t="s">
        <v>1871</v>
      </c>
      <c r="J1176" s="25">
        <v>1</v>
      </c>
      <c r="K1176" s="25">
        <v>1</v>
      </c>
      <c r="L1176" s="25">
        <f t="shared" si="209"/>
        <v>0</v>
      </c>
      <c r="M1176" s="25" t="s">
        <v>1154</v>
      </c>
      <c r="N1176" s="45">
        <v>45850</v>
      </c>
      <c r="O1176" s="54">
        <v>16391</v>
      </c>
      <c r="P1176" s="25" t="s">
        <v>289</v>
      </c>
      <c r="Q1176" s="25">
        <v>58153120675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Banglore</v>
      </c>
      <c r="W1176" s="56"/>
      <c r="X1176" s="45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214"/>
        <v>1174</v>
      </c>
      <c r="B1177" s="25" t="s">
        <v>1135</v>
      </c>
      <c r="C1177" s="45">
        <v>45841</v>
      </c>
      <c r="D1177" s="45">
        <v>45849</v>
      </c>
      <c r="E1177" s="8">
        <v>285</v>
      </c>
      <c r="F1177" s="8">
        <f t="shared" si="208"/>
        <v>25080</v>
      </c>
      <c r="G1177" s="54">
        <f t="shared" si="213"/>
        <v>25080</v>
      </c>
      <c r="H1177" s="25">
        <v>302340</v>
      </c>
      <c r="I1177" s="25" t="s">
        <v>1399</v>
      </c>
      <c r="J1177" s="25">
        <v>1</v>
      </c>
      <c r="K1177" s="25">
        <v>1</v>
      </c>
      <c r="L1177" s="25">
        <f t="shared" si="209"/>
        <v>0</v>
      </c>
      <c r="M1177" s="25" t="s">
        <v>1155</v>
      </c>
      <c r="N1177" s="45">
        <v>45850</v>
      </c>
      <c r="O1177" s="54">
        <v>41230</v>
      </c>
      <c r="P1177" s="25" t="s">
        <v>1138</v>
      </c>
      <c r="Q1177" s="25">
        <v>58153120546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214"/>
        <v>1175</v>
      </c>
      <c r="B1178" s="25" t="s">
        <v>1135</v>
      </c>
      <c r="C1178" s="45">
        <v>45841</v>
      </c>
      <c r="D1178" s="45">
        <v>45849</v>
      </c>
      <c r="E1178" s="8">
        <v>104.3</v>
      </c>
      <c r="F1178" s="8">
        <f t="shared" si="208"/>
        <v>9178.4</v>
      </c>
      <c r="G1178" s="54">
        <f t="shared" si="213"/>
        <v>9178.4</v>
      </c>
      <c r="H1178" s="25">
        <v>303007</v>
      </c>
      <c r="I1178" s="25" t="s">
        <v>1872</v>
      </c>
      <c r="J1178" s="25">
        <v>1</v>
      </c>
      <c r="K1178" s="25">
        <v>1</v>
      </c>
      <c r="L1178" s="25">
        <f t="shared" si="209"/>
        <v>0</v>
      </c>
      <c r="M1178" s="25" t="s">
        <v>1168</v>
      </c>
      <c r="N1178" s="45">
        <v>45852</v>
      </c>
      <c r="O1178" s="54">
        <v>16166.5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214"/>
        <v>1176</v>
      </c>
      <c r="B1179" s="25" t="s">
        <v>1135</v>
      </c>
      <c r="C1179" s="45">
        <v>45841</v>
      </c>
      <c r="D1179" s="45">
        <v>45849</v>
      </c>
      <c r="E1179" s="8">
        <v>326.25</v>
      </c>
      <c r="F1179" s="8">
        <f t="shared" si="208"/>
        <v>28710</v>
      </c>
      <c r="G1179" s="54">
        <f t="shared" si="213"/>
        <v>28710</v>
      </c>
      <c r="H1179" s="25">
        <v>304134</v>
      </c>
      <c r="I1179" s="25" t="s">
        <v>1873</v>
      </c>
      <c r="J1179" s="25">
        <v>1</v>
      </c>
      <c r="K1179" s="25">
        <v>1</v>
      </c>
      <c r="L1179" s="25">
        <f t="shared" si="209"/>
        <v>0</v>
      </c>
      <c r="M1179" s="25" t="s">
        <v>1151</v>
      </c>
      <c r="N1179" s="45">
        <v>45850</v>
      </c>
      <c r="O1179" s="54">
        <v>37192.5</v>
      </c>
      <c r="P1179" s="25" t="s">
        <v>243</v>
      </c>
      <c r="Q1179" s="25">
        <v>58153114902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Mumbai</v>
      </c>
      <c r="W1179" s="56"/>
      <c r="X1179" s="45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214"/>
        <v>1177</v>
      </c>
      <c r="B1180" s="25" t="s">
        <v>1135</v>
      </c>
      <c r="C1180" s="45">
        <v>45841</v>
      </c>
      <c r="D1180" s="45">
        <v>45849</v>
      </c>
      <c r="E1180" s="8">
        <v>74.2</v>
      </c>
      <c r="F1180" s="8">
        <f t="shared" si="208"/>
        <v>6529.6</v>
      </c>
      <c r="G1180" s="54">
        <f t="shared" si="213"/>
        <v>6529.6</v>
      </c>
      <c r="H1180" s="25">
        <v>304603</v>
      </c>
      <c r="I1180" s="25" t="s">
        <v>1327</v>
      </c>
      <c r="J1180" s="25">
        <v>1</v>
      </c>
      <c r="K1180" s="25">
        <v>1</v>
      </c>
      <c r="L1180" s="25">
        <f t="shared" si="209"/>
        <v>0</v>
      </c>
      <c r="M1180" s="25" t="s">
        <v>1168</v>
      </c>
      <c r="N1180" s="45">
        <v>45852</v>
      </c>
      <c r="O1180" s="54">
        <v>11501</v>
      </c>
      <c r="P1180" s="25" t="s">
        <v>106</v>
      </c>
      <c r="Q1180" s="25" t="s">
        <v>1197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Chandigarh</v>
      </c>
      <c r="W1180" s="56"/>
      <c r="X1180" s="45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214"/>
        <v>1178</v>
      </c>
      <c r="B1181" s="25" t="s">
        <v>1135</v>
      </c>
      <c r="C1181" s="45">
        <v>45841</v>
      </c>
      <c r="D1181" s="45">
        <v>45849</v>
      </c>
      <c r="E1181" s="8">
        <v>85.4</v>
      </c>
      <c r="F1181" s="8">
        <f t="shared" si="208"/>
        <v>7515.2000000000007</v>
      </c>
      <c r="G1181" s="54">
        <f t="shared" si="213"/>
        <v>7515.2000000000007</v>
      </c>
      <c r="H1181" s="25">
        <v>321105</v>
      </c>
      <c r="I1181" s="25" t="s">
        <v>1874</v>
      </c>
      <c r="J1181" s="25">
        <v>1</v>
      </c>
      <c r="K1181" s="25">
        <v>1</v>
      </c>
      <c r="L1181" s="25">
        <f t="shared" si="209"/>
        <v>0</v>
      </c>
      <c r="M1181" s="25" t="s">
        <v>1160</v>
      </c>
      <c r="N1181" s="45">
        <v>45850</v>
      </c>
      <c r="O1181" s="54">
        <v>11346</v>
      </c>
      <c r="P1181" s="25" t="s">
        <v>166</v>
      </c>
      <c r="Q1181" s="25">
        <v>58153114386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Lucknow</v>
      </c>
      <c r="W1181" s="56"/>
      <c r="X1181" s="45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214"/>
        <v>1179</v>
      </c>
      <c r="B1182" s="25" t="s">
        <v>1135</v>
      </c>
      <c r="C1182" s="45">
        <v>45841</v>
      </c>
      <c r="D1182" s="45">
        <v>45849</v>
      </c>
      <c r="E1182" s="8">
        <v>68.599999999999994</v>
      </c>
      <c r="F1182" s="8">
        <f t="shared" si="208"/>
        <v>6036.7999999999993</v>
      </c>
      <c r="G1182" s="54">
        <f t="shared" si="213"/>
        <v>6036.7999999999993</v>
      </c>
      <c r="H1182" s="25">
        <v>328605</v>
      </c>
      <c r="I1182" s="25" t="s">
        <v>1817</v>
      </c>
      <c r="J1182" s="25">
        <v>1</v>
      </c>
      <c r="K1182" s="25">
        <v>1</v>
      </c>
      <c r="L1182" s="25">
        <f t="shared" si="209"/>
        <v>0</v>
      </c>
      <c r="M1182" s="25" t="s">
        <v>1156</v>
      </c>
      <c r="N1182" s="45">
        <v>45850</v>
      </c>
      <c r="O1182" s="54">
        <v>10290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214"/>
        <v>1180</v>
      </c>
      <c r="B1183" s="25" t="s">
        <v>1135</v>
      </c>
      <c r="C1183" s="45">
        <v>45841</v>
      </c>
      <c r="D1183" s="45">
        <v>45849</v>
      </c>
      <c r="E1183" s="8">
        <v>45.5</v>
      </c>
      <c r="F1183" s="8">
        <f t="shared" si="208"/>
        <v>4004</v>
      </c>
      <c r="G1183" s="54">
        <f t="shared" si="213"/>
        <v>4004</v>
      </c>
      <c r="H1183" s="25">
        <v>333801</v>
      </c>
      <c r="I1183" s="25" t="s">
        <v>1875</v>
      </c>
      <c r="J1183" s="25">
        <v>1</v>
      </c>
      <c r="K1183" s="25">
        <v>1</v>
      </c>
      <c r="L1183" s="25">
        <f t="shared" si="209"/>
        <v>0</v>
      </c>
      <c r="M1183" s="25" t="s">
        <v>1158</v>
      </c>
      <c r="N1183" s="45">
        <v>45850</v>
      </c>
      <c r="O1183" s="54">
        <v>7354.75</v>
      </c>
      <c r="P1183" s="25" t="s">
        <v>1139</v>
      </c>
      <c r="Q1183" s="25">
        <v>58153114191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Banglore</v>
      </c>
      <c r="W1183" s="56"/>
      <c r="X1183" s="45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214"/>
        <v>1181</v>
      </c>
      <c r="B1184" s="25" t="s">
        <v>1135</v>
      </c>
      <c r="C1184" s="45">
        <v>45841</v>
      </c>
      <c r="D1184" s="45">
        <v>45849</v>
      </c>
      <c r="E1184" s="8">
        <v>84.7</v>
      </c>
      <c r="F1184" s="8">
        <f t="shared" si="208"/>
        <v>7453.6</v>
      </c>
      <c r="G1184" s="54">
        <f t="shared" si="213"/>
        <v>7453.6</v>
      </c>
      <c r="H1184" s="25">
        <v>344703</v>
      </c>
      <c r="I1184" s="25" t="s">
        <v>1876</v>
      </c>
      <c r="J1184" s="25">
        <v>1</v>
      </c>
      <c r="K1184" s="25">
        <v>1</v>
      </c>
      <c r="L1184" s="25">
        <f t="shared" si="209"/>
        <v>0</v>
      </c>
      <c r="M1184" s="25" t="s">
        <v>1156</v>
      </c>
      <c r="N1184" s="45">
        <v>45850</v>
      </c>
      <c r="O1184" s="54">
        <v>12705</v>
      </c>
      <c r="P1184" s="25" t="s">
        <v>173</v>
      </c>
      <c r="Q1184" s="25">
        <v>58153114541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Kolkata</v>
      </c>
      <c r="W1184" s="56"/>
      <c r="X1184" s="45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214"/>
        <v>1182</v>
      </c>
      <c r="B1185" s="25" t="s">
        <v>1135</v>
      </c>
      <c r="C1185" s="45">
        <v>45841</v>
      </c>
      <c r="D1185" s="45">
        <v>45849</v>
      </c>
      <c r="E1185" s="8">
        <v>172.9</v>
      </c>
      <c r="F1185" s="8">
        <f t="shared" si="208"/>
        <v>15215.2</v>
      </c>
      <c r="G1185" s="54">
        <f t="shared" si="213"/>
        <v>15215.2</v>
      </c>
      <c r="H1185" s="25">
        <v>349504</v>
      </c>
      <c r="I1185" s="25" t="s">
        <v>1877</v>
      </c>
      <c r="J1185" s="25">
        <v>1</v>
      </c>
      <c r="K1185" s="25">
        <v>1</v>
      </c>
      <c r="L1185" s="25">
        <f t="shared" si="209"/>
        <v>0</v>
      </c>
      <c r="M1185" s="25" t="s">
        <v>1155</v>
      </c>
      <c r="N1185" s="45">
        <v>45850</v>
      </c>
      <c r="O1185" s="54">
        <v>26799.5</v>
      </c>
      <c r="P1185" s="25" t="s">
        <v>1138</v>
      </c>
      <c r="Q1185" s="25">
        <v>58153120546</v>
      </c>
      <c r="R1185" s="25" t="s">
        <v>41</v>
      </c>
      <c r="S1185" s="3">
        <v>4</v>
      </c>
      <c r="T1185" s="55"/>
      <c r="U1185" s="25" t="s">
        <v>19</v>
      </c>
      <c r="V1185" s="25" t="str">
        <f>VLOOKUP(P1185,'Customer List'!B:C,2,)</f>
        <v>Mumbai</v>
      </c>
      <c r="W1185" s="56"/>
      <c r="X1185" s="45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x14ac:dyDescent="0.25">
      <c r="A1186" s="25">
        <f t="shared" si="214"/>
        <v>1183</v>
      </c>
      <c r="B1186" s="25" t="s">
        <v>1135</v>
      </c>
      <c r="C1186" s="45">
        <v>45841</v>
      </c>
      <c r="D1186" s="45">
        <v>45849</v>
      </c>
      <c r="E1186" s="8">
        <v>122.5</v>
      </c>
      <c r="F1186" s="8">
        <f t="shared" si="208"/>
        <v>10780</v>
      </c>
      <c r="G1186" s="54">
        <f t="shared" si="213"/>
        <v>10780</v>
      </c>
      <c r="H1186" s="25">
        <v>422603</v>
      </c>
      <c r="I1186" s="25" t="s">
        <v>1878</v>
      </c>
      <c r="J1186" s="25">
        <v>1</v>
      </c>
      <c r="K1186" s="25">
        <v>1</v>
      </c>
      <c r="L1186" s="25">
        <f t="shared" si="209"/>
        <v>0</v>
      </c>
      <c r="M1186" s="25" t="s">
        <v>1919</v>
      </c>
      <c r="N1186" s="45">
        <v>45857</v>
      </c>
      <c r="O1186" s="54">
        <v>16625</v>
      </c>
      <c r="P1186" s="25" t="s">
        <v>1137</v>
      </c>
      <c r="Q1186" s="25">
        <v>58153395355</v>
      </c>
      <c r="R1186" s="25" t="s">
        <v>41</v>
      </c>
      <c r="S1186" s="3">
        <v>4</v>
      </c>
      <c r="T1186" s="55"/>
      <c r="U1186" s="25" t="s">
        <v>19</v>
      </c>
      <c r="V1186" s="25" t="str">
        <f>VLOOKUP(P1186,'Customer List'!B:C,2,)</f>
        <v>Kerala</v>
      </c>
      <c r="W1186" s="56"/>
      <c r="X1186" s="45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67" t="str">
        <f>VLOOKUP(P1186,'Customer List'!B:D,3,)</f>
        <v>OutStation</v>
      </c>
    </row>
    <row r="1187" spans="1:29" x14ac:dyDescent="0.25">
      <c r="A1187" s="25">
        <f t="shared" si="214"/>
        <v>1184</v>
      </c>
      <c r="B1187" s="25" t="s">
        <v>1135</v>
      </c>
      <c r="C1187" s="45">
        <v>45841</v>
      </c>
      <c r="D1187" s="45">
        <v>45849</v>
      </c>
      <c r="E1187" s="8">
        <v>62.300000000000004</v>
      </c>
      <c r="F1187" s="8">
        <f t="shared" si="208"/>
        <v>5482.4000000000005</v>
      </c>
      <c r="G1187" s="54">
        <f t="shared" si="213"/>
        <v>16447.2</v>
      </c>
      <c r="H1187" s="25">
        <v>423103</v>
      </c>
      <c r="I1187" s="25" t="s">
        <v>1879</v>
      </c>
      <c r="J1187" s="25">
        <v>3</v>
      </c>
      <c r="K1187" s="25">
        <v>3</v>
      </c>
      <c r="L1187" s="25">
        <f t="shared" si="209"/>
        <v>0</v>
      </c>
      <c r="M1187" s="25" t="s">
        <v>1206</v>
      </c>
      <c r="N1187" s="45">
        <v>45853</v>
      </c>
      <c r="O1187" s="54">
        <v>24831</v>
      </c>
      <c r="P1187" s="25" t="s">
        <v>619</v>
      </c>
      <c r="Q1187" s="25">
        <v>58153220370</v>
      </c>
      <c r="R1187" s="25" t="s">
        <v>41</v>
      </c>
      <c r="S1187" s="3">
        <v>-20</v>
      </c>
      <c r="T1187" s="55"/>
      <c r="U1187" s="25" t="s">
        <v>19</v>
      </c>
      <c r="V1187" s="25" t="str">
        <f>VLOOKUP(P1187,'Customer List'!B:C,2,)</f>
        <v>Kerala</v>
      </c>
      <c r="W1187" s="56"/>
      <c r="X1187" s="45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67" t="str">
        <f>VLOOKUP(P1187,'Customer List'!B:D,3,)</f>
        <v>OutStation</v>
      </c>
    </row>
    <row r="1188" spans="1:29" x14ac:dyDescent="0.25">
      <c r="A1188" s="25">
        <f t="shared" si="214"/>
        <v>1185</v>
      </c>
      <c r="B1188" s="25" t="s">
        <v>1135</v>
      </c>
      <c r="C1188" s="45">
        <v>45841</v>
      </c>
      <c r="D1188" s="45">
        <v>45849</v>
      </c>
      <c r="E1188" s="8">
        <v>31.5</v>
      </c>
      <c r="F1188" s="8">
        <f t="shared" si="208"/>
        <v>2772</v>
      </c>
      <c r="G1188" s="54">
        <f t="shared" si="213"/>
        <v>2772</v>
      </c>
      <c r="H1188" s="25">
        <v>423201</v>
      </c>
      <c r="I1188" s="25" t="s">
        <v>1880</v>
      </c>
      <c r="J1188" s="25">
        <v>1</v>
      </c>
      <c r="K1188" s="25">
        <v>1</v>
      </c>
      <c r="L1188" s="25">
        <f t="shared" si="209"/>
        <v>0</v>
      </c>
      <c r="M1188" s="25" t="s">
        <v>2079</v>
      </c>
      <c r="N1188" s="45">
        <v>45866</v>
      </c>
      <c r="O1188" s="54">
        <v>0</v>
      </c>
      <c r="P1188" s="25" t="s">
        <v>31</v>
      </c>
      <c r="Q1188" s="25" t="s">
        <v>637</v>
      </c>
      <c r="R1188" s="25" t="s">
        <v>725</v>
      </c>
      <c r="S1188" s="3">
        <v>-20</v>
      </c>
      <c r="T1188" s="55" t="s">
        <v>649</v>
      </c>
      <c r="U1188" s="25" t="s">
        <v>19</v>
      </c>
      <c r="V1188" s="25" t="str">
        <f>VLOOKUP(P1188,'Customer List'!B:C,2,)</f>
        <v>Delhi</v>
      </c>
      <c r="W1188" s="56"/>
      <c r="X1188" s="45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214"/>
        <v>1186</v>
      </c>
      <c r="B1189" s="25" t="s">
        <v>1135</v>
      </c>
      <c r="C1189" s="45">
        <v>45841</v>
      </c>
      <c r="D1189" s="45">
        <v>45849</v>
      </c>
      <c r="E1189" s="8">
        <v>62.3</v>
      </c>
      <c r="F1189" s="8">
        <f t="shared" si="208"/>
        <v>5482.4</v>
      </c>
      <c r="G1189" s="54">
        <f t="shared" si="213"/>
        <v>5482.4</v>
      </c>
      <c r="H1189" s="25">
        <v>423301</v>
      </c>
      <c r="I1189" s="25" t="s">
        <v>1253</v>
      </c>
      <c r="J1189" s="25">
        <v>1</v>
      </c>
      <c r="K1189" s="25">
        <v>1</v>
      </c>
      <c r="L1189" s="25">
        <f t="shared" si="209"/>
        <v>0</v>
      </c>
      <c r="M1189" s="25" t="s">
        <v>1235</v>
      </c>
      <c r="N1189" s="45">
        <v>45855</v>
      </c>
      <c r="O1189" s="54">
        <v>7609.5</v>
      </c>
      <c r="P1189" s="25" t="s">
        <v>43</v>
      </c>
      <c r="Q1189" s="25" t="s">
        <v>637</v>
      </c>
      <c r="R1189" s="25" t="s">
        <v>638</v>
      </c>
      <c r="S1189" s="3">
        <v>-20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214"/>
        <v>1187</v>
      </c>
      <c r="B1190" s="25" t="s">
        <v>1135</v>
      </c>
      <c r="C1190" s="45">
        <v>45841</v>
      </c>
      <c r="D1190" s="45">
        <v>45849</v>
      </c>
      <c r="E1190" s="8">
        <v>115.5</v>
      </c>
      <c r="F1190" s="8">
        <f t="shared" si="208"/>
        <v>10164</v>
      </c>
      <c r="G1190" s="54">
        <f t="shared" si="213"/>
        <v>10164</v>
      </c>
      <c r="H1190" s="25">
        <v>424401</v>
      </c>
      <c r="I1190" s="25" t="s">
        <v>1347</v>
      </c>
      <c r="J1190" s="25">
        <v>1</v>
      </c>
      <c r="K1190" s="25">
        <v>1</v>
      </c>
      <c r="L1190" s="25">
        <f t="shared" si="209"/>
        <v>0</v>
      </c>
      <c r="M1190" s="25" t="s">
        <v>2046</v>
      </c>
      <c r="N1190" s="45">
        <v>45863</v>
      </c>
      <c r="O1190" s="54">
        <v>0</v>
      </c>
      <c r="P1190" s="25" t="s">
        <v>154</v>
      </c>
      <c r="Q1190" s="25" t="s">
        <v>1131</v>
      </c>
      <c r="R1190" s="25" t="s">
        <v>2044</v>
      </c>
      <c r="S1190" s="3">
        <v>4</v>
      </c>
      <c r="T1190" s="55" t="s">
        <v>2045</v>
      </c>
      <c r="U1190" s="25" t="s">
        <v>19</v>
      </c>
      <c r="V1190" s="25" t="str">
        <f>VLOOKUP(P1190,'Customer List'!B:C,2,)</f>
        <v>Noida</v>
      </c>
      <c r="W1190" s="56"/>
      <c r="X1190" s="45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214"/>
        <v>1188</v>
      </c>
      <c r="B1191" s="25" t="s">
        <v>1135</v>
      </c>
      <c r="C1191" s="45">
        <v>45841</v>
      </c>
      <c r="D1191" s="45">
        <v>45849</v>
      </c>
      <c r="E1191" s="8">
        <v>98.7</v>
      </c>
      <c r="F1191" s="8">
        <f t="shared" si="208"/>
        <v>8685.6</v>
      </c>
      <c r="G1191" s="54">
        <f t="shared" si="213"/>
        <v>17371.2</v>
      </c>
      <c r="H1191" s="25">
        <v>426102</v>
      </c>
      <c r="I1191" s="25" t="s">
        <v>1881</v>
      </c>
      <c r="J1191" s="25">
        <v>2</v>
      </c>
      <c r="K1191" s="25">
        <v>2</v>
      </c>
      <c r="L1191" s="25">
        <f t="shared" si="209"/>
        <v>0</v>
      </c>
      <c r="M1191" s="25" t="s">
        <v>2018</v>
      </c>
      <c r="N1191" s="45">
        <v>45861</v>
      </c>
      <c r="O1191" s="54">
        <v>30597</v>
      </c>
      <c r="P1191" s="25" t="s">
        <v>1140</v>
      </c>
      <c r="Q1191" s="25" t="s">
        <v>637</v>
      </c>
      <c r="R1191" s="25" t="s">
        <v>725</v>
      </c>
      <c r="S1191" s="3">
        <v>4</v>
      </c>
      <c r="T1191" s="55"/>
      <c r="U1191" s="25" t="s">
        <v>19</v>
      </c>
      <c r="V1191" s="25" t="str">
        <f>VLOOKUP(P1191,'Customer List'!B:C,2,)</f>
        <v>Delhi</v>
      </c>
      <c r="W1191" s="56"/>
      <c r="X1191" s="45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214"/>
        <v>1189</v>
      </c>
      <c r="B1192" s="25" t="s">
        <v>1135</v>
      </c>
      <c r="C1192" s="45">
        <v>45841</v>
      </c>
      <c r="D1192" s="45">
        <v>45849</v>
      </c>
      <c r="E1192" s="8">
        <v>87.5</v>
      </c>
      <c r="F1192" s="8">
        <f t="shared" si="208"/>
        <v>7700</v>
      </c>
      <c r="G1192" s="54">
        <f t="shared" si="213"/>
        <v>15400</v>
      </c>
      <c r="H1192" s="25">
        <v>426105</v>
      </c>
      <c r="I1192" s="25" t="s">
        <v>1764</v>
      </c>
      <c r="J1192" s="25">
        <v>2</v>
      </c>
      <c r="K1192" s="25">
        <v>2</v>
      </c>
      <c r="L1192" s="25">
        <f t="shared" si="209"/>
        <v>0</v>
      </c>
      <c r="M1192" s="25" t="s">
        <v>2018</v>
      </c>
      <c r="N1192" s="45">
        <v>45861</v>
      </c>
      <c r="O1192" s="54">
        <v>27125</v>
      </c>
      <c r="P1192" s="25" t="s">
        <v>1140</v>
      </c>
      <c r="Q1192" s="25" t="s">
        <v>637</v>
      </c>
      <c r="R1192" s="25" t="s">
        <v>725</v>
      </c>
      <c r="S1192" s="3">
        <v>4</v>
      </c>
      <c r="T1192" s="55"/>
      <c r="U1192" s="25" t="s">
        <v>19</v>
      </c>
      <c r="V1192" s="25" t="str">
        <f>VLOOKUP(P1192,'Customer List'!B:C,2,)</f>
        <v>Delhi</v>
      </c>
      <c r="W1192" s="56"/>
      <c r="X1192" s="45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214"/>
        <v>1190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208"/>
        <v>18788</v>
      </c>
      <c r="G1193" s="54">
        <f t="shared" si="213"/>
        <v>18788</v>
      </c>
      <c r="H1193" s="25">
        <v>430804</v>
      </c>
      <c r="I1193" s="25" t="s">
        <v>1882</v>
      </c>
      <c r="J1193" s="25">
        <v>1</v>
      </c>
      <c r="K1193" s="25">
        <v>1</v>
      </c>
      <c r="L1193" s="25">
        <f t="shared" si="209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214"/>
        <v>1191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208"/>
        <v>18788</v>
      </c>
      <c r="G1194" s="54">
        <f t="shared" si="213"/>
        <v>18788</v>
      </c>
      <c r="H1194" s="25">
        <v>430904</v>
      </c>
      <c r="I1194" s="25" t="s">
        <v>1883</v>
      </c>
      <c r="J1194" s="25">
        <v>1</v>
      </c>
      <c r="K1194" s="25">
        <v>1</v>
      </c>
      <c r="L1194" s="25">
        <f t="shared" si="209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214"/>
        <v>1192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208"/>
        <v>18788</v>
      </c>
      <c r="G1195" s="54">
        <f t="shared" si="213"/>
        <v>18788</v>
      </c>
      <c r="H1195" s="25">
        <v>431104</v>
      </c>
      <c r="I1195" s="25" t="s">
        <v>1769</v>
      </c>
      <c r="J1195" s="25">
        <v>1</v>
      </c>
      <c r="K1195" s="25">
        <v>1</v>
      </c>
      <c r="L1195" s="25">
        <f t="shared" si="209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x14ac:dyDescent="0.25">
      <c r="A1196" s="25">
        <f t="shared" si="214"/>
        <v>1193</v>
      </c>
      <c r="B1196" s="25" t="s">
        <v>1135</v>
      </c>
      <c r="C1196" s="45">
        <v>45841</v>
      </c>
      <c r="D1196" s="45">
        <v>45849</v>
      </c>
      <c r="E1196" s="8">
        <v>213.5</v>
      </c>
      <c r="F1196" s="8">
        <f t="shared" si="208"/>
        <v>18788</v>
      </c>
      <c r="G1196" s="54">
        <f t="shared" si="213"/>
        <v>18788</v>
      </c>
      <c r="H1196" s="25">
        <v>431414</v>
      </c>
      <c r="I1196" s="25" t="s">
        <v>1884</v>
      </c>
      <c r="J1196" s="25">
        <v>1</v>
      </c>
      <c r="K1196" s="25">
        <v>1</v>
      </c>
      <c r="L1196" s="25">
        <f t="shared" si="209"/>
        <v>0</v>
      </c>
      <c r="M1196" s="25" t="s">
        <v>1236</v>
      </c>
      <c r="N1196" s="45">
        <v>45855</v>
      </c>
      <c r="O1196" s="54">
        <v>24628.75</v>
      </c>
      <c r="P1196" s="25" t="s">
        <v>43</v>
      </c>
      <c r="Q1196" s="25" t="s">
        <v>637</v>
      </c>
      <c r="R1196" s="25" t="s">
        <v>638</v>
      </c>
      <c r="S1196" s="3">
        <v>4</v>
      </c>
      <c r="T1196" s="55"/>
      <c r="U1196" s="25" t="s">
        <v>19</v>
      </c>
      <c r="V1196" s="25" t="str">
        <f>VLOOKUP(P1196,'Customer List'!B:C,2,)</f>
        <v>Faridabad</v>
      </c>
      <c r="W1196" s="56"/>
      <c r="X1196" s="45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67" t="str">
        <f>VLOOKUP(P1196,'Customer List'!B:D,3,)</f>
        <v>Local</v>
      </c>
    </row>
    <row r="1197" spans="1:29" x14ac:dyDescent="0.25">
      <c r="A1197" s="25">
        <f t="shared" si="214"/>
        <v>1194</v>
      </c>
      <c r="B1197" s="25" t="s">
        <v>1135</v>
      </c>
      <c r="C1197" s="45">
        <v>45841</v>
      </c>
      <c r="D1197" s="45">
        <v>45849</v>
      </c>
      <c r="E1197" s="8">
        <v>213.5</v>
      </c>
      <c r="F1197" s="8">
        <f t="shared" si="208"/>
        <v>18788</v>
      </c>
      <c r="G1197" s="54">
        <f t="shared" si="213"/>
        <v>18788</v>
      </c>
      <c r="H1197" s="25">
        <v>432504</v>
      </c>
      <c r="I1197" s="25" t="s">
        <v>1885</v>
      </c>
      <c r="J1197" s="25">
        <v>1</v>
      </c>
      <c r="K1197" s="25">
        <v>1</v>
      </c>
      <c r="L1197" s="25">
        <f t="shared" si="209"/>
        <v>0</v>
      </c>
      <c r="M1197" s="25" t="s">
        <v>1236</v>
      </c>
      <c r="N1197" s="45">
        <v>45855</v>
      </c>
      <c r="O1197" s="54">
        <v>24628.75</v>
      </c>
      <c r="P1197" s="25" t="s">
        <v>43</v>
      </c>
      <c r="Q1197" s="25" t="s">
        <v>637</v>
      </c>
      <c r="R1197" s="25" t="s">
        <v>638</v>
      </c>
      <c r="S1197" s="3">
        <v>4</v>
      </c>
      <c r="T1197" s="55"/>
      <c r="U1197" s="25" t="s">
        <v>19</v>
      </c>
      <c r="V1197" s="25" t="str">
        <f>VLOOKUP(P1197,'Customer List'!B:C,2,)</f>
        <v>Faridabad</v>
      </c>
      <c r="W1197" s="56"/>
      <c r="X1197" s="45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67" t="str">
        <f>VLOOKUP(P1197,'Customer List'!B:D,3,)</f>
        <v>Local</v>
      </c>
    </row>
    <row r="1198" spans="1:29" x14ac:dyDescent="0.25">
      <c r="A1198" s="25">
        <f t="shared" si="214"/>
        <v>1195</v>
      </c>
      <c r="B1198" s="25" t="s">
        <v>1135</v>
      </c>
      <c r="C1198" s="45">
        <v>45841</v>
      </c>
      <c r="D1198" s="45">
        <v>45849</v>
      </c>
      <c r="E1198" s="8">
        <v>445.5</v>
      </c>
      <c r="F1198" s="8">
        <f t="shared" si="208"/>
        <v>39204</v>
      </c>
      <c r="G1198" s="54">
        <f t="shared" si="213"/>
        <v>39204</v>
      </c>
      <c r="H1198" s="25">
        <v>480012</v>
      </c>
      <c r="I1198" s="25" t="s">
        <v>1886</v>
      </c>
      <c r="J1198" s="25">
        <v>1</v>
      </c>
      <c r="K1198" s="25">
        <v>1</v>
      </c>
      <c r="L1198" s="25">
        <f t="shared" si="209"/>
        <v>0</v>
      </c>
      <c r="M1198" s="25" t="s">
        <v>1919</v>
      </c>
      <c r="N1198" s="45">
        <v>45857</v>
      </c>
      <c r="O1198" s="54">
        <v>56430</v>
      </c>
      <c r="P1198" s="25" t="s">
        <v>1137</v>
      </c>
      <c r="Q1198" s="25">
        <v>58153395355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Kerala</v>
      </c>
      <c r="W1198" s="56"/>
      <c r="X1198" s="45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214"/>
        <v>1196</v>
      </c>
      <c r="B1199" s="25" t="s">
        <v>1135</v>
      </c>
      <c r="C1199" s="45">
        <v>45841</v>
      </c>
      <c r="D1199" s="45">
        <v>45849</v>
      </c>
      <c r="E1199" s="8">
        <v>72.8</v>
      </c>
      <c r="F1199" s="8">
        <f t="shared" si="208"/>
        <v>6406.4</v>
      </c>
      <c r="G1199" s="54">
        <f t="shared" si="213"/>
        <v>6406.4</v>
      </c>
      <c r="H1199" s="25">
        <v>501106</v>
      </c>
      <c r="I1199" s="25" t="s">
        <v>1887</v>
      </c>
      <c r="J1199" s="25">
        <v>1</v>
      </c>
      <c r="K1199" s="25">
        <v>1</v>
      </c>
      <c r="L1199" s="25">
        <f t="shared" si="209"/>
        <v>0</v>
      </c>
      <c r="M1199" s="25" t="s">
        <v>1156</v>
      </c>
      <c r="N1199" s="45">
        <v>45850</v>
      </c>
      <c r="O1199" s="54">
        <v>10920</v>
      </c>
      <c r="P1199" s="25" t="s">
        <v>173</v>
      </c>
      <c r="Q1199" s="25">
        <v>58153114541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214"/>
        <v>1197</v>
      </c>
      <c r="B1200" s="25" t="s">
        <v>1135</v>
      </c>
      <c r="C1200" s="45">
        <v>45841</v>
      </c>
      <c r="D1200" s="45">
        <v>45849</v>
      </c>
      <c r="E1200" s="8">
        <v>86.8</v>
      </c>
      <c r="F1200" s="8">
        <f t="shared" si="208"/>
        <v>7638.4</v>
      </c>
      <c r="G1200" s="54">
        <f t="shared" si="213"/>
        <v>7638.4</v>
      </c>
      <c r="H1200" s="25">
        <v>502521</v>
      </c>
      <c r="I1200" s="25" t="s">
        <v>1888</v>
      </c>
      <c r="J1200" s="25">
        <v>1</v>
      </c>
      <c r="K1200" s="25">
        <v>1</v>
      </c>
      <c r="L1200" s="25">
        <f t="shared" si="209"/>
        <v>0</v>
      </c>
      <c r="M1200" s="25" t="s">
        <v>1156</v>
      </c>
      <c r="N1200" s="45">
        <v>45850</v>
      </c>
      <c r="O1200" s="54">
        <v>13020</v>
      </c>
      <c r="P1200" s="25" t="s">
        <v>173</v>
      </c>
      <c r="Q1200" s="25">
        <v>58153114541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214"/>
        <v>1198</v>
      </c>
      <c r="B1201" s="25" t="s">
        <v>1135</v>
      </c>
      <c r="C1201" s="45">
        <v>45841</v>
      </c>
      <c r="D1201" s="45">
        <v>45849</v>
      </c>
      <c r="E1201" s="8">
        <v>148.5</v>
      </c>
      <c r="F1201" s="8">
        <f t="shared" si="208"/>
        <v>13068</v>
      </c>
      <c r="G1201" s="54">
        <f t="shared" si="213"/>
        <v>13068</v>
      </c>
      <c r="H1201" s="25">
        <v>505829</v>
      </c>
      <c r="I1201" s="25" t="s">
        <v>1522</v>
      </c>
      <c r="J1201" s="25">
        <v>1</v>
      </c>
      <c r="K1201" s="25">
        <v>1</v>
      </c>
      <c r="L1201" s="25">
        <f t="shared" si="209"/>
        <v>0</v>
      </c>
      <c r="M1201" s="25" t="s">
        <v>1160</v>
      </c>
      <c r="N1201" s="45">
        <v>45850</v>
      </c>
      <c r="O1201" s="54">
        <v>18414</v>
      </c>
      <c r="P1201" s="25" t="s">
        <v>166</v>
      </c>
      <c r="Q1201" s="25">
        <v>58153114386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Lucknow</v>
      </c>
      <c r="W1201" s="56"/>
      <c r="X1201" s="45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214"/>
        <v>1199</v>
      </c>
      <c r="B1202" s="25" t="s">
        <v>1135</v>
      </c>
      <c r="C1202" s="45">
        <v>45841</v>
      </c>
      <c r="D1202" s="45">
        <v>45849</v>
      </c>
      <c r="E1202" s="8">
        <v>71.400000000000006</v>
      </c>
      <c r="F1202" s="8">
        <f t="shared" si="208"/>
        <v>6283.2000000000007</v>
      </c>
      <c r="G1202" s="54">
        <f t="shared" si="213"/>
        <v>6283.2000000000007</v>
      </c>
      <c r="H1202" s="25">
        <v>506307</v>
      </c>
      <c r="I1202" s="25" t="s">
        <v>1889</v>
      </c>
      <c r="J1202" s="25">
        <v>1</v>
      </c>
      <c r="K1202" s="25">
        <v>1</v>
      </c>
      <c r="L1202" s="25">
        <f t="shared" si="209"/>
        <v>0</v>
      </c>
      <c r="M1202" s="25" t="s">
        <v>1160</v>
      </c>
      <c r="N1202" s="45">
        <v>45850</v>
      </c>
      <c r="O1202" s="54">
        <v>9486</v>
      </c>
      <c r="P1202" s="25" t="s">
        <v>166</v>
      </c>
      <c r="Q1202" s="25">
        <v>58153114386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Lucknow</v>
      </c>
      <c r="W1202" s="56"/>
      <c r="X1202" s="45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214"/>
        <v>1200</v>
      </c>
      <c r="B1203" s="25" t="s">
        <v>1135</v>
      </c>
      <c r="C1203" s="45">
        <v>45841</v>
      </c>
      <c r="D1203" s="45">
        <v>45849</v>
      </c>
      <c r="E1203" s="8">
        <v>144.19999999999999</v>
      </c>
      <c r="F1203" s="8">
        <f t="shared" si="208"/>
        <v>12689.599999999999</v>
      </c>
      <c r="G1203" s="54">
        <f t="shared" si="213"/>
        <v>12689.599999999999</v>
      </c>
      <c r="H1203" s="25">
        <v>574804</v>
      </c>
      <c r="I1203" s="25" t="s">
        <v>1890</v>
      </c>
      <c r="J1203" s="25">
        <v>1</v>
      </c>
      <c r="K1203" s="25">
        <v>1</v>
      </c>
      <c r="L1203" s="25">
        <f t="shared" si="209"/>
        <v>0</v>
      </c>
      <c r="M1203" s="25" t="s">
        <v>1156</v>
      </c>
      <c r="N1203" s="45">
        <v>45850</v>
      </c>
      <c r="O1203" s="54">
        <v>21630</v>
      </c>
      <c r="P1203" s="25" t="s">
        <v>173</v>
      </c>
      <c r="Q1203" s="25">
        <v>58153114541</v>
      </c>
      <c r="R1203" s="25" t="s">
        <v>41</v>
      </c>
      <c r="S1203" s="3">
        <v>-20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214"/>
        <v>1201</v>
      </c>
      <c r="B1204" s="25" t="s">
        <v>1135</v>
      </c>
      <c r="C1204" s="45">
        <v>45841</v>
      </c>
      <c r="D1204" s="45">
        <v>45849</v>
      </c>
      <c r="E1204" s="8">
        <v>107.1</v>
      </c>
      <c r="F1204" s="8">
        <f t="shared" si="208"/>
        <v>9424.7999999999993</v>
      </c>
      <c r="G1204" s="54">
        <f t="shared" si="213"/>
        <v>9424.7999999999993</v>
      </c>
      <c r="H1204" s="25">
        <v>576404</v>
      </c>
      <c r="I1204" s="25" t="s">
        <v>1371</v>
      </c>
      <c r="J1204" s="25">
        <v>1</v>
      </c>
      <c r="K1204" s="25">
        <v>1</v>
      </c>
      <c r="L1204" s="25">
        <f t="shared" si="209"/>
        <v>0</v>
      </c>
      <c r="M1204" s="25" t="s">
        <v>1157</v>
      </c>
      <c r="N1204" s="45">
        <v>45850</v>
      </c>
      <c r="O1204" s="54">
        <v>11621.88</v>
      </c>
      <c r="P1204" s="25" t="s">
        <v>277</v>
      </c>
      <c r="Q1204" s="25">
        <v>58153114460</v>
      </c>
      <c r="R1204" s="25" t="s">
        <v>41</v>
      </c>
      <c r="S1204" s="3">
        <v>-20</v>
      </c>
      <c r="T1204" s="55"/>
      <c r="U1204" s="25" t="s">
        <v>19</v>
      </c>
      <c r="V1204" s="25" t="str">
        <f>VLOOKUP(P1204,'Customer List'!B:C,2,)</f>
        <v>Pune</v>
      </c>
      <c r="W1204" s="56"/>
      <c r="X1204" s="45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214"/>
        <v>1202</v>
      </c>
      <c r="B1205" s="25" t="s">
        <v>1135</v>
      </c>
      <c r="C1205" s="45">
        <v>45841</v>
      </c>
      <c r="D1205" s="45">
        <v>45849</v>
      </c>
      <c r="E1205" s="8">
        <v>177.1</v>
      </c>
      <c r="F1205" s="8">
        <f t="shared" si="208"/>
        <v>15584.8</v>
      </c>
      <c r="G1205" s="54">
        <f t="shared" si="213"/>
        <v>15584.8</v>
      </c>
      <c r="H1205" s="25">
        <v>640914</v>
      </c>
      <c r="I1205" s="25" t="s">
        <v>1354</v>
      </c>
      <c r="J1205" s="25">
        <v>1</v>
      </c>
      <c r="K1205" s="25">
        <v>1</v>
      </c>
      <c r="L1205" s="25">
        <f t="shared" si="209"/>
        <v>0</v>
      </c>
      <c r="M1205" s="25" t="s">
        <v>1152</v>
      </c>
      <c r="N1205" s="45">
        <v>45850</v>
      </c>
      <c r="O1205" s="54">
        <v>29711.25</v>
      </c>
      <c r="P1205" s="25" t="s">
        <v>1141</v>
      </c>
      <c r="Q1205" s="25">
        <v>58153115042</v>
      </c>
      <c r="R1205" s="25" t="s">
        <v>41</v>
      </c>
      <c r="S1205" s="3">
        <v>4</v>
      </c>
      <c r="T1205" s="55"/>
      <c r="U1205" s="25" t="s">
        <v>19</v>
      </c>
      <c r="V1205" s="25" t="str">
        <f>VLOOKUP(P1205,'Customer List'!B:C,2,)</f>
        <v>Kolkata</v>
      </c>
      <c r="W1205" s="56"/>
      <c r="X1205" s="45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214"/>
        <v>1203</v>
      </c>
      <c r="B1206" s="25" t="s">
        <v>1135</v>
      </c>
      <c r="C1206" s="45">
        <v>45841</v>
      </c>
      <c r="D1206" s="45">
        <v>45849</v>
      </c>
      <c r="E1206" s="8">
        <v>78.400000000000006</v>
      </c>
      <c r="F1206" s="8">
        <f t="shared" si="208"/>
        <v>6899.2000000000007</v>
      </c>
      <c r="G1206" s="54">
        <f t="shared" si="213"/>
        <v>6899.2000000000007</v>
      </c>
      <c r="H1206" s="25">
        <v>853301</v>
      </c>
      <c r="I1206" s="25" t="s">
        <v>1891</v>
      </c>
      <c r="J1206" s="25">
        <v>1</v>
      </c>
      <c r="K1206" s="25">
        <v>1</v>
      </c>
      <c r="L1206" s="25">
        <f t="shared" si="209"/>
        <v>0</v>
      </c>
      <c r="M1206" s="25" t="s">
        <v>1158</v>
      </c>
      <c r="N1206" s="45">
        <v>45850</v>
      </c>
      <c r="O1206" s="54">
        <v>12672.8</v>
      </c>
      <c r="P1206" s="25" t="s">
        <v>1139</v>
      </c>
      <c r="Q1206" s="25">
        <v>58153114191</v>
      </c>
      <c r="R1206" s="25" t="s">
        <v>41</v>
      </c>
      <c r="S1206" s="3">
        <v>4</v>
      </c>
      <c r="T1206" s="55"/>
      <c r="U1206" s="25" t="s">
        <v>19</v>
      </c>
      <c r="V1206" s="25" t="str">
        <f>VLOOKUP(P1206,'Customer List'!B:C,2,)</f>
        <v>Banglore</v>
      </c>
      <c r="W1206" s="56"/>
      <c r="X1206" s="45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x14ac:dyDescent="0.25">
      <c r="A1207" s="25">
        <f t="shared" si="214"/>
        <v>1204</v>
      </c>
      <c r="B1207" s="25" t="s">
        <v>1135</v>
      </c>
      <c r="C1207" s="45">
        <v>45841</v>
      </c>
      <c r="D1207" s="45">
        <v>45849</v>
      </c>
      <c r="E1207" s="8">
        <v>1270</v>
      </c>
      <c r="F1207" s="8">
        <f t="shared" si="208"/>
        <v>111760</v>
      </c>
      <c r="G1207" s="54">
        <f t="shared" si="213"/>
        <v>223520</v>
      </c>
      <c r="H1207" s="25">
        <v>900007715</v>
      </c>
      <c r="I1207" s="25" t="s">
        <v>2816</v>
      </c>
      <c r="J1207" s="25">
        <v>2</v>
      </c>
      <c r="K1207" s="25">
        <v>2</v>
      </c>
      <c r="L1207" s="25">
        <f t="shared" si="209"/>
        <v>0</v>
      </c>
      <c r="M1207" s="25" t="s">
        <v>2233</v>
      </c>
      <c r="N1207" s="45">
        <v>45871</v>
      </c>
      <c r="O1207" s="54">
        <v>370840</v>
      </c>
      <c r="P1207" s="25" t="s">
        <v>181</v>
      </c>
      <c r="Q1207" s="25" t="s">
        <v>2078</v>
      </c>
      <c r="R1207" s="25" t="s">
        <v>638</v>
      </c>
      <c r="S1207" s="3">
        <v>4</v>
      </c>
      <c r="T1207" s="55" t="s">
        <v>2234</v>
      </c>
      <c r="U1207" s="25" t="s">
        <v>19</v>
      </c>
      <c r="V1207" s="25" t="str">
        <f>VLOOKUP(P1207,'Customer List'!B:C,2,)</f>
        <v>Faridabad</v>
      </c>
      <c r="W1207" s="56"/>
      <c r="X1207" s="45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214"/>
        <v>1205</v>
      </c>
      <c r="B1208" s="25">
        <v>336488</v>
      </c>
      <c r="C1208" s="45">
        <v>45846</v>
      </c>
      <c r="D1208" s="45">
        <v>45849</v>
      </c>
      <c r="E1208" s="8">
        <v>162.75</v>
      </c>
      <c r="F1208" s="8">
        <f t="shared" si="208"/>
        <v>14322</v>
      </c>
      <c r="G1208" s="54">
        <f t="shared" si="213"/>
        <v>14322</v>
      </c>
      <c r="H1208" s="25" t="s">
        <v>1142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1161</v>
      </c>
      <c r="N1208" s="45">
        <v>45850</v>
      </c>
      <c r="O1208" s="54">
        <v>22025.5</v>
      </c>
      <c r="P1208" s="25" t="s">
        <v>1143</v>
      </c>
      <c r="Q1208" s="25">
        <v>58153114622</v>
      </c>
      <c r="R1208" s="25" t="s">
        <v>41</v>
      </c>
      <c r="S1208" s="3">
        <v>-20</v>
      </c>
      <c r="T1208" s="55"/>
      <c r="U1208" s="25" t="s">
        <v>512</v>
      </c>
      <c r="V1208" s="25" t="str">
        <f>VLOOKUP(P1208,'Customer List'!B:C,2,)</f>
        <v>Hyderabad</v>
      </c>
      <c r="W1208" s="56"/>
      <c r="X1208" s="45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214"/>
        <v>1206</v>
      </c>
      <c r="B1209" s="25">
        <v>300080663</v>
      </c>
      <c r="C1209" s="45">
        <v>45846</v>
      </c>
      <c r="D1209" s="45">
        <v>45849</v>
      </c>
      <c r="E1209" s="8">
        <v>44</v>
      </c>
      <c r="F1209" s="8">
        <f t="shared" si="208"/>
        <v>3872</v>
      </c>
      <c r="G1209" s="54">
        <f t="shared" si="213"/>
        <v>3872</v>
      </c>
      <c r="H1209" s="25" t="s">
        <v>1144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1165</v>
      </c>
      <c r="N1209" s="45">
        <v>45852</v>
      </c>
      <c r="O1209" s="54">
        <v>7672.5</v>
      </c>
      <c r="P1209" s="25" t="s">
        <v>31</v>
      </c>
      <c r="Q1209" s="25" t="s">
        <v>637</v>
      </c>
      <c r="R1209" s="25" t="s">
        <v>725</v>
      </c>
      <c r="S1209" s="3">
        <v>-20</v>
      </c>
      <c r="T1209" s="55"/>
      <c r="U1209" s="25" t="s">
        <v>2387</v>
      </c>
      <c r="V1209" s="25" t="str">
        <f>VLOOKUP(P1209,'Customer List'!B:C,2,)</f>
        <v>Delhi</v>
      </c>
      <c r="W1209" s="56"/>
      <c r="X1209" s="45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67" t="str">
        <f>VLOOKUP(P1209,'Customer List'!B:D,3,)</f>
        <v>Local</v>
      </c>
    </row>
    <row r="1210" spans="1:29" x14ac:dyDescent="0.25">
      <c r="A1210" s="25">
        <f t="shared" si="214"/>
        <v>1207</v>
      </c>
      <c r="B1210" s="25">
        <v>300080470</v>
      </c>
      <c r="C1210" s="45">
        <v>45846</v>
      </c>
      <c r="D1210" s="45">
        <v>45849</v>
      </c>
      <c r="E1210" s="8">
        <v>328</v>
      </c>
      <c r="F1210" s="8">
        <f t="shared" si="208"/>
        <v>28864</v>
      </c>
      <c r="G1210" s="54">
        <f t="shared" si="213"/>
        <v>28864</v>
      </c>
      <c r="H1210" s="25" t="s">
        <v>1146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1228</v>
      </c>
      <c r="N1210" s="45">
        <v>45854</v>
      </c>
      <c r="O1210" s="54">
        <v>48000</v>
      </c>
      <c r="P1210" s="25" t="s">
        <v>626</v>
      </c>
      <c r="Q1210" s="25" t="s">
        <v>637</v>
      </c>
      <c r="R1210" s="25" t="s">
        <v>638</v>
      </c>
      <c r="S1210" s="3">
        <v>-20</v>
      </c>
      <c r="T1210" s="55"/>
      <c r="U1210" s="25" t="s">
        <v>2387</v>
      </c>
      <c r="V1210" s="25" t="str">
        <f>VLOOKUP(P1210,'Customer List'!B:C,2,)</f>
        <v>Delhi</v>
      </c>
      <c r="W1210" s="56"/>
      <c r="X1210" s="45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67" t="str">
        <f>VLOOKUP(P1210,'Customer List'!B:D,3,)</f>
        <v>Local</v>
      </c>
    </row>
    <row r="1211" spans="1:29" x14ac:dyDescent="0.25">
      <c r="A1211" s="25">
        <f t="shared" si="214"/>
        <v>1208</v>
      </c>
      <c r="B1211" s="25">
        <v>300080470</v>
      </c>
      <c r="C1211" s="45">
        <v>45846</v>
      </c>
      <c r="D1211" s="45">
        <v>45849</v>
      </c>
      <c r="E1211" s="8">
        <v>176</v>
      </c>
      <c r="F1211" s="8">
        <f t="shared" si="208"/>
        <v>15488</v>
      </c>
      <c r="G1211" s="54">
        <f t="shared" si="213"/>
        <v>15488</v>
      </c>
      <c r="H1211" s="25" t="s">
        <v>1147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1164</v>
      </c>
      <c r="N1211" s="45">
        <v>45850</v>
      </c>
      <c r="O1211" s="54">
        <v>25575</v>
      </c>
      <c r="P1211" s="25" t="s">
        <v>618</v>
      </c>
      <c r="Q1211" s="25">
        <v>58153121121</v>
      </c>
      <c r="R1211" s="25" t="s">
        <v>41</v>
      </c>
      <c r="S1211" s="3">
        <v>-20</v>
      </c>
      <c r="T1211" s="55"/>
      <c r="U1211" s="25" t="s">
        <v>2387</v>
      </c>
      <c r="V1211" s="25" t="str">
        <f>VLOOKUP(P1211,'Customer List'!B:C,2,)</f>
        <v>Bhuvneshwar</v>
      </c>
      <c r="W1211" s="56"/>
      <c r="X1211" s="45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67" t="str">
        <f>VLOOKUP(P1211,'Customer List'!B:D,3,)</f>
        <v>OutStation</v>
      </c>
    </row>
    <row r="1212" spans="1:29" x14ac:dyDescent="0.25">
      <c r="A1212" s="25">
        <f t="shared" si="214"/>
        <v>1209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208"/>
        <v>150</v>
      </c>
      <c r="G1212" s="54">
        <f t="shared" si="213"/>
        <v>150</v>
      </c>
      <c r="H1212" s="25" t="s">
        <v>1171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x14ac:dyDescent="0.25">
      <c r="A1213" s="25">
        <f t="shared" si="214"/>
        <v>1210</v>
      </c>
      <c r="B1213" s="25" t="s">
        <v>1170</v>
      </c>
      <c r="C1213" s="45">
        <v>45834</v>
      </c>
      <c r="D1213" s="45">
        <v>45850</v>
      </c>
      <c r="E1213" s="8">
        <v>150</v>
      </c>
      <c r="F1213" s="8">
        <f t="shared" si="208"/>
        <v>150</v>
      </c>
      <c r="G1213" s="54">
        <f t="shared" si="213"/>
        <v>150</v>
      </c>
      <c r="H1213" s="25" t="s">
        <v>1172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2146</v>
      </c>
      <c r="N1213" s="45">
        <v>45867</v>
      </c>
      <c r="O1213" s="54">
        <v>15000</v>
      </c>
      <c r="P1213" s="25" t="s">
        <v>620</v>
      </c>
      <c r="Q1213" s="25" t="s">
        <v>637</v>
      </c>
      <c r="R1213" s="25" t="s">
        <v>725</v>
      </c>
      <c r="S1213" s="3">
        <v>4</v>
      </c>
      <c r="T1213" s="55" t="s">
        <v>1182</v>
      </c>
      <c r="U1213" s="25" t="s">
        <v>209</v>
      </c>
      <c r="V1213" s="25" t="str">
        <f>VLOOKUP(P1213,'Customer List'!B:C,2,)</f>
        <v>Delhi</v>
      </c>
      <c r="W1213" s="56"/>
      <c r="X1213" s="45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67" t="str">
        <f>VLOOKUP(P1213,'Customer List'!B:D,3,)</f>
        <v>Local</v>
      </c>
    </row>
    <row r="1214" spans="1:29" x14ac:dyDescent="0.25">
      <c r="A1214" s="25">
        <f t="shared" si="214"/>
        <v>1211</v>
      </c>
      <c r="B1214" s="25" t="s">
        <v>1170</v>
      </c>
      <c r="C1214" s="45">
        <v>45834</v>
      </c>
      <c r="D1214" s="45">
        <v>45850</v>
      </c>
      <c r="E1214" s="8">
        <v>150</v>
      </c>
      <c r="F1214" s="8">
        <f t="shared" si="208"/>
        <v>150</v>
      </c>
      <c r="G1214" s="54">
        <f t="shared" si="213"/>
        <v>150</v>
      </c>
      <c r="H1214" s="25" t="s">
        <v>1173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2146</v>
      </c>
      <c r="N1214" s="45">
        <v>45867</v>
      </c>
      <c r="O1214" s="54">
        <v>15000</v>
      </c>
      <c r="P1214" s="25" t="s">
        <v>620</v>
      </c>
      <c r="Q1214" s="25" t="s">
        <v>637</v>
      </c>
      <c r="R1214" s="25" t="s">
        <v>725</v>
      </c>
      <c r="S1214" s="3">
        <v>4</v>
      </c>
      <c r="T1214" s="55" t="s">
        <v>1182</v>
      </c>
      <c r="U1214" s="25" t="s">
        <v>209</v>
      </c>
      <c r="V1214" s="25" t="str">
        <f>VLOOKUP(P1214,'Customer List'!B:C,2,)</f>
        <v>Delhi</v>
      </c>
      <c r="W1214" s="56"/>
      <c r="X1214" s="45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67" t="str">
        <f>VLOOKUP(P1214,'Customer List'!B:D,3,)</f>
        <v>Local</v>
      </c>
    </row>
    <row r="1215" spans="1:29" x14ac:dyDescent="0.25">
      <c r="A1215" s="25">
        <f t="shared" si="214"/>
        <v>1212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208"/>
        <v>4540.8</v>
      </c>
      <c r="G1215" s="54">
        <f t="shared" si="213"/>
        <v>4540.8</v>
      </c>
      <c r="H1215" s="25" t="s">
        <v>939</v>
      </c>
      <c r="I1215" s="25" t="s">
        <v>4365</v>
      </c>
      <c r="J1215" s="25">
        <v>1</v>
      </c>
      <c r="K1215" s="25">
        <v>1</v>
      </c>
      <c r="L1215" s="25">
        <f t="shared" si="209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x14ac:dyDescent="0.25">
      <c r="A1216" s="25">
        <f t="shared" si="214"/>
        <v>1213</v>
      </c>
      <c r="B1216" s="25">
        <v>175754</v>
      </c>
      <c r="C1216" s="45">
        <v>45849</v>
      </c>
      <c r="D1216" s="45">
        <v>45854</v>
      </c>
      <c r="E1216" s="8">
        <v>51.6</v>
      </c>
      <c r="F1216" s="8">
        <f t="shared" si="208"/>
        <v>4540.8</v>
      </c>
      <c r="G1216" s="54">
        <f t="shared" si="213"/>
        <v>4540.8</v>
      </c>
      <c r="H1216" s="25" t="s">
        <v>1210</v>
      </c>
      <c r="I1216" s="25" t="s">
        <v>4371</v>
      </c>
      <c r="J1216" s="25">
        <v>1</v>
      </c>
      <c r="K1216" s="25">
        <v>1</v>
      </c>
      <c r="L1216" s="25">
        <f t="shared" si="209"/>
        <v>0</v>
      </c>
      <c r="M1216" s="25" t="s">
        <v>1227</v>
      </c>
      <c r="N1216" s="45">
        <v>45854</v>
      </c>
      <c r="O1216" s="54">
        <v>16254</v>
      </c>
      <c r="P1216" s="25" t="s">
        <v>626</v>
      </c>
      <c r="Q1216" s="25" t="s">
        <v>637</v>
      </c>
      <c r="R1216" s="25" t="s">
        <v>638</v>
      </c>
      <c r="S1216" s="3">
        <v>4</v>
      </c>
      <c r="T1216" s="55"/>
      <c r="U1216" s="25" t="s">
        <v>424</v>
      </c>
      <c r="V1216" s="25" t="str">
        <f>VLOOKUP(P1216,'Customer List'!B:C,2,)</f>
        <v>Delhi</v>
      </c>
      <c r="W1216" s="56"/>
      <c r="X1216" s="45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67" t="str">
        <f>VLOOKUP(P1216,'Customer List'!B:D,3,)</f>
        <v>Local</v>
      </c>
    </row>
    <row r="1217" spans="1:29" x14ac:dyDescent="0.25">
      <c r="A1217" s="25">
        <f t="shared" si="214"/>
        <v>1214</v>
      </c>
      <c r="B1217" s="25">
        <v>175754</v>
      </c>
      <c r="C1217" s="45">
        <v>45849</v>
      </c>
      <c r="D1217" s="45">
        <v>45854</v>
      </c>
      <c r="E1217" s="8">
        <v>51.6</v>
      </c>
      <c r="F1217" s="8">
        <f t="shared" si="208"/>
        <v>4540.8</v>
      </c>
      <c r="G1217" s="54">
        <f t="shared" si="213"/>
        <v>4540.8</v>
      </c>
      <c r="H1217" s="25" t="s">
        <v>1211</v>
      </c>
      <c r="I1217" s="25" t="s">
        <v>4372</v>
      </c>
      <c r="J1217" s="25">
        <v>1</v>
      </c>
      <c r="K1217" s="25">
        <v>1</v>
      </c>
      <c r="L1217" s="25">
        <f t="shared" si="209"/>
        <v>0</v>
      </c>
      <c r="M1217" s="25" t="s">
        <v>1227</v>
      </c>
      <c r="N1217" s="45">
        <v>45854</v>
      </c>
      <c r="O1217" s="54">
        <v>16254</v>
      </c>
      <c r="P1217" s="25" t="s">
        <v>626</v>
      </c>
      <c r="Q1217" s="25" t="s">
        <v>637</v>
      </c>
      <c r="R1217" s="25" t="s">
        <v>638</v>
      </c>
      <c r="S1217" s="3">
        <v>4</v>
      </c>
      <c r="T1217" s="55"/>
      <c r="U1217" s="25" t="s">
        <v>424</v>
      </c>
      <c r="V1217" s="25" t="str">
        <f>VLOOKUP(P1217,'Customer List'!B:C,2,)</f>
        <v>Delhi</v>
      </c>
      <c r="W1217" s="56"/>
      <c r="X1217" s="45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67" t="str">
        <f>VLOOKUP(P1217,'Customer List'!B:D,3,)</f>
        <v>Local</v>
      </c>
    </row>
    <row r="1218" spans="1:29" x14ac:dyDescent="0.25">
      <c r="A1218" s="25">
        <f t="shared" si="214"/>
        <v>1215</v>
      </c>
      <c r="B1218" s="25">
        <v>175754</v>
      </c>
      <c r="C1218" s="45">
        <v>45849</v>
      </c>
      <c r="D1218" s="45">
        <v>45854</v>
      </c>
      <c r="E1218" s="8">
        <v>189</v>
      </c>
      <c r="F1218" s="8">
        <f t="shared" si="208"/>
        <v>16632</v>
      </c>
      <c r="G1218" s="54">
        <f t="shared" si="213"/>
        <v>16632</v>
      </c>
      <c r="H1218" s="25" t="s">
        <v>448</v>
      </c>
      <c r="I1218" s="25" t="s">
        <v>4373</v>
      </c>
      <c r="J1218" s="25">
        <v>1</v>
      </c>
      <c r="K1218" s="25">
        <v>1</v>
      </c>
      <c r="L1218" s="25">
        <f t="shared" si="209"/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214"/>
        <v>1216</v>
      </c>
      <c r="B1219" s="25">
        <v>175754</v>
      </c>
      <c r="C1219" s="45">
        <v>45849</v>
      </c>
      <c r="D1219" s="45">
        <v>45854</v>
      </c>
      <c r="E1219" s="8">
        <v>103.2</v>
      </c>
      <c r="F1219" s="8">
        <f t="shared" si="208"/>
        <v>9081.6</v>
      </c>
      <c r="G1219" s="54">
        <f t="shared" si="213"/>
        <v>18163.2</v>
      </c>
      <c r="H1219" s="25" t="s">
        <v>1212</v>
      </c>
      <c r="I1219" s="25" t="s">
        <v>4374</v>
      </c>
      <c r="J1219" s="25">
        <v>2</v>
      </c>
      <c r="K1219" s="25">
        <v>2</v>
      </c>
      <c r="L1219" s="25">
        <f t="shared" si="209"/>
        <v>0</v>
      </c>
      <c r="M1219" s="25" t="s">
        <v>1921</v>
      </c>
      <c r="N1219" s="45">
        <v>45857</v>
      </c>
      <c r="O1219" s="54">
        <v>27090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214"/>
        <v>1217</v>
      </c>
      <c r="B1220" s="25">
        <v>175754</v>
      </c>
      <c r="C1220" s="45">
        <v>45849</v>
      </c>
      <c r="D1220" s="45">
        <v>45854</v>
      </c>
      <c r="E1220" s="8">
        <v>103.2</v>
      </c>
      <c r="F1220" s="8">
        <f t="shared" si="208"/>
        <v>9081.6</v>
      </c>
      <c r="G1220" s="54">
        <f t="shared" si="213"/>
        <v>18163.2</v>
      </c>
      <c r="H1220" s="25" t="s">
        <v>1213</v>
      </c>
      <c r="I1220" s="25" t="s">
        <v>4375</v>
      </c>
      <c r="J1220" s="25">
        <v>2</v>
      </c>
      <c r="K1220" s="25">
        <v>2</v>
      </c>
      <c r="L1220" s="25">
        <f t="shared" si="209"/>
        <v>0</v>
      </c>
      <c r="M1220" s="25" t="s">
        <v>1921</v>
      </c>
      <c r="N1220" s="45">
        <v>45857</v>
      </c>
      <c r="O1220" s="54">
        <v>27090</v>
      </c>
      <c r="P1220" s="25" t="s">
        <v>1215</v>
      </c>
      <c r="Q1220" s="25">
        <v>58153395145</v>
      </c>
      <c r="R1220" s="25" t="s">
        <v>41</v>
      </c>
      <c r="S1220" s="3">
        <v>4</v>
      </c>
      <c r="T1220" s="55"/>
      <c r="U1220" s="25" t="s">
        <v>424</v>
      </c>
      <c r="V1220" s="25" t="str">
        <f>VLOOKUP(P1220,'Customer List'!B:C,2,)</f>
        <v>bhopal</v>
      </c>
      <c r="W1220" s="56"/>
      <c r="X1220" s="45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214"/>
        <v>1218</v>
      </c>
      <c r="B1221" s="25">
        <v>175754</v>
      </c>
      <c r="C1221" s="45">
        <v>45849</v>
      </c>
      <c r="D1221" s="45">
        <v>45854</v>
      </c>
      <c r="E1221" s="8">
        <v>146.76</v>
      </c>
      <c r="F1221" s="8">
        <f t="shared" ref="F1221:F1284" si="215">IF(AB1221="DOLLAR",E1221*88,E1221)</f>
        <v>12914.88</v>
      </c>
      <c r="G1221" s="54">
        <f t="shared" si="213"/>
        <v>12914.88</v>
      </c>
      <c r="H1221" s="25" t="s">
        <v>1214</v>
      </c>
      <c r="I1221" s="25" t="s">
        <v>4376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1921</v>
      </c>
      <c r="N1221" s="45">
        <v>45857</v>
      </c>
      <c r="O1221" s="54">
        <v>49612.5</v>
      </c>
      <c r="P1221" s="25" t="s">
        <v>1215</v>
      </c>
      <c r="Q1221" s="25">
        <v>58153395145</v>
      </c>
      <c r="R1221" s="25" t="s">
        <v>41</v>
      </c>
      <c r="S1221" s="3">
        <v>4</v>
      </c>
      <c r="T1221" s="55"/>
      <c r="U1221" s="25" t="s">
        <v>424</v>
      </c>
      <c r="V1221" s="25" t="str">
        <f>VLOOKUP(P1221,'Customer List'!B:C,2,)</f>
        <v>bhopal</v>
      </c>
      <c r="W1221" s="56"/>
      <c r="X1221" s="45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214"/>
        <v>1219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215"/>
        <v>31152</v>
      </c>
      <c r="G1222" s="54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214"/>
        <v>1220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215"/>
        <v>31152</v>
      </c>
      <c r="G1223" s="54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ref="A1224:A1287" si="221">A1223+1</f>
        <v>1221</v>
      </c>
      <c r="B1224" s="25" t="s">
        <v>1216</v>
      </c>
      <c r="C1224" s="45">
        <v>45849</v>
      </c>
      <c r="D1224" s="45">
        <v>45854</v>
      </c>
      <c r="E1224" s="8">
        <v>354</v>
      </c>
      <c r="F1224" s="8">
        <f t="shared" si="215"/>
        <v>31152</v>
      </c>
      <c r="G1224" s="54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1917</v>
      </c>
      <c r="N1224" s="45">
        <v>45857</v>
      </c>
      <c r="O1224" s="54">
        <v>67112</v>
      </c>
      <c r="P1224" s="25" t="s">
        <v>416</v>
      </c>
      <c r="Q1224" s="25">
        <v>58153396302</v>
      </c>
      <c r="R1224" s="25" t="s">
        <v>41</v>
      </c>
      <c r="S1224" s="3">
        <v>-20</v>
      </c>
      <c r="T1224" s="55"/>
      <c r="U1224" s="25" t="s">
        <v>493</v>
      </c>
      <c r="V1224" s="25" t="str">
        <f>VLOOKUP(P1224,'Customer List'!B:C,2,)</f>
        <v>Kolkata</v>
      </c>
      <c r="W1224" s="56"/>
      <c r="X1224" s="45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221"/>
        <v>1222</v>
      </c>
      <c r="B1225" s="25" t="s">
        <v>1216</v>
      </c>
      <c r="C1225" s="45">
        <v>45849</v>
      </c>
      <c r="D1225" s="45">
        <v>45854</v>
      </c>
      <c r="E1225" s="8">
        <v>354</v>
      </c>
      <c r="F1225" s="8">
        <f t="shared" si="215"/>
        <v>31152</v>
      </c>
      <c r="G1225" s="54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1917</v>
      </c>
      <c r="N1225" s="45">
        <v>45857</v>
      </c>
      <c r="O1225" s="54">
        <v>67112</v>
      </c>
      <c r="P1225" s="25" t="s">
        <v>416</v>
      </c>
      <c r="Q1225" s="25">
        <v>58153396302</v>
      </c>
      <c r="R1225" s="25" t="s">
        <v>41</v>
      </c>
      <c r="S1225" s="3">
        <v>-20</v>
      </c>
      <c r="T1225" s="55"/>
      <c r="U1225" s="25" t="s">
        <v>493</v>
      </c>
      <c r="V1225" s="25" t="str">
        <f>VLOOKUP(P1225,'Customer List'!B:C,2,)</f>
        <v>Kolkata</v>
      </c>
      <c r="W1225" s="56"/>
      <c r="X1225" s="45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221"/>
        <v>1223</v>
      </c>
      <c r="B1226" s="25" t="s">
        <v>1217</v>
      </c>
      <c r="C1226" s="45">
        <v>45849</v>
      </c>
      <c r="D1226" s="45">
        <v>45854</v>
      </c>
      <c r="E1226" s="8">
        <v>498</v>
      </c>
      <c r="F1226" s="8">
        <f t="shared" si="215"/>
        <v>43824</v>
      </c>
      <c r="G1226" s="54">
        <f t="shared" si="220"/>
        <v>43824</v>
      </c>
      <c r="H1226" s="25" t="s">
        <v>1218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1229</v>
      </c>
      <c r="N1226" s="45">
        <v>45854</v>
      </c>
      <c r="O1226" s="54">
        <v>83000</v>
      </c>
      <c r="P1226" s="25" t="s">
        <v>209</v>
      </c>
      <c r="Q1226" s="25" t="s">
        <v>637</v>
      </c>
      <c r="R1226" s="25" t="s">
        <v>638</v>
      </c>
      <c r="S1226" s="3">
        <v>-20</v>
      </c>
      <c r="T1226" s="55"/>
      <c r="U1226" s="25" t="s">
        <v>493</v>
      </c>
      <c r="V1226" s="25" t="str">
        <f>VLOOKUP(P1226,'Customer List'!B:C,2,)</f>
        <v>Delhi</v>
      </c>
      <c r="W1226" s="56"/>
      <c r="X1226" s="45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67" t="str">
        <f>VLOOKUP(P1226,'Customer List'!B:D,3,)</f>
        <v>Local</v>
      </c>
    </row>
    <row r="1227" spans="1:29" x14ac:dyDescent="0.25">
      <c r="A1227" s="25">
        <f t="shared" si="221"/>
        <v>1224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215"/>
        <v>31248.800000000003</v>
      </c>
      <c r="G1227" s="54">
        <f t="shared" si="220"/>
        <v>31248.800000000003</v>
      </c>
      <c r="H1227" s="25" t="s">
        <v>1219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221"/>
        <v>1225</v>
      </c>
      <c r="B1228" s="25">
        <v>44409</v>
      </c>
      <c r="C1228" s="45">
        <v>45849</v>
      </c>
      <c r="D1228" s="45">
        <v>45854</v>
      </c>
      <c r="E1228" s="8">
        <v>355.1</v>
      </c>
      <c r="F1228" s="8">
        <f t="shared" si="215"/>
        <v>31248.800000000003</v>
      </c>
      <c r="G1228" s="54">
        <f t="shared" si="220"/>
        <v>31248.800000000003</v>
      </c>
      <c r="H1228" s="25" t="s">
        <v>1220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1920</v>
      </c>
      <c r="N1228" s="45">
        <v>45857</v>
      </c>
      <c r="O1228" s="54">
        <v>48230</v>
      </c>
      <c r="P1228" s="25" t="s">
        <v>630</v>
      </c>
      <c r="Q1228" s="25">
        <v>58153395624</v>
      </c>
      <c r="R1228" s="25" t="s">
        <v>41</v>
      </c>
      <c r="S1228" s="3">
        <v>-20</v>
      </c>
      <c r="T1228" s="55" t="s">
        <v>1226</v>
      </c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221"/>
        <v>1226</v>
      </c>
      <c r="B1229" s="25">
        <v>44409</v>
      </c>
      <c r="C1229" s="45">
        <v>45849</v>
      </c>
      <c r="D1229" s="45">
        <v>45854</v>
      </c>
      <c r="E1229" s="8">
        <v>355.1</v>
      </c>
      <c r="F1229" s="8">
        <f t="shared" si="215"/>
        <v>31248.800000000003</v>
      </c>
      <c r="G1229" s="54">
        <f t="shared" si="220"/>
        <v>31248.800000000003</v>
      </c>
      <c r="H1229" s="25" t="s">
        <v>1221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1920</v>
      </c>
      <c r="N1229" s="45">
        <v>45857</v>
      </c>
      <c r="O1229" s="54">
        <v>48230</v>
      </c>
      <c r="P1229" s="25" t="s">
        <v>630</v>
      </c>
      <c r="Q1229" s="25">
        <v>58153395624</v>
      </c>
      <c r="R1229" s="25" t="s">
        <v>41</v>
      </c>
      <c r="S1229" s="3">
        <v>-20</v>
      </c>
      <c r="T1229" s="55" t="s">
        <v>1226</v>
      </c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221"/>
        <v>1227</v>
      </c>
      <c r="B1230" s="25">
        <v>44409</v>
      </c>
      <c r="C1230" s="45">
        <v>45849</v>
      </c>
      <c r="D1230" s="45">
        <v>45854</v>
      </c>
      <c r="E1230" s="8">
        <v>385</v>
      </c>
      <c r="F1230" s="8">
        <f t="shared" si="215"/>
        <v>33880</v>
      </c>
      <c r="G1230" s="54">
        <f t="shared" si="220"/>
        <v>33880</v>
      </c>
      <c r="H1230" s="25" t="s">
        <v>1222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1920</v>
      </c>
      <c r="N1230" s="45">
        <v>45857</v>
      </c>
      <c r="O1230" s="54">
        <v>51301.25</v>
      </c>
      <c r="P1230" s="25" t="s">
        <v>630</v>
      </c>
      <c r="Q1230" s="25">
        <v>58153395624</v>
      </c>
      <c r="R1230" s="25" t="s">
        <v>41</v>
      </c>
      <c r="S1230" s="3" t="s">
        <v>300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x14ac:dyDescent="0.25">
      <c r="A1231" s="25">
        <f t="shared" si="221"/>
        <v>1228</v>
      </c>
      <c r="B1231" s="25">
        <v>44409</v>
      </c>
      <c r="C1231" s="45">
        <v>45849</v>
      </c>
      <c r="D1231" s="45">
        <v>45854</v>
      </c>
      <c r="E1231" s="8">
        <v>123.2</v>
      </c>
      <c r="F1231" s="8">
        <f t="shared" si="215"/>
        <v>10841.6</v>
      </c>
      <c r="G1231" s="54">
        <f t="shared" si="220"/>
        <v>10841.6</v>
      </c>
      <c r="H1231" s="25" t="s">
        <v>1223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1920</v>
      </c>
      <c r="N1231" s="45">
        <v>45857</v>
      </c>
      <c r="O1231" s="54">
        <v>14560</v>
      </c>
      <c r="P1231" s="25" t="s">
        <v>630</v>
      </c>
      <c r="Q1231" s="25">
        <v>58153395624</v>
      </c>
      <c r="R1231" s="25" t="s">
        <v>41</v>
      </c>
      <c r="S1231" s="3">
        <v>4</v>
      </c>
      <c r="T1231" s="55"/>
      <c r="U1231" s="25" t="s">
        <v>2033</v>
      </c>
      <c r="V1231" s="25" t="str">
        <f>VLOOKUP(P1231,'Customer List'!B:C,2,)</f>
        <v>Gujrat</v>
      </c>
      <c r="W1231" s="56"/>
      <c r="X1231" s="45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221"/>
        <v>1229</v>
      </c>
      <c r="B1232" s="25">
        <v>44409</v>
      </c>
      <c r="C1232" s="45">
        <v>45849</v>
      </c>
      <c r="D1232" s="45">
        <v>45854</v>
      </c>
      <c r="E1232" s="8">
        <v>329</v>
      </c>
      <c r="F1232" s="8">
        <f t="shared" si="215"/>
        <v>28952</v>
      </c>
      <c r="G1232" s="54">
        <f t="shared" si="220"/>
        <v>28952</v>
      </c>
      <c r="H1232" s="25" t="s">
        <v>1224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2138</v>
      </c>
      <c r="N1232" s="45">
        <v>45867</v>
      </c>
      <c r="O1232" s="54">
        <v>46060</v>
      </c>
      <c r="P1232" s="25" t="s">
        <v>320</v>
      </c>
      <c r="Q1232" s="25">
        <v>58153779283</v>
      </c>
      <c r="R1232" s="25" t="s">
        <v>41</v>
      </c>
      <c r="S1232" s="3">
        <v>4</v>
      </c>
      <c r="T1232" s="55"/>
      <c r="U1232" s="25" t="s">
        <v>2033</v>
      </c>
      <c r="V1232" s="25" t="str">
        <f>VLOOKUP(P1232,'Customer List'!B:C,2,)</f>
        <v>Gujrat</v>
      </c>
      <c r="W1232" s="56"/>
      <c r="X1232" s="45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221"/>
        <v>1230</v>
      </c>
      <c r="B1233" s="25">
        <v>44409</v>
      </c>
      <c r="C1233" s="45">
        <v>45849</v>
      </c>
      <c r="D1233" s="45">
        <v>45854</v>
      </c>
      <c r="E1233" s="8">
        <v>514.5</v>
      </c>
      <c r="F1233" s="8">
        <f t="shared" si="215"/>
        <v>45276</v>
      </c>
      <c r="G1233" s="54">
        <f t="shared" si="220"/>
        <v>45276</v>
      </c>
      <c r="H1233" s="25" t="s">
        <v>1225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1925</v>
      </c>
      <c r="N1233" s="45">
        <v>45859</v>
      </c>
      <c r="O1233" s="54">
        <v>92610</v>
      </c>
      <c r="P1233" s="25" t="s">
        <v>17</v>
      </c>
      <c r="Q1233" s="25" t="s">
        <v>637</v>
      </c>
      <c r="R1233" s="25" t="s">
        <v>638</v>
      </c>
      <c r="S1233" s="3">
        <v>4</v>
      </c>
      <c r="T1233" s="55"/>
      <c r="U1233" s="25" t="s">
        <v>2033</v>
      </c>
      <c r="V1233" s="25" t="str">
        <f>VLOOKUP(P1233,'Customer List'!B:C,2,)</f>
        <v>Delhi</v>
      </c>
      <c r="W1233" s="56"/>
      <c r="X1233" s="45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67" t="str">
        <f>VLOOKUP(P1233,'Customer List'!B:D,3,)</f>
        <v>Local</v>
      </c>
    </row>
    <row r="1234" spans="1:29" x14ac:dyDescent="0.25">
      <c r="A1234" s="25">
        <f t="shared" si="221"/>
        <v>1231</v>
      </c>
      <c r="B1234" s="25" t="s">
        <v>1950</v>
      </c>
      <c r="C1234" s="45">
        <v>45852</v>
      </c>
      <c r="D1234" s="45">
        <v>45855</v>
      </c>
      <c r="E1234" s="8">
        <v>36225</v>
      </c>
      <c r="F1234" s="8">
        <f t="shared" si="215"/>
        <v>36225</v>
      </c>
      <c r="G1234" s="54">
        <f t="shared" si="220"/>
        <v>36225</v>
      </c>
      <c r="H1234" s="25" t="s">
        <v>1951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1952</v>
      </c>
      <c r="N1234" s="45">
        <v>45855</v>
      </c>
      <c r="O1234" s="54">
        <v>0</v>
      </c>
      <c r="P1234" s="25" t="s">
        <v>181</v>
      </c>
      <c r="Q1234" s="25" t="s">
        <v>637</v>
      </c>
      <c r="R1234" s="25" t="s">
        <v>638</v>
      </c>
      <c r="S1234" s="3">
        <v>4</v>
      </c>
      <c r="T1234" s="55" t="s">
        <v>1953</v>
      </c>
      <c r="U1234" s="25" t="s">
        <v>209</v>
      </c>
      <c r="V1234" s="25" t="str">
        <f>VLOOKUP(P1234,'Customer List'!B:C,2,)</f>
        <v>Faridabad</v>
      </c>
      <c r="W1234" s="56"/>
      <c r="X1234" s="45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67" t="str">
        <f>VLOOKUP(P1234,'Customer List'!B:D,3,)</f>
        <v>Local</v>
      </c>
    </row>
    <row r="1235" spans="1:29" x14ac:dyDescent="0.25">
      <c r="A1235" s="25">
        <f t="shared" si="221"/>
        <v>1232</v>
      </c>
      <c r="B1235" s="25" t="s">
        <v>1907</v>
      </c>
      <c r="C1235" s="45">
        <v>45852</v>
      </c>
      <c r="D1235" s="45">
        <v>45856</v>
      </c>
      <c r="E1235" s="8">
        <v>5</v>
      </c>
      <c r="F1235" s="8">
        <f t="shared" si="215"/>
        <v>440</v>
      </c>
      <c r="G1235" s="54">
        <f t="shared" si="220"/>
        <v>440</v>
      </c>
      <c r="H1235" s="25" t="s">
        <v>1908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1947</v>
      </c>
      <c r="N1235" s="45">
        <v>45859</v>
      </c>
      <c r="O1235" s="54">
        <v>0</v>
      </c>
      <c r="P1235" s="25" t="s">
        <v>1909</v>
      </c>
      <c r="Q1235" s="25" t="s">
        <v>1954</v>
      </c>
      <c r="R1235" s="25" t="s">
        <v>1955</v>
      </c>
      <c r="S1235" s="3">
        <v>4</v>
      </c>
      <c r="T1235" s="55" t="s">
        <v>1948</v>
      </c>
      <c r="U1235" s="25" t="s">
        <v>611</v>
      </c>
      <c r="V1235" s="25" t="str">
        <f>VLOOKUP(P1235,'Customer List'!B:C,2,)</f>
        <v>Kolkata</v>
      </c>
      <c r="W1235" s="56"/>
      <c r="X1235" s="45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221"/>
        <v>1233</v>
      </c>
      <c r="B1236" s="25">
        <v>16101586</v>
      </c>
      <c r="C1236" s="45">
        <v>45828</v>
      </c>
      <c r="D1236" s="45">
        <v>45856</v>
      </c>
      <c r="E1236" s="8">
        <v>238.5</v>
      </c>
      <c r="F1236" s="8">
        <f t="shared" si="215"/>
        <v>20988</v>
      </c>
      <c r="G1236" s="54">
        <f t="shared" si="220"/>
        <v>20988</v>
      </c>
      <c r="H1236" s="25" t="s">
        <v>1910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1939</v>
      </c>
      <c r="N1236" s="45">
        <v>45859</v>
      </c>
      <c r="O1236" s="54">
        <v>35981</v>
      </c>
      <c r="P1236" s="25" t="s">
        <v>173</v>
      </c>
      <c r="Q1236" s="25">
        <v>58153433030</v>
      </c>
      <c r="R1236" s="25" t="s">
        <v>41</v>
      </c>
      <c r="S1236" s="3">
        <v>-20</v>
      </c>
      <c r="T1236" s="55"/>
      <c r="U1236" s="25" t="s">
        <v>2791</v>
      </c>
      <c r="V1236" s="25" t="str">
        <f>VLOOKUP(P1236,'Customer List'!B:C,2,)</f>
        <v>Kolkata</v>
      </c>
      <c r="W1236" s="56"/>
      <c r="X1236" s="45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221"/>
        <v>1234</v>
      </c>
      <c r="B1237" s="25" t="s">
        <v>1915</v>
      </c>
      <c r="C1237" s="45">
        <v>45850</v>
      </c>
      <c r="D1237" s="45">
        <v>45856</v>
      </c>
      <c r="E1237" s="8">
        <v>65.8</v>
      </c>
      <c r="F1237" s="8">
        <f t="shared" si="215"/>
        <v>5790.4</v>
      </c>
      <c r="G1237" s="54">
        <f t="shared" si="220"/>
        <v>5790.4</v>
      </c>
      <c r="H1237" s="25">
        <v>100202</v>
      </c>
      <c r="I1237" s="25" t="s">
        <v>60</v>
      </c>
      <c r="J1237" s="25">
        <v>1</v>
      </c>
      <c r="K1237" s="25">
        <v>1</v>
      </c>
      <c r="L1237" s="25">
        <f t="shared" si="216"/>
        <v>0</v>
      </c>
      <c r="M1237" s="25" t="s">
        <v>2004</v>
      </c>
      <c r="N1237" s="45">
        <v>45860</v>
      </c>
      <c r="O1237" s="54">
        <v>10636.1</v>
      </c>
      <c r="P1237" s="25" t="s">
        <v>333</v>
      </c>
      <c r="Q1237" s="25">
        <v>58153476765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Banglore</v>
      </c>
      <c r="W1237" s="56"/>
      <c r="X1237" s="45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221"/>
        <v>1235</v>
      </c>
      <c r="B1238" s="25" t="s">
        <v>1915</v>
      </c>
      <c r="C1238" s="45">
        <v>45850</v>
      </c>
      <c r="D1238" s="45">
        <v>45856</v>
      </c>
      <c r="E1238" s="8">
        <v>100.1</v>
      </c>
      <c r="F1238" s="8">
        <f t="shared" si="215"/>
        <v>8808.7999999999993</v>
      </c>
      <c r="G1238" s="54">
        <f t="shared" si="220"/>
        <v>8808.7999999999993</v>
      </c>
      <c r="H1238" s="25">
        <v>100204</v>
      </c>
      <c r="I1238" s="25" t="s">
        <v>62</v>
      </c>
      <c r="J1238" s="25">
        <v>1</v>
      </c>
      <c r="K1238" s="25">
        <v>1</v>
      </c>
      <c r="L1238" s="25">
        <f t="shared" si="216"/>
        <v>0</v>
      </c>
      <c r="M1238" s="25" t="s">
        <v>1930</v>
      </c>
      <c r="N1238" s="45">
        <v>45859</v>
      </c>
      <c r="O1238" s="54">
        <v>12226.5</v>
      </c>
      <c r="P1238" s="25" t="s">
        <v>1014</v>
      </c>
      <c r="Q1238" s="25">
        <v>58153432562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Mumbai</v>
      </c>
      <c r="W1238" s="56"/>
      <c r="X1238" s="45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221"/>
        <v>1236</v>
      </c>
      <c r="B1239" s="25" t="s">
        <v>1915</v>
      </c>
      <c r="C1239" s="45">
        <v>45850</v>
      </c>
      <c r="D1239" s="45">
        <v>45856</v>
      </c>
      <c r="E1239" s="8">
        <v>173.6</v>
      </c>
      <c r="F1239" s="8">
        <f t="shared" si="215"/>
        <v>15276.8</v>
      </c>
      <c r="G1239" s="54">
        <f t="shared" si="220"/>
        <v>15276.8</v>
      </c>
      <c r="H1239" s="25">
        <v>100220</v>
      </c>
      <c r="I1239" s="25" t="s">
        <v>155</v>
      </c>
      <c r="J1239" s="25">
        <v>1</v>
      </c>
      <c r="K1239" s="25">
        <v>1</v>
      </c>
      <c r="L1239" s="25">
        <f t="shared" si="216"/>
        <v>0</v>
      </c>
      <c r="M1239" s="25" t="s">
        <v>1942</v>
      </c>
      <c r="N1239" s="45">
        <v>45859</v>
      </c>
      <c r="O1239" s="54">
        <v>24986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221"/>
        <v>1237</v>
      </c>
      <c r="B1240" s="25" t="s">
        <v>1915</v>
      </c>
      <c r="C1240" s="45">
        <v>45850</v>
      </c>
      <c r="D1240" s="45">
        <v>45856</v>
      </c>
      <c r="E1240" s="8">
        <v>204.75</v>
      </c>
      <c r="F1240" s="8">
        <f t="shared" si="215"/>
        <v>18018</v>
      </c>
      <c r="G1240" s="54">
        <f t="shared" si="220"/>
        <v>18018</v>
      </c>
      <c r="H1240" s="25">
        <v>100742</v>
      </c>
      <c r="I1240" s="25" t="s">
        <v>2817</v>
      </c>
      <c r="J1240" s="25">
        <v>1</v>
      </c>
      <c r="K1240" s="25">
        <v>1</v>
      </c>
      <c r="L1240" s="25">
        <f t="shared" si="216"/>
        <v>0</v>
      </c>
      <c r="M1240" s="25" t="s">
        <v>2007</v>
      </c>
      <c r="N1240" s="45">
        <v>45860</v>
      </c>
      <c r="O1240" s="54">
        <v>20748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221"/>
        <v>1238</v>
      </c>
      <c r="B1241" s="25" t="s">
        <v>1915</v>
      </c>
      <c r="C1241" s="45">
        <v>45850</v>
      </c>
      <c r="D1241" s="45">
        <v>45856</v>
      </c>
      <c r="E1241" s="8">
        <v>121.1</v>
      </c>
      <c r="F1241" s="8">
        <f t="shared" si="215"/>
        <v>10656.8</v>
      </c>
      <c r="G1241" s="54">
        <f t="shared" si="220"/>
        <v>10656.8</v>
      </c>
      <c r="H1241" s="25">
        <v>101208</v>
      </c>
      <c r="I1241" s="25" t="s">
        <v>1281</v>
      </c>
      <c r="J1241" s="25">
        <v>1</v>
      </c>
      <c r="K1241" s="25">
        <v>1</v>
      </c>
      <c r="L1241" s="25">
        <f t="shared" si="216"/>
        <v>0</v>
      </c>
      <c r="M1241" s="25" t="s">
        <v>1942</v>
      </c>
      <c r="N1241" s="45">
        <v>45859</v>
      </c>
      <c r="O1241" s="54">
        <v>17429.75</v>
      </c>
      <c r="P1241" s="25" t="s">
        <v>1912</v>
      </c>
      <c r="Q1241" s="25">
        <v>58153429681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Lucknow</v>
      </c>
      <c r="W1241" s="56"/>
      <c r="X1241" s="45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221"/>
        <v>1239</v>
      </c>
      <c r="B1242" s="25" t="s">
        <v>1915</v>
      </c>
      <c r="C1242" s="45">
        <v>45850</v>
      </c>
      <c r="D1242" s="45">
        <v>45856</v>
      </c>
      <c r="E1242" s="8">
        <v>160.30000000000001</v>
      </c>
      <c r="F1242" s="8">
        <f t="shared" si="215"/>
        <v>14106.400000000001</v>
      </c>
      <c r="G1242" s="54">
        <f t="shared" si="220"/>
        <v>56425.600000000006</v>
      </c>
      <c r="H1242" s="25">
        <v>101320</v>
      </c>
      <c r="I1242" s="25" t="s">
        <v>2818</v>
      </c>
      <c r="J1242" s="25">
        <v>4</v>
      </c>
      <c r="K1242" s="25">
        <v>4</v>
      </c>
      <c r="L1242" s="25">
        <f t="shared" si="216"/>
        <v>0</v>
      </c>
      <c r="M1242" s="25" t="s">
        <v>1943</v>
      </c>
      <c r="N1242" s="45">
        <v>45859</v>
      </c>
      <c r="O1242" s="54">
        <v>99386</v>
      </c>
      <c r="P1242" s="25" t="s">
        <v>253</v>
      </c>
      <c r="Q1242" s="25">
        <v>58153430226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Gujrat</v>
      </c>
      <c r="W1242" s="56"/>
      <c r="X1242" s="45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221"/>
        <v>1240</v>
      </c>
      <c r="B1243" s="25" t="s">
        <v>1915</v>
      </c>
      <c r="C1243" s="45">
        <v>45850</v>
      </c>
      <c r="D1243" s="45">
        <v>45856</v>
      </c>
      <c r="E1243" s="8">
        <v>147.69999999999999</v>
      </c>
      <c r="F1243" s="8">
        <f t="shared" si="215"/>
        <v>12997.599999999999</v>
      </c>
      <c r="G1243" s="54">
        <f t="shared" si="220"/>
        <v>12997.599999999999</v>
      </c>
      <c r="H1243" s="25">
        <v>102016</v>
      </c>
      <c r="I1243" s="25" t="s">
        <v>1434</v>
      </c>
      <c r="J1243" s="25">
        <v>1</v>
      </c>
      <c r="K1243" s="25">
        <v>1</v>
      </c>
      <c r="L1243" s="25">
        <f t="shared" si="216"/>
        <v>0</v>
      </c>
      <c r="M1243" s="25" t="s">
        <v>2007</v>
      </c>
      <c r="N1243" s="45">
        <v>45860</v>
      </c>
      <c r="O1243" s="54">
        <v>16036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221"/>
        <v>1241</v>
      </c>
      <c r="B1244" s="25" t="s">
        <v>1915</v>
      </c>
      <c r="C1244" s="45">
        <v>45850</v>
      </c>
      <c r="D1244" s="45">
        <v>45856</v>
      </c>
      <c r="E1244" s="8">
        <v>181.5</v>
      </c>
      <c r="F1244" s="8">
        <f t="shared" si="215"/>
        <v>15972</v>
      </c>
      <c r="G1244" s="54">
        <f t="shared" si="220"/>
        <v>15972</v>
      </c>
      <c r="H1244" s="25">
        <v>103040</v>
      </c>
      <c r="I1244" s="25" t="s">
        <v>2819</v>
      </c>
      <c r="J1244" s="25">
        <v>1</v>
      </c>
      <c r="K1244" s="25">
        <v>1</v>
      </c>
      <c r="L1244" s="25">
        <f t="shared" si="216"/>
        <v>0</v>
      </c>
      <c r="M1244" s="25" t="s">
        <v>2007</v>
      </c>
      <c r="N1244" s="45">
        <v>45860</v>
      </c>
      <c r="O1244" s="54">
        <v>18392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221"/>
        <v>1242</v>
      </c>
      <c r="B1245" s="25" t="s">
        <v>1915</v>
      </c>
      <c r="C1245" s="45">
        <v>45850</v>
      </c>
      <c r="D1245" s="45">
        <v>45856</v>
      </c>
      <c r="E1245" s="8">
        <v>181.5</v>
      </c>
      <c r="F1245" s="8">
        <f t="shared" si="215"/>
        <v>15972</v>
      </c>
      <c r="G1245" s="54">
        <f t="shared" si="220"/>
        <v>15972</v>
      </c>
      <c r="H1245" s="25">
        <v>103134</v>
      </c>
      <c r="I1245" s="25" t="s">
        <v>1439</v>
      </c>
      <c r="J1245" s="25">
        <v>1</v>
      </c>
      <c r="K1245" s="25">
        <v>1</v>
      </c>
      <c r="L1245" s="25">
        <f t="shared" si="216"/>
        <v>0</v>
      </c>
      <c r="M1245" s="25" t="s">
        <v>1923</v>
      </c>
      <c r="N1245" s="45">
        <v>45857</v>
      </c>
      <c r="O1245" s="54">
        <v>26257</v>
      </c>
      <c r="P1245" s="25" t="s">
        <v>1900</v>
      </c>
      <c r="Q1245" s="25">
        <v>58153395974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Banglore</v>
      </c>
      <c r="W1245" s="56"/>
      <c r="X1245" s="45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221"/>
        <v>1243</v>
      </c>
      <c r="B1246" s="25" t="s">
        <v>1915</v>
      </c>
      <c r="C1246" s="45">
        <v>45850</v>
      </c>
      <c r="D1246" s="45">
        <v>45856</v>
      </c>
      <c r="E1246" s="8">
        <v>132</v>
      </c>
      <c r="F1246" s="8">
        <f t="shared" si="215"/>
        <v>11616</v>
      </c>
      <c r="G1246" s="54">
        <f t="shared" si="220"/>
        <v>11616</v>
      </c>
      <c r="H1246" s="25">
        <v>104441</v>
      </c>
      <c r="I1246" s="25" t="s">
        <v>2820</v>
      </c>
      <c r="J1246" s="25">
        <v>1</v>
      </c>
      <c r="K1246" s="25">
        <v>1</v>
      </c>
      <c r="L1246" s="25">
        <f t="shared" si="216"/>
        <v>0</v>
      </c>
      <c r="M1246" s="25" t="s">
        <v>1942</v>
      </c>
      <c r="N1246" s="45">
        <v>45859</v>
      </c>
      <c r="O1246" s="54">
        <v>17732</v>
      </c>
      <c r="P1246" s="25" t="s">
        <v>1912</v>
      </c>
      <c r="Q1246" s="25">
        <v>58153429681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Lucknow</v>
      </c>
      <c r="W1246" s="56"/>
      <c r="X1246" s="45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221"/>
        <v>1244</v>
      </c>
      <c r="B1247" s="25" t="s">
        <v>1915</v>
      </c>
      <c r="C1247" s="45">
        <v>45850</v>
      </c>
      <c r="D1247" s="45">
        <v>45856</v>
      </c>
      <c r="E1247" s="8">
        <v>86.8</v>
      </c>
      <c r="F1247" s="8">
        <f t="shared" si="215"/>
        <v>7638.4</v>
      </c>
      <c r="G1247" s="54">
        <f t="shared" si="220"/>
        <v>7638.4</v>
      </c>
      <c r="H1247" s="25">
        <v>104447</v>
      </c>
      <c r="I1247" s="25" t="s">
        <v>1629</v>
      </c>
      <c r="J1247" s="25">
        <v>1</v>
      </c>
      <c r="K1247" s="25">
        <v>1</v>
      </c>
      <c r="L1247" s="25">
        <f t="shared" si="216"/>
        <v>0</v>
      </c>
      <c r="M1247" s="25" t="s">
        <v>2007</v>
      </c>
      <c r="N1247" s="45">
        <v>45860</v>
      </c>
      <c r="O1247" s="54">
        <v>9424</v>
      </c>
      <c r="P1247" s="25" t="s">
        <v>841</v>
      </c>
      <c r="Q1247" s="25">
        <v>58153479053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Hyderabad</v>
      </c>
      <c r="W1247" s="56"/>
      <c r="X1247" s="45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221"/>
        <v>1245</v>
      </c>
      <c r="B1248" s="25" t="s">
        <v>1915</v>
      </c>
      <c r="C1248" s="45">
        <v>45850</v>
      </c>
      <c r="D1248" s="45">
        <v>45856</v>
      </c>
      <c r="E1248" s="8">
        <v>153</v>
      </c>
      <c r="F1248" s="8">
        <f t="shared" si="215"/>
        <v>13464</v>
      </c>
      <c r="G1248" s="54">
        <f t="shared" si="220"/>
        <v>13464</v>
      </c>
      <c r="H1248" s="25">
        <v>104725</v>
      </c>
      <c r="I1248" s="25" t="s">
        <v>2821</v>
      </c>
      <c r="J1248" s="25">
        <v>1</v>
      </c>
      <c r="K1248" s="25">
        <v>1</v>
      </c>
      <c r="L1248" s="25">
        <f t="shared" si="216"/>
        <v>0</v>
      </c>
      <c r="M1248" s="25" t="s">
        <v>1927</v>
      </c>
      <c r="N1248" s="45">
        <v>45859</v>
      </c>
      <c r="O1248" s="54">
        <v>17442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221"/>
        <v>1246</v>
      </c>
      <c r="B1249" s="25" t="s">
        <v>1915</v>
      </c>
      <c r="C1249" s="45">
        <v>45850</v>
      </c>
      <c r="D1249" s="45">
        <v>45856</v>
      </c>
      <c r="E1249" s="8">
        <v>205.1</v>
      </c>
      <c r="F1249" s="8">
        <f t="shared" si="215"/>
        <v>18048.8</v>
      </c>
      <c r="G1249" s="54">
        <f t="shared" si="220"/>
        <v>18048.8</v>
      </c>
      <c r="H1249" s="25">
        <v>105008</v>
      </c>
      <c r="I1249" s="25" t="s">
        <v>2822</v>
      </c>
      <c r="J1249" s="25">
        <v>1</v>
      </c>
      <c r="K1249" s="25">
        <v>1</v>
      </c>
      <c r="L1249" s="25">
        <f t="shared" si="216"/>
        <v>0</v>
      </c>
      <c r="M1249" s="25" t="s">
        <v>1927</v>
      </c>
      <c r="N1249" s="45">
        <v>45859</v>
      </c>
      <c r="O1249" s="54">
        <v>25051.5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221"/>
        <v>1247</v>
      </c>
      <c r="B1250" s="25" t="s">
        <v>1915</v>
      </c>
      <c r="C1250" s="45">
        <v>45850</v>
      </c>
      <c r="D1250" s="45">
        <v>45856</v>
      </c>
      <c r="E1250" s="8">
        <v>330</v>
      </c>
      <c r="F1250" s="8">
        <f t="shared" si="215"/>
        <v>29040</v>
      </c>
      <c r="G1250" s="54">
        <f t="shared" si="220"/>
        <v>29040</v>
      </c>
      <c r="H1250" s="25">
        <v>108740</v>
      </c>
      <c r="I1250" s="25" t="s">
        <v>2823</v>
      </c>
      <c r="J1250" s="25">
        <v>1</v>
      </c>
      <c r="K1250" s="25">
        <v>1</v>
      </c>
      <c r="L1250" s="25">
        <f t="shared" si="216"/>
        <v>0</v>
      </c>
      <c r="M1250" s="25" t="s">
        <v>1934</v>
      </c>
      <c r="N1250" s="45">
        <v>45859</v>
      </c>
      <c r="O1250" s="54">
        <v>37620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221"/>
        <v>1248</v>
      </c>
      <c r="B1251" s="25" t="s">
        <v>1915</v>
      </c>
      <c r="C1251" s="45">
        <v>45850</v>
      </c>
      <c r="D1251" s="45">
        <v>45856</v>
      </c>
      <c r="E1251" s="8">
        <v>187.6</v>
      </c>
      <c r="F1251" s="8">
        <f t="shared" si="215"/>
        <v>16508.8</v>
      </c>
      <c r="G1251" s="54">
        <f t="shared" si="220"/>
        <v>16508.8</v>
      </c>
      <c r="H1251" s="25">
        <v>109828</v>
      </c>
      <c r="I1251" s="25" t="s">
        <v>2824</v>
      </c>
      <c r="J1251" s="25">
        <v>1</v>
      </c>
      <c r="K1251" s="25">
        <v>1</v>
      </c>
      <c r="L1251" s="25">
        <f t="shared" si="216"/>
        <v>0</v>
      </c>
      <c r="M1251" s="25" t="s">
        <v>1942</v>
      </c>
      <c r="N1251" s="45">
        <v>45859</v>
      </c>
      <c r="O1251" s="54">
        <v>27001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221"/>
        <v>1249</v>
      </c>
      <c r="B1252" s="25" t="s">
        <v>1915</v>
      </c>
      <c r="C1252" s="45">
        <v>45850</v>
      </c>
      <c r="D1252" s="45">
        <v>45856</v>
      </c>
      <c r="E1252" s="8">
        <v>144.19999999999999</v>
      </c>
      <c r="F1252" s="8">
        <f t="shared" si="215"/>
        <v>12689.599999999999</v>
      </c>
      <c r="G1252" s="54">
        <f t="shared" si="220"/>
        <v>12689.599999999999</v>
      </c>
      <c r="H1252" s="25">
        <v>118106</v>
      </c>
      <c r="I1252" s="25" t="s">
        <v>2825</v>
      </c>
      <c r="J1252" s="25">
        <v>1</v>
      </c>
      <c r="K1252" s="25">
        <v>1</v>
      </c>
      <c r="L1252" s="25">
        <f t="shared" si="216"/>
        <v>0</v>
      </c>
      <c r="M1252" s="25" t="s">
        <v>1934</v>
      </c>
      <c r="N1252" s="45">
        <v>45859</v>
      </c>
      <c r="O1252" s="54">
        <v>17613</v>
      </c>
      <c r="P1252" s="25" t="s">
        <v>1014</v>
      </c>
      <c r="Q1252" s="25">
        <v>58153432562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Mumbai</v>
      </c>
      <c r="W1252" s="56"/>
      <c r="X1252" s="45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221"/>
        <v>1250</v>
      </c>
      <c r="B1253" s="25" t="s">
        <v>1915</v>
      </c>
      <c r="C1253" s="45">
        <v>45850</v>
      </c>
      <c r="D1253" s="45">
        <v>45856</v>
      </c>
      <c r="E1253" s="8">
        <v>219</v>
      </c>
      <c r="F1253" s="8">
        <f t="shared" si="215"/>
        <v>19272</v>
      </c>
      <c r="G1253" s="54">
        <f t="shared" si="220"/>
        <v>19272</v>
      </c>
      <c r="H1253" s="25">
        <v>123173</v>
      </c>
      <c r="I1253" s="25" t="s">
        <v>2826</v>
      </c>
      <c r="J1253" s="25">
        <v>1</v>
      </c>
      <c r="K1253" s="25">
        <v>1</v>
      </c>
      <c r="L1253" s="25">
        <f t="shared" si="216"/>
        <v>0</v>
      </c>
      <c r="M1253" s="25" t="s">
        <v>1945</v>
      </c>
      <c r="N1253" s="45">
        <v>45859</v>
      </c>
      <c r="O1253" s="54">
        <v>31682</v>
      </c>
      <c r="P1253" s="25" t="s">
        <v>253</v>
      </c>
      <c r="Q1253" s="25">
        <v>58153430226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Gujrat</v>
      </c>
      <c r="W1253" s="56"/>
      <c r="X1253" s="45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221"/>
        <v>1251</v>
      </c>
      <c r="B1254" s="25" t="s">
        <v>1915</v>
      </c>
      <c r="C1254" s="45">
        <v>45850</v>
      </c>
      <c r="D1254" s="45">
        <v>45856</v>
      </c>
      <c r="E1254" s="8">
        <v>189.75</v>
      </c>
      <c r="F1254" s="8">
        <f t="shared" si="215"/>
        <v>16698</v>
      </c>
      <c r="G1254" s="54">
        <f t="shared" si="220"/>
        <v>16698</v>
      </c>
      <c r="H1254" s="25">
        <v>126419</v>
      </c>
      <c r="I1254" s="25" t="s">
        <v>2827</v>
      </c>
      <c r="J1254" s="25">
        <v>1</v>
      </c>
      <c r="K1254" s="25">
        <v>1</v>
      </c>
      <c r="L1254" s="25">
        <f t="shared" si="216"/>
        <v>0</v>
      </c>
      <c r="M1254" s="25" t="s">
        <v>2007</v>
      </c>
      <c r="N1254" s="45">
        <v>45860</v>
      </c>
      <c r="O1254" s="54">
        <v>19228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221"/>
        <v>1252</v>
      </c>
      <c r="B1255" s="25" t="s">
        <v>1915</v>
      </c>
      <c r="C1255" s="45">
        <v>45850</v>
      </c>
      <c r="D1255" s="45">
        <v>45856</v>
      </c>
      <c r="E1255" s="8">
        <v>237</v>
      </c>
      <c r="F1255" s="8">
        <f t="shared" si="215"/>
        <v>20856</v>
      </c>
      <c r="G1255" s="54">
        <f t="shared" si="220"/>
        <v>20856</v>
      </c>
      <c r="H1255" s="25">
        <v>127527</v>
      </c>
      <c r="I1255" s="25" t="s">
        <v>2828</v>
      </c>
      <c r="J1255" s="25">
        <v>1</v>
      </c>
      <c r="K1255" s="25">
        <v>1</v>
      </c>
      <c r="L1255" s="25">
        <f t="shared" si="216"/>
        <v>0</v>
      </c>
      <c r="M1255" s="25" t="s">
        <v>1942</v>
      </c>
      <c r="N1255" s="45">
        <v>45859</v>
      </c>
      <c r="O1255" s="54">
        <v>31837</v>
      </c>
      <c r="P1255" s="25" t="s">
        <v>1912</v>
      </c>
      <c r="Q1255" s="25">
        <v>58153429681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Lucknow</v>
      </c>
      <c r="W1255" s="56"/>
      <c r="X1255" s="45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221"/>
        <v>1253</v>
      </c>
      <c r="B1256" s="25" t="s">
        <v>1915</v>
      </c>
      <c r="C1256" s="45">
        <v>45850</v>
      </c>
      <c r="D1256" s="45">
        <v>45856</v>
      </c>
      <c r="E1256" s="8">
        <v>102.9</v>
      </c>
      <c r="F1256" s="8">
        <f t="shared" si="215"/>
        <v>9055.2000000000007</v>
      </c>
      <c r="G1256" s="54">
        <f t="shared" si="220"/>
        <v>9055.2000000000007</v>
      </c>
      <c r="H1256" s="25">
        <v>135913</v>
      </c>
      <c r="I1256" s="25" t="s">
        <v>2829</v>
      </c>
      <c r="J1256" s="25">
        <v>1</v>
      </c>
      <c r="K1256" s="25">
        <v>1</v>
      </c>
      <c r="L1256" s="25">
        <f t="shared" si="216"/>
        <v>0</v>
      </c>
      <c r="M1256" s="25" t="s">
        <v>2005</v>
      </c>
      <c r="N1256" s="45">
        <v>45860</v>
      </c>
      <c r="O1256" s="54">
        <v>15662.5</v>
      </c>
      <c r="P1256" s="25" t="s">
        <v>1913</v>
      </c>
      <c r="Q1256" s="25" t="s">
        <v>2000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Chandigarh</v>
      </c>
      <c r="W1256" s="56"/>
      <c r="X1256" s="45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221"/>
        <v>1254</v>
      </c>
      <c r="B1257" s="25" t="s">
        <v>1915</v>
      </c>
      <c r="C1257" s="45">
        <v>45850</v>
      </c>
      <c r="D1257" s="45">
        <v>45856</v>
      </c>
      <c r="E1257" s="8">
        <v>90.3</v>
      </c>
      <c r="F1257" s="8">
        <f t="shared" si="215"/>
        <v>7946.4</v>
      </c>
      <c r="G1257" s="54">
        <f t="shared" si="220"/>
        <v>7946.4</v>
      </c>
      <c r="H1257" s="25">
        <v>141705</v>
      </c>
      <c r="I1257" s="25" t="s">
        <v>2830</v>
      </c>
      <c r="J1257" s="25">
        <v>1</v>
      </c>
      <c r="K1257" s="25">
        <v>1</v>
      </c>
      <c r="L1257" s="25">
        <f t="shared" si="216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221"/>
        <v>1255</v>
      </c>
      <c r="B1258" s="25" t="s">
        <v>1915</v>
      </c>
      <c r="C1258" s="45">
        <v>45850</v>
      </c>
      <c r="D1258" s="45">
        <v>45856</v>
      </c>
      <c r="E1258" s="8">
        <v>202.5</v>
      </c>
      <c r="F1258" s="8">
        <f t="shared" si="215"/>
        <v>17820</v>
      </c>
      <c r="G1258" s="54">
        <f t="shared" si="220"/>
        <v>17820</v>
      </c>
      <c r="H1258" s="25">
        <v>152423</v>
      </c>
      <c r="I1258" s="25" t="s">
        <v>2831</v>
      </c>
      <c r="J1258" s="25">
        <v>1</v>
      </c>
      <c r="K1258" s="25">
        <v>1</v>
      </c>
      <c r="L1258" s="25">
        <f t="shared" si="216"/>
        <v>0</v>
      </c>
      <c r="M1258" s="25" t="s">
        <v>2007</v>
      </c>
      <c r="N1258" s="45">
        <v>45860</v>
      </c>
      <c r="O1258" s="54">
        <v>20520</v>
      </c>
      <c r="P1258" s="25" t="s">
        <v>841</v>
      </c>
      <c r="Q1258" s="25">
        <v>58153479053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Hyderabad</v>
      </c>
      <c r="W1258" s="56"/>
      <c r="X1258" s="45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221"/>
        <v>1256</v>
      </c>
      <c r="B1259" s="25" t="s">
        <v>1915</v>
      </c>
      <c r="C1259" s="45">
        <v>45850</v>
      </c>
      <c r="D1259" s="45">
        <v>45856</v>
      </c>
      <c r="E1259" s="8">
        <v>193.2</v>
      </c>
      <c r="F1259" s="8">
        <f t="shared" si="215"/>
        <v>17001.599999999999</v>
      </c>
      <c r="G1259" s="54">
        <f t="shared" si="220"/>
        <v>34003.199999999997</v>
      </c>
      <c r="H1259" s="25">
        <v>156604</v>
      </c>
      <c r="I1259" s="25" t="s">
        <v>2832</v>
      </c>
      <c r="J1259" s="25">
        <v>2</v>
      </c>
      <c r="K1259" s="25">
        <v>2</v>
      </c>
      <c r="L1259" s="25">
        <f t="shared" si="216"/>
        <v>0</v>
      </c>
      <c r="M1259" s="25" t="s">
        <v>1924</v>
      </c>
      <c r="N1259" s="45">
        <v>45857</v>
      </c>
      <c r="O1259" s="54">
        <v>59892</v>
      </c>
      <c r="P1259" s="25" t="s">
        <v>1900</v>
      </c>
      <c r="Q1259" s="25">
        <v>58153395974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Banglore</v>
      </c>
      <c r="W1259" s="56"/>
      <c r="X1259" s="45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221"/>
        <v>1257</v>
      </c>
      <c r="B1260" s="25" t="s">
        <v>1915</v>
      </c>
      <c r="C1260" s="45">
        <v>45850</v>
      </c>
      <c r="D1260" s="45">
        <v>45856</v>
      </c>
      <c r="E1260" s="8">
        <v>193.2</v>
      </c>
      <c r="F1260" s="8">
        <f t="shared" si="215"/>
        <v>17001.599999999999</v>
      </c>
      <c r="G1260" s="54">
        <f t="shared" si="220"/>
        <v>51004.799999999996</v>
      </c>
      <c r="H1260" s="25">
        <v>156604</v>
      </c>
      <c r="I1260" s="25" t="s">
        <v>2832</v>
      </c>
      <c r="J1260" s="25">
        <v>3</v>
      </c>
      <c r="K1260" s="25">
        <v>3</v>
      </c>
      <c r="L1260" s="25">
        <f t="shared" si="216"/>
        <v>0</v>
      </c>
      <c r="M1260" s="25" t="s">
        <v>1945</v>
      </c>
      <c r="N1260" s="45">
        <v>45859</v>
      </c>
      <c r="O1260" s="54">
        <v>89838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221"/>
        <v>1258</v>
      </c>
      <c r="B1261" s="25" t="s">
        <v>1915</v>
      </c>
      <c r="C1261" s="45">
        <v>45850</v>
      </c>
      <c r="D1261" s="45">
        <v>45856</v>
      </c>
      <c r="E1261" s="8">
        <v>37.799999999999997</v>
      </c>
      <c r="F1261" s="8">
        <f t="shared" si="215"/>
        <v>3326.3999999999996</v>
      </c>
      <c r="G1261" s="54">
        <f t="shared" si="220"/>
        <v>3326.3999999999996</v>
      </c>
      <c r="H1261" s="25">
        <v>157309</v>
      </c>
      <c r="I1261" s="25" t="s">
        <v>2833</v>
      </c>
      <c r="J1261" s="25">
        <v>1</v>
      </c>
      <c r="K1261" s="25">
        <v>1</v>
      </c>
      <c r="L1261" s="25">
        <f t="shared" si="216"/>
        <v>0</v>
      </c>
      <c r="M1261" s="25" t="s">
        <v>1946</v>
      </c>
      <c r="N1261" s="45">
        <v>45859</v>
      </c>
      <c r="O1261" s="54">
        <v>0</v>
      </c>
      <c r="P1261" s="25" t="s">
        <v>173</v>
      </c>
      <c r="Q1261" s="25">
        <v>58153433030</v>
      </c>
      <c r="R1261" s="25" t="s">
        <v>41</v>
      </c>
      <c r="S1261" s="3">
        <v>4</v>
      </c>
      <c r="T1261" s="55" t="s">
        <v>610</v>
      </c>
      <c r="U1261" s="25" t="s">
        <v>19</v>
      </c>
      <c r="V1261" s="25" t="str">
        <f>VLOOKUP(P1261,'Customer List'!B:C,2,)</f>
        <v>Kolkata</v>
      </c>
      <c r="W1261" s="56"/>
      <c r="X1261" s="45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221"/>
        <v>1259</v>
      </c>
      <c r="B1262" s="25" t="s">
        <v>1915</v>
      </c>
      <c r="C1262" s="45">
        <v>45850</v>
      </c>
      <c r="D1262" s="45">
        <v>45856</v>
      </c>
      <c r="E1262" s="8">
        <v>196</v>
      </c>
      <c r="F1262" s="8">
        <f t="shared" si="215"/>
        <v>17248</v>
      </c>
      <c r="G1262" s="54">
        <f t="shared" si="220"/>
        <v>17248</v>
      </c>
      <c r="H1262" s="25">
        <v>300310</v>
      </c>
      <c r="I1262" s="25" t="s">
        <v>2834</v>
      </c>
      <c r="J1262" s="25">
        <v>1</v>
      </c>
      <c r="K1262" s="25">
        <v>1</v>
      </c>
      <c r="L1262" s="25">
        <f t="shared" si="216"/>
        <v>0</v>
      </c>
      <c r="M1262" s="25" t="s">
        <v>1945</v>
      </c>
      <c r="N1262" s="45">
        <v>45859</v>
      </c>
      <c r="O1262" s="54">
        <v>30380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221"/>
        <v>1260</v>
      </c>
      <c r="B1263" s="25" t="s">
        <v>1915</v>
      </c>
      <c r="C1263" s="45">
        <v>45850</v>
      </c>
      <c r="D1263" s="45">
        <v>45856</v>
      </c>
      <c r="E1263" s="8">
        <v>187.6</v>
      </c>
      <c r="F1263" s="8">
        <f t="shared" si="215"/>
        <v>16508.8</v>
      </c>
      <c r="G1263" s="54">
        <f t="shared" si="220"/>
        <v>16508.8</v>
      </c>
      <c r="H1263" s="25">
        <v>301028</v>
      </c>
      <c r="I1263" s="25" t="s">
        <v>2835</v>
      </c>
      <c r="J1263" s="25">
        <v>1</v>
      </c>
      <c r="K1263" s="25">
        <v>1</v>
      </c>
      <c r="L1263" s="25">
        <f t="shared" si="216"/>
        <v>0</v>
      </c>
      <c r="M1263" s="25" t="s">
        <v>1945</v>
      </c>
      <c r="N1263" s="45">
        <v>45859</v>
      </c>
      <c r="O1263" s="54">
        <v>29078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221"/>
        <v>1261</v>
      </c>
      <c r="B1264" s="25" t="s">
        <v>1915</v>
      </c>
      <c r="C1264" s="45">
        <v>45850</v>
      </c>
      <c r="D1264" s="45">
        <v>45856</v>
      </c>
      <c r="E1264" s="8">
        <v>94.5</v>
      </c>
      <c r="F1264" s="8">
        <f t="shared" si="215"/>
        <v>8316</v>
      </c>
      <c r="G1264" s="54">
        <f t="shared" si="220"/>
        <v>16632</v>
      </c>
      <c r="H1264" s="25">
        <v>301808</v>
      </c>
      <c r="I1264" s="25" t="s">
        <v>185</v>
      </c>
      <c r="J1264" s="25">
        <v>2</v>
      </c>
      <c r="K1264" s="25">
        <v>2</v>
      </c>
      <c r="L1264" s="25">
        <f t="shared" si="216"/>
        <v>0</v>
      </c>
      <c r="M1264" s="25" t="s">
        <v>1924</v>
      </c>
      <c r="N1264" s="45">
        <v>45857</v>
      </c>
      <c r="O1264" s="54">
        <v>29295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221"/>
        <v>1262</v>
      </c>
      <c r="B1265" s="25" t="s">
        <v>1915</v>
      </c>
      <c r="C1265" s="45">
        <v>45850</v>
      </c>
      <c r="D1265" s="45">
        <v>45856</v>
      </c>
      <c r="E1265" s="8">
        <v>304.5</v>
      </c>
      <c r="F1265" s="8">
        <f t="shared" si="215"/>
        <v>26796</v>
      </c>
      <c r="G1265" s="54">
        <f t="shared" si="220"/>
        <v>26796</v>
      </c>
      <c r="H1265" s="25">
        <v>301836</v>
      </c>
      <c r="I1265" s="25" t="s">
        <v>2836</v>
      </c>
      <c r="J1265" s="25">
        <v>1</v>
      </c>
      <c r="K1265" s="25">
        <v>1</v>
      </c>
      <c r="L1265" s="25">
        <f t="shared" si="216"/>
        <v>0</v>
      </c>
      <c r="M1265" s="25" t="s">
        <v>1945</v>
      </c>
      <c r="N1265" s="45">
        <v>45859</v>
      </c>
      <c r="O1265" s="54">
        <v>44051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221"/>
        <v>1263</v>
      </c>
      <c r="B1266" s="25" t="s">
        <v>1915</v>
      </c>
      <c r="C1266" s="45">
        <v>45850</v>
      </c>
      <c r="D1266" s="45">
        <v>45856</v>
      </c>
      <c r="E1266" s="8">
        <v>163.1</v>
      </c>
      <c r="F1266" s="8">
        <f t="shared" si="215"/>
        <v>14352.8</v>
      </c>
      <c r="G1266" s="54">
        <f t="shared" si="220"/>
        <v>14352.8</v>
      </c>
      <c r="H1266" s="25">
        <v>302006</v>
      </c>
      <c r="I1266" s="25" t="s">
        <v>2837</v>
      </c>
      <c r="J1266" s="25">
        <v>1</v>
      </c>
      <c r="K1266" s="25">
        <v>1</v>
      </c>
      <c r="L1266" s="25">
        <f t="shared" si="216"/>
        <v>0</v>
      </c>
      <c r="M1266" s="25" t="s">
        <v>1924</v>
      </c>
      <c r="N1266" s="45">
        <v>45857</v>
      </c>
      <c r="O1266" s="54">
        <v>25280.5</v>
      </c>
      <c r="P1266" s="25" t="s">
        <v>1900</v>
      </c>
      <c r="Q1266" s="25">
        <v>58153395974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Banglore</v>
      </c>
      <c r="W1266" s="56"/>
      <c r="X1266" s="45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221"/>
        <v>1264</v>
      </c>
      <c r="B1267" s="25" t="s">
        <v>1915</v>
      </c>
      <c r="C1267" s="45">
        <v>45850</v>
      </c>
      <c r="D1267" s="45">
        <v>45856</v>
      </c>
      <c r="E1267" s="8">
        <v>169.4</v>
      </c>
      <c r="F1267" s="8">
        <f t="shared" si="215"/>
        <v>14907.2</v>
      </c>
      <c r="G1267" s="54">
        <f t="shared" si="220"/>
        <v>29814.400000000001</v>
      </c>
      <c r="H1267" s="25">
        <v>302008</v>
      </c>
      <c r="I1267" s="25" t="s">
        <v>2838</v>
      </c>
      <c r="J1267" s="25">
        <v>2</v>
      </c>
      <c r="K1267" s="25">
        <v>2</v>
      </c>
      <c r="L1267" s="25">
        <f t="shared" si="216"/>
        <v>0</v>
      </c>
      <c r="M1267" s="25" t="s">
        <v>1924</v>
      </c>
      <c r="N1267" s="45">
        <v>45857</v>
      </c>
      <c r="O1267" s="54">
        <v>52514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221"/>
        <v>1265</v>
      </c>
      <c r="B1268" s="25" t="s">
        <v>1915</v>
      </c>
      <c r="C1268" s="45">
        <v>45850</v>
      </c>
      <c r="D1268" s="45">
        <v>45856</v>
      </c>
      <c r="E1268" s="8">
        <v>267.39999999999998</v>
      </c>
      <c r="F1268" s="8">
        <f t="shared" si="215"/>
        <v>23531.199999999997</v>
      </c>
      <c r="G1268" s="54">
        <f t="shared" si="220"/>
        <v>23531.199999999997</v>
      </c>
      <c r="H1268" s="25">
        <v>302028</v>
      </c>
      <c r="I1268" s="25" t="s">
        <v>2839</v>
      </c>
      <c r="J1268" s="25">
        <v>1</v>
      </c>
      <c r="K1268" s="25">
        <v>1</v>
      </c>
      <c r="L1268" s="25">
        <f t="shared" si="216"/>
        <v>0</v>
      </c>
      <c r="M1268" s="25" t="s">
        <v>1926</v>
      </c>
      <c r="N1268" s="45">
        <v>45859</v>
      </c>
      <c r="O1268" s="54">
        <v>53289</v>
      </c>
      <c r="P1268" s="25" t="s">
        <v>626</v>
      </c>
      <c r="Q1268" s="25" t="s">
        <v>637</v>
      </c>
      <c r="R1268" s="25" t="s">
        <v>725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221"/>
        <v>1266</v>
      </c>
      <c r="B1269" s="25" t="s">
        <v>1915</v>
      </c>
      <c r="C1269" s="45">
        <v>45850</v>
      </c>
      <c r="D1269" s="45">
        <v>45856</v>
      </c>
      <c r="E1269" s="8">
        <v>73.5</v>
      </c>
      <c r="F1269" s="8">
        <f t="shared" si="215"/>
        <v>6468</v>
      </c>
      <c r="G1269" s="54">
        <f t="shared" si="220"/>
        <v>6468</v>
      </c>
      <c r="H1269" s="25">
        <v>302212</v>
      </c>
      <c r="I1269" s="25" t="s">
        <v>2840</v>
      </c>
      <c r="J1269" s="25">
        <v>1</v>
      </c>
      <c r="K1269" s="25">
        <v>1</v>
      </c>
      <c r="L1269" s="25">
        <f t="shared" si="216"/>
        <v>0</v>
      </c>
      <c r="M1269" s="25" t="s">
        <v>1943</v>
      </c>
      <c r="N1269" s="45">
        <v>45859</v>
      </c>
      <c r="O1269" s="54">
        <v>11392.5</v>
      </c>
      <c r="P1269" s="25" t="s">
        <v>253</v>
      </c>
      <c r="Q1269" s="25">
        <v>58153430226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Gujrat</v>
      </c>
      <c r="W1269" s="56"/>
      <c r="X1269" s="45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x14ac:dyDescent="0.25">
      <c r="A1270" s="25">
        <f t="shared" si="221"/>
        <v>1267</v>
      </c>
      <c r="B1270" s="25" t="s">
        <v>1915</v>
      </c>
      <c r="C1270" s="45">
        <v>45850</v>
      </c>
      <c r="D1270" s="45">
        <v>45856</v>
      </c>
      <c r="E1270" s="8">
        <v>73.5</v>
      </c>
      <c r="F1270" s="8">
        <f t="shared" si="215"/>
        <v>6468</v>
      </c>
      <c r="G1270" s="54">
        <f t="shared" si="220"/>
        <v>6468</v>
      </c>
      <c r="H1270" s="25">
        <v>302212</v>
      </c>
      <c r="I1270" s="25" t="s">
        <v>2840</v>
      </c>
      <c r="J1270" s="25">
        <v>1</v>
      </c>
      <c r="K1270" s="25">
        <v>1</v>
      </c>
      <c r="L1270" s="25">
        <f t="shared" si="216"/>
        <v>0</v>
      </c>
      <c r="M1270" s="25" t="s">
        <v>1945</v>
      </c>
      <c r="N1270" s="45">
        <v>45859</v>
      </c>
      <c r="O1270" s="54">
        <v>11392.5</v>
      </c>
      <c r="P1270" s="25" t="s">
        <v>253</v>
      </c>
      <c r="Q1270" s="25">
        <v>58153430226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Gujrat</v>
      </c>
      <c r="W1270" s="56"/>
      <c r="X1270" s="45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221"/>
        <v>1268</v>
      </c>
      <c r="B1271" s="25" t="s">
        <v>1915</v>
      </c>
      <c r="C1271" s="45">
        <v>45850</v>
      </c>
      <c r="D1271" s="45">
        <v>45856</v>
      </c>
      <c r="E1271" s="8">
        <v>204.4</v>
      </c>
      <c r="F1271" s="8">
        <f t="shared" si="215"/>
        <v>17987.2</v>
      </c>
      <c r="G1271" s="54">
        <f t="shared" si="220"/>
        <v>35974.400000000001</v>
      </c>
      <c r="H1271" s="25">
        <v>302216</v>
      </c>
      <c r="I1271" s="25" t="s">
        <v>1577</v>
      </c>
      <c r="J1271" s="25">
        <v>2</v>
      </c>
      <c r="K1271" s="25">
        <v>2</v>
      </c>
      <c r="L1271" s="25">
        <f t="shared" si="216"/>
        <v>0</v>
      </c>
      <c r="M1271" s="25" t="s">
        <v>1924</v>
      </c>
      <c r="N1271" s="45">
        <v>45857</v>
      </c>
      <c r="O1271" s="54">
        <v>63364</v>
      </c>
      <c r="P1271" s="25" t="s">
        <v>1900</v>
      </c>
      <c r="Q1271" s="25">
        <v>58153395974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221"/>
        <v>1269</v>
      </c>
      <c r="B1272" s="25" t="s">
        <v>1915</v>
      </c>
      <c r="C1272" s="45">
        <v>45850</v>
      </c>
      <c r="D1272" s="45">
        <v>45856</v>
      </c>
      <c r="E1272" s="8">
        <v>293.25</v>
      </c>
      <c r="F1272" s="8">
        <f t="shared" si="215"/>
        <v>25806</v>
      </c>
      <c r="G1272" s="54">
        <f t="shared" si="220"/>
        <v>25806</v>
      </c>
      <c r="H1272" s="25">
        <v>302242</v>
      </c>
      <c r="I1272" s="25" t="s">
        <v>2841</v>
      </c>
      <c r="J1272" s="25">
        <v>1</v>
      </c>
      <c r="K1272" s="25">
        <v>1</v>
      </c>
      <c r="L1272" s="25">
        <f t="shared" si="216"/>
        <v>0</v>
      </c>
      <c r="M1272" s="25" t="s">
        <v>2013</v>
      </c>
      <c r="N1272" s="45">
        <v>45860</v>
      </c>
      <c r="O1272" s="54">
        <v>37536</v>
      </c>
      <c r="P1272" s="25" t="s">
        <v>209</v>
      </c>
      <c r="Q1272" s="25" t="s">
        <v>1131</v>
      </c>
      <c r="R1272" s="25" t="s">
        <v>2002</v>
      </c>
      <c r="S1272" s="3">
        <v>4</v>
      </c>
      <c r="T1272" s="55"/>
      <c r="U1272" s="25" t="s">
        <v>19</v>
      </c>
      <c r="V1272" s="25" t="str">
        <f>VLOOKUP(P1272,'Customer List'!B:C,2,)</f>
        <v>Delhi</v>
      </c>
      <c r="W1272" s="56"/>
      <c r="X1272" s="45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67" t="str">
        <f>VLOOKUP(P1272,'Customer List'!B:D,3,)</f>
        <v>Local</v>
      </c>
    </row>
    <row r="1273" spans="1:29" x14ac:dyDescent="0.25">
      <c r="A1273" s="25">
        <f t="shared" si="221"/>
        <v>1270</v>
      </c>
      <c r="B1273" s="25" t="s">
        <v>1915</v>
      </c>
      <c r="C1273" s="45">
        <v>45850</v>
      </c>
      <c r="D1273" s="45">
        <v>45856</v>
      </c>
      <c r="E1273" s="8">
        <v>285.75</v>
      </c>
      <c r="F1273" s="8">
        <f t="shared" si="215"/>
        <v>25146</v>
      </c>
      <c r="G1273" s="54">
        <f t="shared" si="220"/>
        <v>25146</v>
      </c>
      <c r="H1273" s="25">
        <v>302330</v>
      </c>
      <c r="I1273" s="25" t="s">
        <v>2842</v>
      </c>
      <c r="J1273" s="25">
        <v>1</v>
      </c>
      <c r="K1273" s="25">
        <v>1</v>
      </c>
      <c r="L1273" s="25">
        <f t="shared" si="216"/>
        <v>0</v>
      </c>
      <c r="M1273" s="25" t="s">
        <v>2013</v>
      </c>
      <c r="N1273" s="45">
        <v>45860</v>
      </c>
      <c r="O1273" s="54">
        <v>36576</v>
      </c>
      <c r="P1273" s="25" t="s">
        <v>209</v>
      </c>
      <c r="Q1273" s="25" t="s">
        <v>1131</v>
      </c>
      <c r="R1273" s="25" t="s">
        <v>2002</v>
      </c>
      <c r="S1273" s="3">
        <v>4</v>
      </c>
      <c r="T1273" s="55"/>
      <c r="U1273" s="25" t="s">
        <v>19</v>
      </c>
      <c r="V1273" s="25" t="str">
        <f>VLOOKUP(P1273,'Customer List'!B:C,2,)</f>
        <v>Delhi</v>
      </c>
      <c r="W1273" s="56"/>
      <c r="X1273" s="45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67" t="str">
        <f>VLOOKUP(P1273,'Customer List'!B:D,3,)</f>
        <v>Local</v>
      </c>
    </row>
    <row r="1274" spans="1:29" x14ac:dyDescent="0.25">
      <c r="A1274" s="25">
        <f t="shared" si="221"/>
        <v>1271</v>
      </c>
      <c r="B1274" s="25" t="s">
        <v>1915</v>
      </c>
      <c r="C1274" s="45">
        <v>45850</v>
      </c>
      <c r="D1274" s="45">
        <v>45856</v>
      </c>
      <c r="E1274" s="8">
        <v>216.3</v>
      </c>
      <c r="F1274" s="8">
        <f t="shared" si="215"/>
        <v>19034.400000000001</v>
      </c>
      <c r="G1274" s="54">
        <f t="shared" si="220"/>
        <v>19034.400000000001</v>
      </c>
      <c r="H1274" s="25">
        <v>302646</v>
      </c>
      <c r="I1274" s="25" t="s">
        <v>2843</v>
      </c>
      <c r="J1274" s="25">
        <v>1</v>
      </c>
      <c r="K1274" s="25">
        <v>1</v>
      </c>
      <c r="L1274" s="25">
        <f t="shared" si="216"/>
        <v>0</v>
      </c>
      <c r="M1274" s="25" t="s">
        <v>1935</v>
      </c>
      <c r="N1274" s="45">
        <v>45859</v>
      </c>
      <c r="O1274" s="54">
        <v>35921</v>
      </c>
      <c r="P1274" s="25" t="s">
        <v>897</v>
      </c>
      <c r="Q1274" s="25">
        <v>58153427216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221"/>
        <v>1272</v>
      </c>
      <c r="B1275" s="25" t="s">
        <v>1915</v>
      </c>
      <c r="C1275" s="45">
        <v>45850</v>
      </c>
      <c r="D1275" s="45">
        <v>45856</v>
      </c>
      <c r="E1275" s="8">
        <v>170.8</v>
      </c>
      <c r="F1275" s="8">
        <f t="shared" si="215"/>
        <v>15030.400000000001</v>
      </c>
      <c r="G1275" s="54">
        <f t="shared" si="220"/>
        <v>15030.400000000001</v>
      </c>
      <c r="H1275" s="25">
        <v>302706</v>
      </c>
      <c r="I1275" s="25" t="s">
        <v>2844</v>
      </c>
      <c r="J1275" s="25">
        <v>1</v>
      </c>
      <c r="K1275" s="25">
        <v>1</v>
      </c>
      <c r="L1275" s="25">
        <f t="shared" si="216"/>
        <v>0</v>
      </c>
      <c r="M1275" s="25" t="s">
        <v>1940</v>
      </c>
      <c r="N1275" s="45">
        <v>45859</v>
      </c>
      <c r="O1275" s="54">
        <v>22692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221"/>
        <v>1273</v>
      </c>
      <c r="B1276" s="25" t="s">
        <v>1915</v>
      </c>
      <c r="C1276" s="45">
        <v>45850</v>
      </c>
      <c r="D1276" s="45">
        <v>45856</v>
      </c>
      <c r="E1276" s="8">
        <v>196</v>
      </c>
      <c r="F1276" s="8">
        <f t="shared" si="215"/>
        <v>17248</v>
      </c>
      <c r="G1276" s="54">
        <f t="shared" si="220"/>
        <v>17248</v>
      </c>
      <c r="H1276" s="25">
        <v>303508</v>
      </c>
      <c r="I1276" s="25" t="s">
        <v>2845</v>
      </c>
      <c r="J1276" s="25">
        <v>1</v>
      </c>
      <c r="K1276" s="25">
        <v>1</v>
      </c>
      <c r="L1276" s="25">
        <f t="shared" si="216"/>
        <v>0</v>
      </c>
      <c r="M1276" s="25" t="s">
        <v>1944</v>
      </c>
      <c r="N1276" s="45">
        <v>45859</v>
      </c>
      <c r="O1276" s="54">
        <v>30380</v>
      </c>
      <c r="P1276" s="25" t="s">
        <v>253</v>
      </c>
      <c r="Q1276" s="25">
        <v>58153430226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Gujrat</v>
      </c>
      <c r="W1276" s="56"/>
      <c r="X1276" s="45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221"/>
        <v>1274</v>
      </c>
      <c r="B1277" s="25" t="s">
        <v>1915</v>
      </c>
      <c r="C1277" s="45">
        <v>45850</v>
      </c>
      <c r="D1277" s="45">
        <v>45856</v>
      </c>
      <c r="E1277" s="8">
        <v>250.6</v>
      </c>
      <c r="F1277" s="8">
        <f t="shared" si="215"/>
        <v>22052.799999999999</v>
      </c>
      <c r="G1277" s="54">
        <f t="shared" si="220"/>
        <v>22052.799999999999</v>
      </c>
      <c r="H1277" s="25">
        <v>303924</v>
      </c>
      <c r="I1277" s="25" t="s">
        <v>2846</v>
      </c>
      <c r="J1277" s="25">
        <v>1</v>
      </c>
      <c r="K1277" s="25">
        <v>1</v>
      </c>
      <c r="L1277" s="25">
        <f t="shared" si="216"/>
        <v>0</v>
      </c>
      <c r="M1277" s="25" t="s">
        <v>1940</v>
      </c>
      <c r="N1277" s="45">
        <v>45859</v>
      </c>
      <c r="O1277" s="54">
        <v>33294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221"/>
        <v>1275</v>
      </c>
      <c r="B1278" s="25" t="s">
        <v>1915</v>
      </c>
      <c r="C1278" s="45">
        <v>45850</v>
      </c>
      <c r="D1278" s="45">
        <v>45856</v>
      </c>
      <c r="E1278" s="8">
        <v>46.2</v>
      </c>
      <c r="F1278" s="8">
        <f t="shared" si="215"/>
        <v>4065.6000000000004</v>
      </c>
      <c r="G1278" s="54">
        <f t="shared" si="220"/>
        <v>4065.6000000000004</v>
      </c>
      <c r="H1278" s="25">
        <v>304008</v>
      </c>
      <c r="I1278" s="25" t="s">
        <v>2847</v>
      </c>
      <c r="J1278" s="25">
        <v>1</v>
      </c>
      <c r="K1278" s="25">
        <v>1</v>
      </c>
      <c r="L1278" s="25">
        <f t="shared" si="216"/>
        <v>0</v>
      </c>
      <c r="M1278" s="25" t="s">
        <v>1924</v>
      </c>
      <c r="N1278" s="45">
        <v>45857</v>
      </c>
      <c r="O1278" s="54">
        <v>7161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221"/>
        <v>1276</v>
      </c>
      <c r="B1279" s="25" t="s">
        <v>1915</v>
      </c>
      <c r="C1279" s="45">
        <v>45850</v>
      </c>
      <c r="D1279" s="45">
        <v>45856</v>
      </c>
      <c r="E1279" s="8">
        <v>73.5</v>
      </c>
      <c r="F1279" s="8">
        <f t="shared" si="215"/>
        <v>6468</v>
      </c>
      <c r="G1279" s="54">
        <f t="shared" si="220"/>
        <v>6468</v>
      </c>
      <c r="H1279" s="25">
        <v>304012</v>
      </c>
      <c r="I1279" s="25" t="s">
        <v>1479</v>
      </c>
      <c r="J1279" s="25">
        <v>1</v>
      </c>
      <c r="K1279" s="25">
        <v>1</v>
      </c>
      <c r="L1279" s="25">
        <f t="shared" si="216"/>
        <v>0</v>
      </c>
      <c r="M1279" s="25" t="s">
        <v>1934</v>
      </c>
      <c r="N1279" s="45">
        <v>45859</v>
      </c>
      <c r="O1279" s="54">
        <v>8977.5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221"/>
        <v>1277</v>
      </c>
      <c r="B1280" s="25" t="s">
        <v>1915</v>
      </c>
      <c r="C1280" s="45">
        <v>45850</v>
      </c>
      <c r="D1280" s="45">
        <v>45856</v>
      </c>
      <c r="E1280" s="8">
        <v>204.4</v>
      </c>
      <c r="F1280" s="8">
        <f t="shared" si="215"/>
        <v>17987.2</v>
      </c>
      <c r="G1280" s="54">
        <f t="shared" si="220"/>
        <v>17987.2</v>
      </c>
      <c r="H1280" s="25">
        <v>304014</v>
      </c>
      <c r="I1280" s="25" t="s">
        <v>2848</v>
      </c>
      <c r="J1280" s="25">
        <v>1</v>
      </c>
      <c r="K1280" s="25">
        <v>1</v>
      </c>
      <c r="L1280" s="25">
        <f t="shared" si="216"/>
        <v>0</v>
      </c>
      <c r="M1280" s="25" t="s">
        <v>1924</v>
      </c>
      <c r="N1280" s="45">
        <v>45857</v>
      </c>
      <c r="O1280" s="54">
        <v>31682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221"/>
        <v>1278</v>
      </c>
      <c r="B1281" s="25" t="s">
        <v>1915</v>
      </c>
      <c r="C1281" s="45">
        <v>45850</v>
      </c>
      <c r="D1281" s="45">
        <v>45856</v>
      </c>
      <c r="E1281" s="8">
        <v>246.4</v>
      </c>
      <c r="F1281" s="8">
        <f t="shared" si="215"/>
        <v>21683.200000000001</v>
      </c>
      <c r="G1281" s="54">
        <f t="shared" si="220"/>
        <v>21683.200000000001</v>
      </c>
      <c r="H1281" s="25">
        <v>304944</v>
      </c>
      <c r="I1281" s="25" t="s">
        <v>2849</v>
      </c>
      <c r="J1281" s="25">
        <v>1</v>
      </c>
      <c r="K1281" s="25">
        <v>1</v>
      </c>
      <c r="L1281" s="25">
        <f t="shared" si="216"/>
        <v>0</v>
      </c>
      <c r="M1281" s="25" t="s">
        <v>1940</v>
      </c>
      <c r="N1281" s="45">
        <v>45859</v>
      </c>
      <c r="O1281" s="54">
        <v>32736</v>
      </c>
      <c r="P1281" s="25" t="s">
        <v>1896</v>
      </c>
      <c r="Q1281" s="25">
        <v>58153427496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Tamilnadu</v>
      </c>
      <c r="W1281" s="56"/>
      <c r="X1281" s="45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221"/>
        <v>1279</v>
      </c>
      <c r="B1282" s="25" t="s">
        <v>1915</v>
      </c>
      <c r="C1282" s="45">
        <v>45850</v>
      </c>
      <c r="D1282" s="45">
        <v>45856</v>
      </c>
      <c r="E1282" s="8">
        <v>199.5</v>
      </c>
      <c r="F1282" s="8">
        <f t="shared" si="215"/>
        <v>17556</v>
      </c>
      <c r="G1282" s="54">
        <f t="shared" si="220"/>
        <v>17556</v>
      </c>
      <c r="H1282" s="25">
        <v>307824</v>
      </c>
      <c r="I1282" s="25" t="s">
        <v>2850</v>
      </c>
      <c r="J1282" s="25">
        <v>1</v>
      </c>
      <c r="K1282" s="25">
        <v>1</v>
      </c>
      <c r="L1282" s="25">
        <f t="shared" si="216"/>
        <v>0</v>
      </c>
      <c r="M1282" s="25" t="s">
        <v>1932</v>
      </c>
      <c r="N1282" s="45">
        <v>45859</v>
      </c>
      <c r="O1282" s="54">
        <v>24367.5</v>
      </c>
      <c r="P1282" s="25" t="s">
        <v>1014</v>
      </c>
      <c r="Q1282" s="25">
        <v>58153432562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Mumbai</v>
      </c>
      <c r="W1282" s="56"/>
      <c r="X1282" s="45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221"/>
        <v>1280</v>
      </c>
      <c r="B1283" s="25" t="s">
        <v>1915</v>
      </c>
      <c r="C1283" s="45">
        <v>45850</v>
      </c>
      <c r="D1283" s="45">
        <v>45856</v>
      </c>
      <c r="E1283" s="8">
        <v>176.4</v>
      </c>
      <c r="F1283" s="8">
        <f t="shared" si="215"/>
        <v>15523.2</v>
      </c>
      <c r="G1283" s="54">
        <f t="shared" si="220"/>
        <v>15523.2</v>
      </c>
      <c r="H1283" s="25">
        <v>309804</v>
      </c>
      <c r="I1283" s="25" t="s">
        <v>2851</v>
      </c>
      <c r="J1283" s="25">
        <v>1</v>
      </c>
      <c r="K1283" s="25">
        <v>1</v>
      </c>
      <c r="L1283" s="25">
        <f t="shared" si="216"/>
        <v>0</v>
      </c>
      <c r="M1283" s="25" t="s">
        <v>1935</v>
      </c>
      <c r="N1283" s="45">
        <v>45859</v>
      </c>
      <c r="O1283" s="54">
        <v>29295</v>
      </c>
      <c r="P1283" s="25" t="s">
        <v>897</v>
      </c>
      <c r="Q1283" s="25">
        <v>58153427216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221"/>
        <v>1281</v>
      </c>
      <c r="B1284" s="25" t="s">
        <v>1915</v>
      </c>
      <c r="C1284" s="45">
        <v>45850</v>
      </c>
      <c r="D1284" s="45">
        <v>45856</v>
      </c>
      <c r="E1284" s="8">
        <v>196</v>
      </c>
      <c r="F1284" s="8">
        <f t="shared" si="215"/>
        <v>17248</v>
      </c>
      <c r="G1284" s="54">
        <f t="shared" si="220"/>
        <v>17248</v>
      </c>
      <c r="H1284" s="25">
        <v>311504</v>
      </c>
      <c r="I1284" s="25" t="s">
        <v>2852</v>
      </c>
      <c r="J1284" s="25">
        <v>1</v>
      </c>
      <c r="K1284" s="25">
        <v>1</v>
      </c>
      <c r="L1284" s="25">
        <f t="shared" si="216"/>
        <v>0</v>
      </c>
      <c r="M1284" s="25" t="s">
        <v>1923</v>
      </c>
      <c r="N1284" s="45">
        <v>45857</v>
      </c>
      <c r="O1284" s="54">
        <v>30380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si="221"/>
        <v>1282</v>
      </c>
      <c r="B1285" s="25" t="s">
        <v>1915</v>
      </c>
      <c r="C1285" s="45">
        <v>45850</v>
      </c>
      <c r="D1285" s="45">
        <v>45856</v>
      </c>
      <c r="E1285" s="8">
        <v>277.5</v>
      </c>
      <c r="F1285" s="8">
        <f t="shared" ref="F1285:F1348" si="223">IF(AB1285="DOLLAR",E1285*88,E1285)</f>
        <v>24420</v>
      </c>
      <c r="G1285" s="54">
        <f t="shared" si="220"/>
        <v>24420</v>
      </c>
      <c r="H1285" s="25">
        <v>317434</v>
      </c>
      <c r="I1285" s="25" t="s">
        <v>1401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1945</v>
      </c>
      <c r="N1285" s="45">
        <v>45859</v>
      </c>
      <c r="O1285" s="54">
        <v>40145</v>
      </c>
      <c r="P1285" s="25" t="s">
        <v>253</v>
      </c>
      <c r="Q1285" s="25">
        <v>58153430226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Gujrat</v>
      </c>
      <c r="W1285" s="56"/>
      <c r="X1285" s="45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221"/>
        <v>1283</v>
      </c>
      <c r="B1286" s="25" t="s">
        <v>1915</v>
      </c>
      <c r="C1286" s="45">
        <v>45850</v>
      </c>
      <c r="D1286" s="45">
        <v>45856</v>
      </c>
      <c r="E1286" s="8">
        <v>305.25</v>
      </c>
      <c r="F1286" s="8">
        <f t="shared" si="223"/>
        <v>26862</v>
      </c>
      <c r="G1286" s="54">
        <f t="shared" si="220"/>
        <v>53724</v>
      </c>
      <c r="H1286" s="25">
        <v>318340</v>
      </c>
      <c r="I1286" s="25" t="s">
        <v>2853</v>
      </c>
      <c r="J1286" s="25">
        <v>2</v>
      </c>
      <c r="K1286" s="25">
        <v>2</v>
      </c>
      <c r="L1286" s="25">
        <f t="shared" si="224"/>
        <v>0</v>
      </c>
      <c r="M1286" s="25" t="s">
        <v>1924</v>
      </c>
      <c r="N1286" s="45">
        <v>45857</v>
      </c>
      <c r="O1286" s="54">
        <v>88319</v>
      </c>
      <c r="P1286" s="25" t="s">
        <v>1900</v>
      </c>
      <c r="Q1286" s="25">
        <v>58153395974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Banglore</v>
      </c>
      <c r="W1286" s="56"/>
      <c r="X1286" s="45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221"/>
        <v>1284</v>
      </c>
      <c r="B1287" s="25" t="s">
        <v>1915</v>
      </c>
      <c r="C1287" s="45">
        <v>45850</v>
      </c>
      <c r="D1287" s="45">
        <v>45856</v>
      </c>
      <c r="E1287" s="8">
        <v>187.6</v>
      </c>
      <c r="F1287" s="8">
        <f t="shared" si="223"/>
        <v>16508.8</v>
      </c>
      <c r="G1287" s="54">
        <f t="shared" ref="G1287:G1350" si="228">F1287*J1287</f>
        <v>16508.8</v>
      </c>
      <c r="H1287" s="25">
        <v>320806</v>
      </c>
      <c r="I1287" s="25" t="s">
        <v>2854</v>
      </c>
      <c r="J1287" s="25">
        <v>1</v>
      </c>
      <c r="K1287" s="25">
        <v>1</v>
      </c>
      <c r="L1287" s="25">
        <f t="shared" si="224"/>
        <v>0</v>
      </c>
      <c r="M1287" s="25" t="s">
        <v>1924</v>
      </c>
      <c r="N1287" s="45">
        <v>45857</v>
      </c>
      <c r="O1287" s="54">
        <v>29078</v>
      </c>
      <c r="P1287" s="25" t="s">
        <v>1900</v>
      </c>
      <c r="Q1287" s="25">
        <v>58153395974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Banglore</v>
      </c>
      <c r="W1287" s="56"/>
      <c r="X1287" s="45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ref="A1288:A1351" si="229">A1287+1</f>
        <v>1285</v>
      </c>
      <c r="B1288" s="25" t="s">
        <v>1915</v>
      </c>
      <c r="C1288" s="45">
        <v>45850</v>
      </c>
      <c r="D1288" s="45">
        <v>45856</v>
      </c>
      <c r="E1288" s="8">
        <v>179.9</v>
      </c>
      <c r="F1288" s="8">
        <f t="shared" si="223"/>
        <v>15831.2</v>
      </c>
      <c r="G1288" s="54">
        <f t="shared" si="228"/>
        <v>15831.2</v>
      </c>
      <c r="H1288" s="25">
        <v>321106</v>
      </c>
      <c r="I1288" s="25" t="s">
        <v>2855</v>
      </c>
      <c r="J1288" s="25">
        <v>1</v>
      </c>
      <c r="K1288" s="25">
        <v>1</v>
      </c>
      <c r="L1288" s="25">
        <f t="shared" si="224"/>
        <v>0</v>
      </c>
      <c r="M1288" s="25" t="s">
        <v>2080</v>
      </c>
      <c r="N1288" s="45">
        <v>45867</v>
      </c>
      <c r="O1288" s="54">
        <v>0</v>
      </c>
      <c r="P1288" s="25" t="s">
        <v>255</v>
      </c>
      <c r="Q1288" s="25" t="s">
        <v>637</v>
      </c>
      <c r="R1288" s="25" t="s">
        <v>638</v>
      </c>
      <c r="S1288" s="3">
        <v>4</v>
      </c>
      <c r="T1288" s="55" t="s">
        <v>610</v>
      </c>
      <c r="U1288" s="25" t="s">
        <v>19</v>
      </c>
      <c r="V1288" s="25" t="str">
        <f>VLOOKUP(P1288,'Customer List'!B:C,2,)</f>
        <v>Delhi</v>
      </c>
      <c r="W1288" s="56"/>
      <c r="X1288" s="45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229"/>
        <v>1286</v>
      </c>
      <c r="B1289" s="25" t="s">
        <v>1915</v>
      </c>
      <c r="C1289" s="45">
        <v>45850</v>
      </c>
      <c r="D1289" s="45">
        <v>45856</v>
      </c>
      <c r="E1289" s="8">
        <v>242.9</v>
      </c>
      <c r="F1289" s="8">
        <f t="shared" si="223"/>
        <v>21375.200000000001</v>
      </c>
      <c r="G1289" s="54">
        <f t="shared" si="228"/>
        <v>21375.200000000001</v>
      </c>
      <c r="H1289" s="25">
        <v>325514</v>
      </c>
      <c r="I1289" s="25" t="s">
        <v>2856</v>
      </c>
      <c r="J1289" s="25">
        <v>1</v>
      </c>
      <c r="K1289" s="25">
        <v>1</v>
      </c>
      <c r="L1289" s="25">
        <f t="shared" si="224"/>
        <v>0</v>
      </c>
      <c r="M1289" s="25" t="s">
        <v>1932</v>
      </c>
      <c r="N1289" s="45">
        <v>45859</v>
      </c>
      <c r="O1289" s="54">
        <v>29668.5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229"/>
        <v>1287</v>
      </c>
      <c r="B1290" s="25" t="s">
        <v>1915</v>
      </c>
      <c r="C1290" s="45">
        <v>45850</v>
      </c>
      <c r="D1290" s="45">
        <v>45856</v>
      </c>
      <c r="E1290" s="8">
        <v>219.8</v>
      </c>
      <c r="F1290" s="8">
        <f t="shared" si="223"/>
        <v>19342.400000000001</v>
      </c>
      <c r="G1290" s="54">
        <f t="shared" si="228"/>
        <v>19342.400000000001</v>
      </c>
      <c r="H1290" s="25">
        <v>328114</v>
      </c>
      <c r="I1290" s="25" t="s">
        <v>2857</v>
      </c>
      <c r="J1290" s="25">
        <v>1</v>
      </c>
      <c r="K1290" s="25">
        <v>1</v>
      </c>
      <c r="L1290" s="25">
        <f t="shared" si="224"/>
        <v>0</v>
      </c>
      <c r="M1290" s="25" t="s">
        <v>1944</v>
      </c>
      <c r="N1290" s="45">
        <v>45859</v>
      </c>
      <c r="O1290" s="54">
        <v>34069</v>
      </c>
      <c r="P1290" s="25" t="s">
        <v>253</v>
      </c>
      <c r="Q1290" s="25">
        <v>58153430226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Gujrat</v>
      </c>
      <c r="W1290" s="56"/>
      <c r="X1290" s="45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229"/>
        <v>1288</v>
      </c>
      <c r="B1291" s="25" t="s">
        <v>1915</v>
      </c>
      <c r="C1291" s="45">
        <v>45850</v>
      </c>
      <c r="D1291" s="45">
        <v>45856</v>
      </c>
      <c r="E1291" s="8">
        <v>205.1</v>
      </c>
      <c r="F1291" s="8">
        <f t="shared" si="223"/>
        <v>18048.8</v>
      </c>
      <c r="G1291" s="54">
        <f t="shared" si="228"/>
        <v>18048.8</v>
      </c>
      <c r="H1291" s="25">
        <v>329208</v>
      </c>
      <c r="I1291" s="25" t="s">
        <v>2858</v>
      </c>
      <c r="J1291" s="25">
        <v>1</v>
      </c>
      <c r="K1291" s="25">
        <v>1</v>
      </c>
      <c r="L1291" s="25">
        <f t="shared" si="224"/>
        <v>0</v>
      </c>
      <c r="M1291" s="25" t="s">
        <v>2097</v>
      </c>
      <c r="N1291" s="45">
        <v>45868</v>
      </c>
      <c r="O1291" s="54">
        <v>26325</v>
      </c>
      <c r="P1291" s="25" t="s">
        <v>1903</v>
      </c>
      <c r="Q1291" s="25" t="s">
        <v>637</v>
      </c>
      <c r="R1291" s="25" t="s">
        <v>725</v>
      </c>
      <c r="S1291" s="3">
        <v>4</v>
      </c>
      <c r="T1291" s="55"/>
      <c r="U1291" s="25" t="s">
        <v>19</v>
      </c>
      <c r="V1291" s="25" t="str">
        <f>VLOOKUP(P1291,'Customer List'!B:C,2,)</f>
        <v>Gurugram</v>
      </c>
      <c r="W1291" s="56"/>
      <c r="X1291" s="45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67" t="str">
        <f>VLOOKUP(P1291,'Customer List'!B:D,3,)</f>
        <v>Local</v>
      </c>
    </row>
    <row r="1292" spans="1:29" x14ac:dyDescent="0.25">
      <c r="A1292" s="25">
        <f t="shared" si="229"/>
        <v>1289</v>
      </c>
      <c r="B1292" s="25" t="s">
        <v>1915</v>
      </c>
      <c r="C1292" s="45">
        <v>45850</v>
      </c>
      <c r="D1292" s="45">
        <v>45856</v>
      </c>
      <c r="E1292" s="8">
        <v>204.4</v>
      </c>
      <c r="F1292" s="8">
        <f t="shared" si="223"/>
        <v>17987.2</v>
      </c>
      <c r="G1292" s="54">
        <f t="shared" si="228"/>
        <v>17987.2</v>
      </c>
      <c r="H1292" s="25">
        <v>329708</v>
      </c>
      <c r="I1292" s="25" t="s">
        <v>2859</v>
      </c>
      <c r="J1292" s="25">
        <v>1</v>
      </c>
      <c r="K1292" s="25">
        <v>1</v>
      </c>
      <c r="L1292" s="25">
        <f t="shared" si="224"/>
        <v>0</v>
      </c>
      <c r="M1292" s="25" t="s">
        <v>1924</v>
      </c>
      <c r="N1292" s="45">
        <v>45857</v>
      </c>
      <c r="O1292" s="54">
        <v>31682</v>
      </c>
      <c r="P1292" s="25" t="s">
        <v>1900</v>
      </c>
      <c r="Q1292" s="25">
        <v>58153395974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Banglore</v>
      </c>
      <c r="W1292" s="56"/>
      <c r="X1292" s="45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229"/>
        <v>1290</v>
      </c>
      <c r="B1293" s="25" t="s">
        <v>1915</v>
      </c>
      <c r="C1293" s="45">
        <v>45850</v>
      </c>
      <c r="D1293" s="45">
        <v>45856</v>
      </c>
      <c r="E1293" s="8">
        <v>147.69999999999999</v>
      </c>
      <c r="F1293" s="8">
        <f t="shared" si="223"/>
        <v>12997.599999999999</v>
      </c>
      <c r="G1293" s="54">
        <f t="shared" si="228"/>
        <v>12997.599999999999</v>
      </c>
      <c r="H1293" s="25">
        <v>331208</v>
      </c>
      <c r="I1293" s="25" t="s">
        <v>2860</v>
      </c>
      <c r="J1293" s="25">
        <v>1</v>
      </c>
      <c r="K1293" s="25">
        <v>1</v>
      </c>
      <c r="L1293" s="25">
        <f t="shared" si="224"/>
        <v>0</v>
      </c>
      <c r="M1293" s="25" t="s">
        <v>1934</v>
      </c>
      <c r="N1293" s="45">
        <v>45859</v>
      </c>
      <c r="O1293" s="54">
        <v>18040.5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229"/>
        <v>1291</v>
      </c>
      <c r="B1294" s="25" t="s">
        <v>1915</v>
      </c>
      <c r="C1294" s="45">
        <v>45850</v>
      </c>
      <c r="D1294" s="45">
        <v>45856</v>
      </c>
      <c r="E1294" s="8">
        <v>187.6</v>
      </c>
      <c r="F1294" s="8">
        <f t="shared" si="223"/>
        <v>16508.8</v>
      </c>
      <c r="G1294" s="54">
        <f t="shared" si="228"/>
        <v>16508.8</v>
      </c>
      <c r="H1294" s="25">
        <v>334106</v>
      </c>
      <c r="I1294" s="25" t="s">
        <v>2861</v>
      </c>
      <c r="J1294" s="25">
        <v>1</v>
      </c>
      <c r="K1294" s="25">
        <v>1</v>
      </c>
      <c r="L1294" s="25">
        <f t="shared" si="224"/>
        <v>0</v>
      </c>
      <c r="M1294" s="25" t="s">
        <v>2006</v>
      </c>
      <c r="N1294" s="45">
        <v>45860</v>
      </c>
      <c r="O1294" s="54">
        <v>31155</v>
      </c>
      <c r="P1294" s="25" t="s">
        <v>673</v>
      </c>
      <c r="Q1294" s="25">
        <v>58153476533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Hyderabad</v>
      </c>
      <c r="W1294" s="56"/>
      <c r="X1294" s="45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229"/>
        <v>1292</v>
      </c>
      <c r="B1295" s="25" t="s">
        <v>1915</v>
      </c>
      <c r="C1295" s="45">
        <v>45850</v>
      </c>
      <c r="D1295" s="45">
        <v>45856</v>
      </c>
      <c r="E1295" s="8">
        <v>160.30000000000001</v>
      </c>
      <c r="F1295" s="8">
        <f t="shared" si="223"/>
        <v>14106.400000000001</v>
      </c>
      <c r="G1295" s="54">
        <f t="shared" si="228"/>
        <v>56425.600000000006</v>
      </c>
      <c r="H1295" s="25">
        <v>349104</v>
      </c>
      <c r="I1295" s="25" t="s">
        <v>2862</v>
      </c>
      <c r="J1295" s="25">
        <v>4</v>
      </c>
      <c r="K1295" s="25">
        <v>4</v>
      </c>
      <c r="L1295" s="25">
        <f t="shared" si="224"/>
        <v>0</v>
      </c>
      <c r="M1295" s="25" t="s">
        <v>1943</v>
      </c>
      <c r="N1295" s="45">
        <v>45859</v>
      </c>
      <c r="O1295" s="54">
        <v>99386</v>
      </c>
      <c r="P1295" s="25" t="s">
        <v>253</v>
      </c>
      <c r="Q1295" s="25">
        <v>58153430226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229"/>
        <v>1293</v>
      </c>
      <c r="B1296" s="25" t="s">
        <v>1915</v>
      </c>
      <c r="C1296" s="45">
        <v>45850</v>
      </c>
      <c r="D1296" s="45">
        <v>45856</v>
      </c>
      <c r="E1296" s="8">
        <v>242.9</v>
      </c>
      <c r="F1296" s="8">
        <f t="shared" si="223"/>
        <v>21375.200000000001</v>
      </c>
      <c r="G1296" s="54">
        <f t="shared" si="228"/>
        <v>21375.200000000001</v>
      </c>
      <c r="H1296" s="25">
        <v>350504</v>
      </c>
      <c r="I1296" s="25" t="s">
        <v>1596</v>
      </c>
      <c r="J1296" s="25">
        <v>1</v>
      </c>
      <c r="K1296" s="25">
        <v>1</v>
      </c>
      <c r="L1296" s="25">
        <f t="shared" si="224"/>
        <v>0</v>
      </c>
      <c r="M1296" s="25" t="s">
        <v>1931</v>
      </c>
      <c r="N1296" s="45">
        <v>45859</v>
      </c>
      <c r="O1296" s="54">
        <v>29668.5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229"/>
        <v>1294</v>
      </c>
      <c r="B1297" s="25" t="s">
        <v>1915</v>
      </c>
      <c r="C1297" s="45">
        <v>45850</v>
      </c>
      <c r="D1297" s="45">
        <v>45856</v>
      </c>
      <c r="E1297" s="8">
        <v>219.8</v>
      </c>
      <c r="F1297" s="8">
        <f t="shared" si="223"/>
        <v>19342.400000000001</v>
      </c>
      <c r="G1297" s="54">
        <f t="shared" si="228"/>
        <v>19342.400000000001</v>
      </c>
      <c r="H1297" s="25">
        <v>353112</v>
      </c>
      <c r="I1297" s="25" t="s">
        <v>2863</v>
      </c>
      <c r="J1297" s="25">
        <v>1</v>
      </c>
      <c r="K1297" s="25">
        <v>1</v>
      </c>
      <c r="L1297" s="25">
        <f t="shared" si="224"/>
        <v>0</v>
      </c>
      <c r="M1297" s="25" t="s">
        <v>1941</v>
      </c>
      <c r="N1297" s="45">
        <v>45859</v>
      </c>
      <c r="O1297" s="54">
        <v>29830</v>
      </c>
      <c r="P1297" s="25" t="s">
        <v>949</v>
      </c>
      <c r="Q1297" s="25">
        <v>58153427802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Banglore</v>
      </c>
      <c r="W1297" s="56"/>
      <c r="X1297" s="45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229"/>
        <v>1295</v>
      </c>
      <c r="B1298" s="25" t="s">
        <v>1915</v>
      </c>
      <c r="C1298" s="45">
        <v>45850</v>
      </c>
      <c r="D1298" s="45">
        <v>45856</v>
      </c>
      <c r="E1298" s="8">
        <v>305.25</v>
      </c>
      <c r="F1298" s="8">
        <f t="shared" si="223"/>
        <v>26862</v>
      </c>
      <c r="G1298" s="54">
        <f t="shared" si="228"/>
        <v>26862</v>
      </c>
      <c r="H1298" s="25">
        <v>353208</v>
      </c>
      <c r="I1298" s="25" t="s">
        <v>2864</v>
      </c>
      <c r="J1298" s="25">
        <v>1</v>
      </c>
      <c r="K1298" s="25">
        <v>1</v>
      </c>
      <c r="L1298" s="25">
        <f t="shared" si="224"/>
        <v>0</v>
      </c>
      <c r="M1298" s="25" t="s">
        <v>2140</v>
      </c>
      <c r="N1298" s="45">
        <v>45867</v>
      </c>
      <c r="O1298" s="54">
        <v>44159.5</v>
      </c>
      <c r="P1298" s="25" t="s">
        <v>371</v>
      </c>
      <c r="Q1298" s="25">
        <v>58153779283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Gujrat</v>
      </c>
      <c r="W1298" s="56"/>
      <c r="X1298" s="45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229"/>
        <v>1296</v>
      </c>
      <c r="B1299" s="25" t="s">
        <v>1915</v>
      </c>
      <c r="C1299" s="45">
        <v>45850</v>
      </c>
      <c r="D1299" s="45">
        <v>45856</v>
      </c>
      <c r="E1299" s="8">
        <v>186</v>
      </c>
      <c r="F1299" s="8">
        <f t="shared" si="223"/>
        <v>16368</v>
      </c>
      <c r="G1299" s="54">
        <f t="shared" si="228"/>
        <v>16368</v>
      </c>
      <c r="H1299" s="25">
        <v>353421</v>
      </c>
      <c r="I1299" s="25" t="s">
        <v>2865</v>
      </c>
      <c r="J1299" s="25">
        <v>1</v>
      </c>
      <c r="K1299" s="25">
        <v>1</v>
      </c>
      <c r="L1299" s="25">
        <f t="shared" si="224"/>
        <v>0</v>
      </c>
      <c r="M1299" s="25" t="s">
        <v>2453</v>
      </c>
      <c r="N1299" s="45">
        <v>45888</v>
      </c>
      <c r="O1299" s="54">
        <v>0</v>
      </c>
      <c r="P1299" s="25" t="s">
        <v>399</v>
      </c>
      <c r="Q1299" s="25">
        <v>58154568953</v>
      </c>
      <c r="R1299" s="25" t="s">
        <v>41</v>
      </c>
      <c r="S1299" s="3">
        <v>4</v>
      </c>
      <c r="T1299" s="55" t="s">
        <v>2456</v>
      </c>
      <c r="U1299" s="25" t="s">
        <v>19</v>
      </c>
      <c r="V1299" s="25" t="str">
        <f>VLOOKUP(P1299,'Customer List'!B:C,2,)</f>
        <v>Pune</v>
      </c>
      <c r="W1299" s="57"/>
      <c r="X1299" s="45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229"/>
        <v>1297</v>
      </c>
      <c r="B1300" s="25" t="s">
        <v>1915</v>
      </c>
      <c r="C1300" s="45">
        <v>45850</v>
      </c>
      <c r="D1300" s="45">
        <v>45856</v>
      </c>
      <c r="E1300" s="8">
        <v>267.39999999999998</v>
      </c>
      <c r="F1300" s="8">
        <f t="shared" si="223"/>
        <v>23531.199999999997</v>
      </c>
      <c r="G1300" s="54">
        <f t="shared" si="228"/>
        <v>23531.199999999997</v>
      </c>
      <c r="H1300" s="25">
        <v>358512</v>
      </c>
      <c r="I1300" s="25" t="s">
        <v>1366</v>
      </c>
      <c r="J1300" s="25">
        <v>1</v>
      </c>
      <c r="K1300" s="25">
        <v>1</v>
      </c>
      <c r="L1300" s="25">
        <f t="shared" si="224"/>
        <v>0</v>
      </c>
      <c r="M1300" s="25" t="s">
        <v>1932</v>
      </c>
      <c r="N1300" s="45">
        <v>45859</v>
      </c>
      <c r="O1300" s="54">
        <v>32661</v>
      </c>
      <c r="P1300" s="25" t="s">
        <v>1014</v>
      </c>
      <c r="Q1300" s="25">
        <v>58153432562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Mumbai</v>
      </c>
      <c r="W1300" s="56"/>
      <c r="X1300" s="45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229"/>
        <v>1298</v>
      </c>
      <c r="B1301" s="25" t="s">
        <v>1915</v>
      </c>
      <c r="C1301" s="45">
        <v>45850</v>
      </c>
      <c r="D1301" s="45">
        <v>45856</v>
      </c>
      <c r="E1301" s="8">
        <v>326.25</v>
      </c>
      <c r="F1301" s="8">
        <f t="shared" si="223"/>
        <v>28710</v>
      </c>
      <c r="G1301" s="54">
        <f t="shared" si="228"/>
        <v>28710</v>
      </c>
      <c r="H1301" s="25">
        <v>358610</v>
      </c>
      <c r="I1301" s="25" t="s">
        <v>2866</v>
      </c>
      <c r="J1301" s="25">
        <v>1</v>
      </c>
      <c r="K1301" s="25">
        <v>1</v>
      </c>
      <c r="L1301" s="25">
        <f t="shared" si="224"/>
        <v>0</v>
      </c>
      <c r="M1301" s="25" t="s">
        <v>1940</v>
      </c>
      <c r="N1301" s="45">
        <v>45859</v>
      </c>
      <c r="O1301" s="54">
        <v>40455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229"/>
        <v>1299</v>
      </c>
      <c r="B1302" s="25" t="s">
        <v>1915</v>
      </c>
      <c r="C1302" s="45">
        <v>45850</v>
      </c>
      <c r="D1302" s="45">
        <v>45856</v>
      </c>
      <c r="E1302" s="8">
        <v>259</v>
      </c>
      <c r="F1302" s="8">
        <f t="shared" si="223"/>
        <v>22792</v>
      </c>
      <c r="G1302" s="54">
        <f t="shared" si="228"/>
        <v>22792</v>
      </c>
      <c r="H1302" s="25">
        <v>363210</v>
      </c>
      <c r="I1302" s="25" t="s">
        <v>2867</v>
      </c>
      <c r="J1302" s="25">
        <v>1</v>
      </c>
      <c r="K1302" s="25">
        <v>1</v>
      </c>
      <c r="L1302" s="25">
        <f t="shared" si="224"/>
        <v>0</v>
      </c>
      <c r="M1302" s="25" t="s">
        <v>1940</v>
      </c>
      <c r="N1302" s="45">
        <v>45859</v>
      </c>
      <c r="O1302" s="54">
        <v>34410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229"/>
        <v>1300</v>
      </c>
      <c r="B1303" s="25" t="s">
        <v>1915</v>
      </c>
      <c r="C1303" s="45">
        <v>45850</v>
      </c>
      <c r="D1303" s="45">
        <v>45856</v>
      </c>
      <c r="E1303" s="8">
        <v>183.4</v>
      </c>
      <c r="F1303" s="8">
        <f t="shared" si="223"/>
        <v>16139.2</v>
      </c>
      <c r="G1303" s="54">
        <f t="shared" si="228"/>
        <v>16139.2</v>
      </c>
      <c r="H1303" s="25">
        <v>366608</v>
      </c>
      <c r="I1303" s="25" t="s">
        <v>2868</v>
      </c>
      <c r="J1303" s="25">
        <v>1</v>
      </c>
      <c r="K1303" s="25">
        <v>1</v>
      </c>
      <c r="L1303" s="25">
        <f t="shared" si="224"/>
        <v>0</v>
      </c>
      <c r="M1303" s="25" t="s">
        <v>1943</v>
      </c>
      <c r="N1303" s="45">
        <v>45859</v>
      </c>
      <c r="O1303" s="54">
        <v>28427</v>
      </c>
      <c r="P1303" s="25" t="s">
        <v>253</v>
      </c>
      <c r="Q1303" s="25">
        <v>58153430226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Gujrat</v>
      </c>
      <c r="W1303" s="56"/>
      <c r="X1303" s="45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229"/>
        <v>1301</v>
      </c>
      <c r="B1304" s="25" t="s">
        <v>1915</v>
      </c>
      <c r="C1304" s="45">
        <v>45850</v>
      </c>
      <c r="D1304" s="45">
        <v>45856</v>
      </c>
      <c r="E1304" s="8">
        <v>252</v>
      </c>
      <c r="F1304" s="8">
        <f t="shared" si="223"/>
        <v>22176</v>
      </c>
      <c r="G1304" s="54">
        <f t="shared" si="228"/>
        <v>22176</v>
      </c>
      <c r="H1304" s="25">
        <v>367004</v>
      </c>
      <c r="I1304" s="25" t="s">
        <v>2869</v>
      </c>
      <c r="J1304" s="25">
        <v>1</v>
      </c>
      <c r="K1304" s="25">
        <v>1</v>
      </c>
      <c r="L1304" s="25">
        <f t="shared" si="224"/>
        <v>0</v>
      </c>
      <c r="M1304" s="25" t="s">
        <v>1923</v>
      </c>
      <c r="N1304" s="45">
        <v>45857</v>
      </c>
      <c r="O1304" s="54">
        <v>39060</v>
      </c>
      <c r="P1304" s="25" t="s">
        <v>1900</v>
      </c>
      <c r="Q1304" s="25">
        <v>58153395974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229"/>
        <v>1302</v>
      </c>
      <c r="B1305" s="25" t="s">
        <v>1915</v>
      </c>
      <c r="C1305" s="45">
        <v>45850</v>
      </c>
      <c r="D1305" s="45">
        <v>45856</v>
      </c>
      <c r="E1305" s="8">
        <v>305.25</v>
      </c>
      <c r="F1305" s="8">
        <f t="shared" si="223"/>
        <v>26862</v>
      </c>
      <c r="G1305" s="54">
        <f t="shared" si="228"/>
        <v>26862</v>
      </c>
      <c r="H1305" s="25">
        <v>368526</v>
      </c>
      <c r="I1305" s="25" t="s">
        <v>2870</v>
      </c>
      <c r="J1305" s="25">
        <v>1</v>
      </c>
      <c r="K1305" s="25">
        <v>1</v>
      </c>
      <c r="L1305" s="25">
        <f t="shared" si="224"/>
        <v>0</v>
      </c>
      <c r="M1305" s="25" t="s">
        <v>1940</v>
      </c>
      <c r="N1305" s="45">
        <v>45859</v>
      </c>
      <c r="O1305" s="54">
        <v>37851</v>
      </c>
      <c r="P1305" s="25" t="s">
        <v>1896</v>
      </c>
      <c r="Q1305" s="25">
        <v>58153427496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Tamilnadu</v>
      </c>
      <c r="W1305" s="56"/>
      <c r="X1305" s="45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229"/>
        <v>1303</v>
      </c>
      <c r="B1306" s="25" t="s">
        <v>1915</v>
      </c>
      <c r="C1306" s="45">
        <v>45850</v>
      </c>
      <c r="D1306" s="45">
        <v>45856</v>
      </c>
      <c r="E1306" s="8">
        <v>196.7</v>
      </c>
      <c r="F1306" s="8">
        <f t="shared" si="223"/>
        <v>17309.599999999999</v>
      </c>
      <c r="G1306" s="54">
        <f t="shared" si="228"/>
        <v>17309.599999999999</v>
      </c>
      <c r="H1306" s="25">
        <v>368532</v>
      </c>
      <c r="I1306" s="25" t="s">
        <v>2871</v>
      </c>
      <c r="J1306" s="25">
        <v>1</v>
      </c>
      <c r="K1306" s="25">
        <v>1</v>
      </c>
      <c r="L1306" s="25">
        <f t="shared" si="224"/>
        <v>0</v>
      </c>
      <c r="M1306" s="25" t="s">
        <v>2013</v>
      </c>
      <c r="N1306" s="45">
        <v>45860</v>
      </c>
      <c r="O1306" s="54">
        <v>26976</v>
      </c>
      <c r="P1306" s="25" t="s">
        <v>209</v>
      </c>
      <c r="Q1306" s="25" t="s">
        <v>1131</v>
      </c>
      <c r="R1306" s="25" t="s">
        <v>2002</v>
      </c>
      <c r="S1306" s="3">
        <v>4</v>
      </c>
      <c r="T1306" s="55"/>
      <c r="U1306" s="25" t="s">
        <v>19</v>
      </c>
      <c r="V1306" s="25" t="str">
        <f>VLOOKUP(P1306,'Customer List'!B:C,2,)</f>
        <v>Delhi</v>
      </c>
      <c r="W1306" s="56"/>
      <c r="X1306" s="45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67" t="str">
        <f>VLOOKUP(P1306,'Customer List'!B:D,3,)</f>
        <v>Local</v>
      </c>
    </row>
    <row r="1307" spans="1:29" x14ac:dyDescent="0.25">
      <c r="A1307" s="25">
        <f t="shared" si="229"/>
        <v>1304</v>
      </c>
      <c r="B1307" s="25" t="s">
        <v>1915</v>
      </c>
      <c r="C1307" s="45">
        <v>45850</v>
      </c>
      <c r="D1307" s="45">
        <v>45856</v>
      </c>
      <c r="E1307" s="8">
        <v>309.75</v>
      </c>
      <c r="F1307" s="8">
        <f t="shared" si="223"/>
        <v>27258</v>
      </c>
      <c r="G1307" s="54">
        <f t="shared" si="228"/>
        <v>27258</v>
      </c>
      <c r="H1307" s="25">
        <v>369324</v>
      </c>
      <c r="I1307" s="25" t="s">
        <v>2872</v>
      </c>
      <c r="J1307" s="25">
        <v>1</v>
      </c>
      <c r="K1307" s="25">
        <v>1</v>
      </c>
      <c r="L1307" s="25">
        <f t="shared" si="224"/>
        <v>0</v>
      </c>
      <c r="M1307" s="25" t="s">
        <v>1938</v>
      </c>
      <c r="N1307" s="45">
        <v>45859</v>
      </c>
      <c r="O1307" s="54">
        <v>38409</v>
      </c>
      <c r="P1307" s="25" t="s">
        <v>1048</v>
      </c>
      <c r="Q1307" s="25">
        <v>58153427323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229"/>
        <v>1305</v>
      </c>
      <c r="B1308" s="25" t="s">
        <v>1915</v>
      </c>
      <c r="C1308" s="45">
        <v>45850</v>
      </c>
      <c r="D1308" s="45">
        <v>45856</v>
      </c>
      <c r="E1308" s="8">
        <v>102.2</v>
      </c>
      <c r="F1308" s="8">
        <f t="shared" si="223"/>
        <v>8993.6</v>
      </c>
      <c r="G1308" s="54">
        <f t="shared" si="228"/>
        <v>8993.6</v>
      </c>
      <c r="H1308" s="25">
        <v>369505</v>
      </c>
      <c r="I1308" s="25" t="s">
        <v>2873</v>
      </c>
      <c r="J1308" s="25">
        <v>1</v>
      </c>
      <c r="K1308" s="25">
        <v>1</v>
      </c>
      <c r="L1308" s="25">
        <f t="shared" si="224"/>
        <v>0</v>
      </c>
      <c r="M1308" s="25" t="s">
        <v>2003</v>
      </c>
      <c r="N1308" s="45">
        <v>45860</v>
      </c>
      <c r="O1308" s="54">
        <v>16293.6</v>
      </c>
      <c r="P1308" s="25" t="s">
        <v>1914</v>
      </c>
      <c r="Q1308" s="25">
        <v>58153477454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229"/>
        <v>1306</v>
      </c>
      <c r="B1309" s="25" t="s">
        <v>1915</v>
      </c>
      <c r="C1309" s="45">
        <v>45850</v>
      </c>
      <c r="D1309" s="45">
        <v>45856</v>
      </c>
      <c r="E1309" s="8">
        <v>326.25</v>
      </c>
      <c r="F1309" s="8">
        <f t="shared" si="223"/>
        <v>28710</v>
      </c>
      <c r="G1309" s="54">
        <f t="shared" si="228"/>
        <v>28710</v>
      </c>
      <c r="H1309" s="25">
        <v>372710</v>
      </c>
      <c r="I1309" s="25" t="s">
        <v>2874</v>
      </c>
      <c r="J1309" s="25">
        <v>1</v>
      </c>
      <c r="K1309" s="25">
        <v>1</v>
      </c>
      <c r="L1309" s="25">
        <f t="shared" si="224"/>
        <v>0</v>
      </c>
      <c r="M1309" s="25" t="s">
        <v>1923</v>
      </c>
      <c r="N1309" s="45">
        <v>45857</v>
      </c>
      <c r="O1309" s="54">
        <v>47197.5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229"/>
        <v>1307</v>
      </c>
      <c r="B1310" s="25" t="s">
        <v>1915</v>
      </c>
      <c r="C1310" s="45">
        <v>45850</v>
      </c>
      <c r="D1310" s="45">
        <v>45856</v>
      </c>
      <c r="E1310" s="8">
        <v>279.3</v>
      </c>
      <c r="F1310" s="8">
        <f t="shared" si="223"/>
        <v>24578.400000000001</v>
      </c>
      <c r="G1310" s="54">
        <f t="shared" si="228"/>
        <v>24578.400000000001</v>
      </c>
      <c r="H1310" s="25">
        <v>381506</v>
      </c>
      <c r="I1310" s="25" t="s">
        <v>1409</v>
      </c>
      <c r="J1310" s="25">
        <v>1</v>
      </c>
      <c r="K1310" s="25">
        <v>1</v>
      </c>
      <c r="L1310" s="25">
        <f t="shared" si="224"/>
        <v>0</v>
      </c>
      <c r="M1310" s="25" t="s">
        <v>1942</v>
      </c>
      <c r="N1310" s="45">
        <v>45859</v>
      </c>
      <c r="O1310" s="54">
        <v>40199.25</v>
      </c>
      <c r="P1310" s="25" t="s">
        <v>1912</v>
      </c>
      <c r="Q1310" s="25">
        <v>58153429681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Lucknow</v>
      </c>
      <c r="W1310" s="56"/>
      <c r="X1310" s="45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229"/>
        <v>1308</v>
      </c>
      <c r="B1311" s="25" t="s">
        <v>1915</v>
      </c>
      <c r="C1311" s="45">
        <v>45850</v>
      </c>
      <c r="D1311" s="45">
        <v>45856</v>
      </c>
      <c r="E1311" s="8">
        <v>254.1</v>
      </c>
      <c r="F1311" s="8">
        <f t="shared" si="223"/>
        <v>22360.799999999999</v>
      </c>
      <c r="G1311" s="54">
        <f t="shared" si="228"/>
        <v>22360.799999999999</v>
      </c>
      <c r="H1311" s="25">
        <v>384704</v>
      </c>
      <c r="I1311" s="25" t="s">
        <v>2875</v>
      </c>
      <c r="J1311" s="25">
        <v>1</v>
      </c>
      <c r="K1311" s="25">
        <v>1</v>
      </c>
      <c r="L1311" s="25">
        <f t="shared" si="224"/>
        <v>0</v>
      </c>
      <c r="M1311" s="25" t="s">
        <v>2006</v>
      </c>
      <c r="N1311" s="45">
        <v>45860</v>
      </c>
      <c r="O1311" s="54">
        <v>42198.75</v>
      </c>
      <c r="P1311" s="25" t="s">
        <v>673</v>
      </c>
      <c r="Q1311" s="25">
        <v>58153476533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Hyderabad</v>
      </c>
      <c r="W1311" s="56"/>
      <c r="X1311" s="45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229"/>
        <v>1309</v>
      </c>
      <c r="B1312" s="25" t="s">
        <v>1915</v>
      </c>
      <c r="C1312" s="45">
        <v>45850</v>
      </c>
      <c r="D1312" s="45">
        <v>45856</v>
      </c>
      <c r="E1312" s="8">
        <v>227.5</v>
      </c>
      <c r="F1312" s="8">
        <f t="shared" si="223"/>
        <v>20020</v>
      </c>
      <c r="G1312" s="54">
        <f t="shared" si="228"/>
        <v>20020</v>
      </c>
      <c r="H1312" s="25">
        <v>392204</v>
      </c>
      <c r="I1312" s="25" t="s">
        <v>2876</v>
      </c>
      <c r="J1312" s="25">
        <v>1</v>
      </c>
      <c r="K1312" s="25">
        <v>1</v>
      </c>
      <c r="L1312" s="25">
        <f t="shared" si="224"/>
        <v>0</v>
      </c>
      <c r="M1312" s="25" t="s">
        <v>1941</v>
      </c>
      <c r="N1312" s="45">
        <v>45859</v>
      </c>
      <c r="O1312" s="54">
        <v>30875</v>
      </c>
      <c r="P1312" s="25" t="s">
        <v>949</v>
      </c>
      <c r="Q1312" s="25">
        <v>58153427802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229"/>
        <v>1310</v>
      </c>
      <c r="B1313" s="25" t="s">
        <v>1915</v>
      </c>
      <c r="C1313" s="45">
        <v>45850</v>
      </c>
      <c r="D1313" s="45">
        <v>45856</v>
      </c>
      <c r="E1313" s="8">
        <v>53.9</v>
      </c>
      <c r="F1313" s="8">
        <f t="shared" si="223"/>
        <v>4743.2</v>
      </c>
      <c r="G1313" s="54">
        <f t="shared" si="228"/>
        <v>4743.2</v>
      </c>
      <c r="H1313" s="25">
        <v>400112</v>
      </c>
      <c r="I1313" s="25" t="s">
        <v>2877</v>
      </c>
      <c r="J1313" s="25">
        <v>1</v>
      </c>
      <c r="K1313" s="25">
        <v>1</v>
      </c>
      <c r="L1313" s="25">
        <f t="shared" si="224"/>
        <v>0</v>
      </c>
      <c r="M1313" s="25" t="s">
        <v>1923</v>
      </c>
      <c r="N1313" s="45">
        <v>45857</v>
      </c>
      <c r="O1313" s="54">
        <v>8354.5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229"/>
        <v>1311</v>
      </c>
      <c r="B1314" s="25" t="s">
        <v>1915</v>
      </c>
      <c r="C1314" s="45">
        <v>45850</v>
      </c>
      <c r="D1314" s="45">
        <v>45856</v>
      </c>
      <c r="E1314" s="8">
        <v>42.7</v>
      </c>
      <c r="F1314" s="8">
        <f t="shared" si="223"/>
        <v>3757.6000000000004</v>
      </c>
      <c r="G1314" s="54">
        <f t="shared" si="228"/>
        <v>3757.6000000000004</v>
      </c>
      <c r="H1314" s="25">
        <v>400113</v>
      </c>
      <c r="I1314" s="25" t="s">
        <v>2878</v>
      </c>
      <c r="J1314" s="25">
        <v>1</v>
      </c>
      <c r="K1314" s="25">
        <v>1</v>
      </c>
      <c r="L1314" s="25">
        <f t="shared" si="224"/>
        <v>0</v>
      </c>
      <c r="M1314" s="25" t="s">
        <v>1924</v>
      </c>
      <c r="N1314" s="45">
        <v>45857</v>
      </c>
      <c r="O1314" s="54">
        <v>6618.5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229"/>
        <v>1312</v>
      </c>
      <c r="B1315" s="25" t="s">
        <v>1915</v>
      </c>
      <c r="C1315" s="45">
        <v>45850</v>
      </c>
      <c r="D1315" s="45">
        <v>45856</v>
      </c>
      <c r="E1315" s="8">
        <v>90.3</v>
      </c>
      <c r="F1315" s="8">
        <f t="shared" si="223"/>
        <v>7946.4</v>
      </c>
      <c r="G1315" s="54">
        <f t="shared" si="228"/>
        <v>7946.4</v>
      </c>
      <c r="H1315" s="25">
        <v>400114</v>
      </c>
      <c r="I1315" s="25" t="s">
        <v>2878</v>
      </c>
      <c r="J1315" s="25">
        <v>1</v>
      </c>
      <c r="K1315" s="25">
        <v>1</v>
      </c>
      <c r="L1315" s="25">
        <f t="shared" si="224"/>
        <v>0</v>
      </c>
      <c r="M1315" s="25" t="s">
        <v>1923</v>
      </c>
      <c r="N1315" s="45">
        <v>45857</v>
      </c>
      <c r="O1315" s="54">
        <v>13996.5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229"/>
        <v>1313</v>
      </c>
      <c r="B1316" s="25" t="s">
        <v>1915</v>
      </c>
      <c r="C1316" s="45">
        <v>45850</v>
      </c>
      <c r="D1316" s="45">
        <v>45856</v>
      </c>
      <c r="E1316" s="8">
        <v>74.2</v>
      </c>
      <c r="F1316" s="8">
        <f t="shared" si="223"/>
        <v>6529.6</v>
      </c>
      <c r="G1316" s="54">
        <f t="shared" si="228"/>
        <v>6529.6</v>
      </c>
      <c r="H1316" s="25">
        <v>400125</v>
      </c>
      <c r="I1316" s="25" t="s">
        <v>2879</v>
      </c>
      <c r="J1316" s="25">
        <v>1</v>
      </c>
      <c r="K1316" s="25">
        <v>1</v>
      </c>
      <c r="L1316" s="25">
        <f t="shared" si="224"/>
        <v>0</v>
      </c>
      <c r="M1316" s="25" t="s">
        <v>1924</v>
      </c>
      <c r="N1316" s="45">
        <v>45857</v>
      </c>
      <c r="O1316" s="54">
        <v>11501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229"/>
        <v>1314</v>
      </c>
      <c r="B1317" s="25" t="s">
        <v>1915</v>
      </c>
      <c r="C1317" s="45">
        <v>45850</v>
      </c>
      <c r="D1317" s="45">
        <v>45856</v>
      </c>
      <c r="E1317" s="8">
        <v>125.3</v>
      </c>
      <c r="F1317" s="8">
        <f t="shared" si="223"/>
        <v>11026.4</v>
      </c>
      <c r="G1317" s="54">
        <f t="shared" si="228"/>
        <v>11026.4</v>
      </c>
      <c r="H1317" s="25">
        <v>400128</v>
      </c>
      <c r="I1317" s="25" t="s">
        <v>2880</v>
      </c>
      <c r="J1317" s="25">
        <v>1</v>
      </c>
      <c r="K1317" s="25">
        <v>1</v>
      </c>
      <c r="L1317" s="25">
        <f t="shared" si="224"/>
        <v>0</v>
      </c>
      <c r="M1317" s="25" t="s">
        <v>1928</v>
      </c>
      <c r="N1317" s="45">
        <v>45859</v>
      </c>
      <c r="O1317" s="54">
        <v>15304.5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229"/>
        <v>1315</v>
      </c>
      <c r="B1318" s="25" t="s">
        <v>1915</v>
      </c>
      <c r="C1318" s="45">
        <v>45850</v>
      </c>
      <c r="D1318" s="45">
        <v>45856</v>
      </c>
      <c r="E1318" s="8">
        <v>125.3</v>
      </c>
      <c r="F1318" s="8">
        <f t="shared" si="223"/>
        <v>11026.4</v>
      </c>
      <c r="G1318" s="54">
        <f t="shared" si="228"/>
        <v>11026.4</v>
      </c>
      <c r="H1318" s="25">
        <v>400128</v>
      </c>
      <c r="I1318" s="25" t="s">
        <v>2880</v>
      </c>
      <c r="J1318" s="25">
        <v>1</v>
      </c>
      <c r="K1318" s="25">
        <v>1</v>
      </c>
      <c r="L1318" s="25">
        <f t="shared" si="224"/>
        <v>0</v>
      </c>
      <c r="M1318" s="25" t="s">
        <v>1924</v>
      </c>
      <c r="N1318" s="45">
        <v>45857</v>
      </c>
      <c r="O1318" s="54">
        <v>19421.5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229"/>
        <v>1316</v>
      </c>
      <c r="B1319" s="25" t="s">
        <v>1915</v>
      </c>
      <c r="C1319" s="45">
        <v>45850</v>
      </c>
      <c r="D1319" s="45">
        <v>45856</v>
      </c>
      <c r="E1319" s="8">
        <v>146.30000000000001</v>
      </c>
      <c r="F1319" s="8">
        <f t="shared" si="223"/>
        <v>12874.400000000001</v>
      </c>
      <c r="G1319" s="54">
        <f t="shared" si="228"/>
        <v>12874.400000000001</v>
      </c>
      <c r="H1319" s="25">
        <v>400130</v>
      </c>
      <c r="I1319" s="25" t="s">
        <v>2881</v>
      </c>
      <c r="J1319" s="25">
        <v>1</v>
      </c>
      <c r="K1319" s="25">
        <v>1</v>
      </c>
      <c r="L1319" s="25">
        <f t="shared" si="224"/>
        <v>0</v>
      </c>
      <c r="M1319" s="25" t="s">
        <v>1928</v>
      </c>
      <c r="N1319" s="45">
        <v>45859</v>
      </c>
      <c r="O1319" s="54">
        <v>17869.5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229"/>
        <v>1317</v>
      </c>
      <c r="B1320" s="25" t="s">
        <v>1915</v>
      </c>
      <c r="C1320" s="45">
        <v>45850</v>
      </c>
      <c r="D1320" s="45">
        <v>45856</v>
      </c>
      <c r="E1320" s="8">
        <v>180.6</v>
      </c>
      <c r="F1320" s="8">
        <f t="shared" si="223"/>
        <v>15892.8</v>
      </c>
      <c r="G1320" s="54">
        <f t="shared" si="228"/>
        <v>15892.8</v>
      </c>
      <c r="H1320" s="25">
        <v>400151</v>
      </c>
      <c r="I1320" s="25" t="s">
        <v>2882</v>
      </c>
      <c r="J1320" s="25">
        <v>1</v>
      </c>
      <c r="K1320" s="25">
        <v>1</v>
      </c>
      <c r="L1320" s="25">
        <f t="shared" si="224"/>
        <v>0</v>
      </c>
      <c r="M1320" s="25" t="s">
        <v>1933</v>
      </c>
      <c r="N1320" s="45">
        <v>45859</v>
      </c>
      <c r="O1320" s="54">
        <v>22059</v>
      </c>
      <c r="P1320" s="25" t="s">
        <v>1014</v>
      </c>
      <c r="Q1320" s="25">
        <v>58153432562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Mumbai</v>
      </c>
      <c r="W1320" s="56"/>
      <c r="X1320" s="45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229"/>
        <v>1318</v>
      </c>
      <c r="B1321" s="25" t="s">
        <v>1915</v>
      </c>
      <c r="C1321" s="45">
        <v>45850</v>
      </c>
      <c r="D1321" s="45">
        <v>45856</v>
      </c>
      <c r="E1321" s="8">
        <v>309.75</v>
      </c>
      <c r="F1321" s="8">
        <f t="shared" si="223"/>
        <v>27258</v>
      </c>
      <c r="G1321" s="54">
        <f t="shared" si="228"/>
        <v>27258</v>
      </c>
      <c r="H1321" s="25">
        <v>400164</v>
      </c>
      <c r="I1321" s="25" t="s">
        <v>2883</v>
      </c>
      <c r="J1321" s="25">
        <v>1</v>
      </c>
      <c r="K1321" s="25">
        <v>1</v>
      </c>
      <c r="L1321" s="25">
        <f t="shared" si="224"/>
        <v>0</v>
      </c>
      <c r="M1321" s="25" t="s">
        <v>1933</v>
      </c>
      <c r="N1321" s="45">
        <v>45859</v>
      </c>
      <c r="O1321" s="54">
        <v>35311.5</v>
      </c>
      <c r="P1321" s="25" t="s">
        <v>1014</v>
      </c>
      <c r="Q1321" s="25">
        <v>58153432562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Mumbai</v>
      </c>
      <c r="W1321" s="56"/>
      <c r="X1321" s="45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229"/>
        <v>1319</v>
      </c>
      <c r="B1322" s="25" t="s">
        <v>1915</v>
      </c>
      <c r="C1322" s="45">
        <v>45850</v>
      </c>
      <c r="D1322" s="45">
        <v>45856</v>
      </c>
      <c r="E1322" s="8">
        <v>32.9</v>
      </c>
      <c r="F1322" s="8">
        <f t="shared" si="223"/>
        <v>2895.2</v>
      </c>
      <c r="G1322" s="54">
        <f t="shared" si="228"/>
        <v>2895.2</v>
      </c>
      <c r="H1322" s="25">
        <v>400209</v>
      </c>
      <c r="I1322" s="25" t="s">
        <v>2884</v>
      </c>
      <c r="J1322" s="25">
        <v>1</v>
      </c>
      <c r="K1322" s="25">
        <v>1</v>
      </c>
      <c r="L1322" s="25">
        <f t="shared" si="224"/>
        <v>0</v>
      </c>
      <c r="M1322" s="25" t="s">
        <v>1924</v>
      </c>
      <c r="N1322" s="45">
        <v>45857</v>
      </c>
      <c r="O1322" s="54">
        <v>5099.5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229"/>
        <v>1320</v>
      </c>
      <c r="B1323" s="25" t="s">
        <v>1915</v>
      </c>
      <c r="C1323" s="45">
        <v>45850</v>
      </c>
      <c r="D1323" s="45">
        <v>45856</v>
      </c>
      <c r="E1323" s="8">
        <v>25.2</v>
      </c>
      <c r="F1323" s="8">
        <f t="shared" si="223"/>
        <v>2217.6</v>
      </c>
      <c r="G1323" s="54">
        <f t="shared" si="228"/>
        <v>2217.6</v>
      </c>
      <c r="H1323" s="25">
        <v>400219</v>
      </c>
      <c r="I1323" s="25" t="s">
        <v>2885</v>
      </c>
      <c r="J1323" s="25">
        <v>1</v>
      </c>
      <c r="K1323" s="25">
        <v>1</v>
      </c>
      <c r="L1323" s="25">
        <f t="shared" si="224"/>
        <v>0</v>
      </c>
      <c r="M1323" s="25" t="s">
        <v>1924</v>
      </c>
      <c r="N1323" s="45">
        <v>45857</v>
      </c>
      <c r="O1323" s="54">
        <v>3906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229"/>
        <v>1321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223"/>
        <v>10890</v>
      </c>
      <c r="G1324" s="54">
        <f t="shared" si="228"/>
        <v>10890</v>
      </c>
      <c r="H1324" s="25">
        <v>400259</v>
      </c>
      <c r="I1324" s="25" t="s">
        <v>2886</v>
      </c>
      <c r="J1324" s="25">
        <v>1</v>
      </c>
      <c r="K1324" s="25">
        <v>1</v>
      </c>
      <c r="L1324" s="25">
        <f t="shared" si="224"/>
        <v>0</v>
      </c>
      <c r="M1324" s="25" t="s">
        <v>1923</v>
      </c>
      <c r="N1324" s="45">
        <v>45857</v>
      </c>
      <c r="O1324" s="54">
        <v>17902.5</v>
      </c>
      <c r="P1324" s="25" t="s">
        <v>1900</v>
      </c>
      <c r="Q1324" s="25">
        <v>58153395974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Banglore</v>
      </c>
      <c r="W1324" s="56"/>
      <c r="X1324" s="45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229"/>
        <v>1322</v>
      </c>
      <c r="B1325" s="25" t="s">
        <v>1915</v>
      </c>
      <c r="C1325" s="45">
        <v>45850</v>
      </c>
      <c r="D1325" s="45">
        <v>45856</v>
      </c>
      <c r="E1325" s="8">
        <v>144.19999999999999</v>
      </c>
      <c r="F1325" s="8">
        <f t="shared" si="223"/>
        <v>12689.599999999999</v>
      </c>
      <c r="G1325" s="54">
        <f t="shared" si="228"/>
        <v>12689.599999999999</v>
      </c>
      <c r="H1325" s="25">
        <v>400329</v>
      </c>
      <c r="I1325" s="25" t="s">
        <v>2887</v>
      </c>
      <c r="J1325" s="25">
        <v>1</v>
      </c>
      <c r="K1325" s="25">
        <v>1</v>
      </c>
      <c r="L1325" s="25">
        <f t="shared" si="224"/>
        <v>0</v>
      </c>
      <c r="M1325" s="25" t="s">
        <v>1923</v>
      </c>
      <c r="N1325" s="45">
        <v>45857</v>
      </c>
      <c r="O1325" s="54">
        <v>22351</v>
      </c>
      <c r="P1325" s="25" t="s">
        <v>1900</v>
      </c>
      <c r="Q1325" s="25">
        <v>58153395974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Banglore</v>
      </c>
      <c r="W1325" s="56"/>
      <c r="X1325" s="45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229"/>
        <v>1323</v>
      </c>
      <c r="B1326" s="25" t="s">
        <v>1915</v>
      </c>
      <c r="C1326" s="45">
        <v>45850</v>
      </c>
      <c r="D1326" s="45">
        <v>45856</v>
      </c>
      <c r="E1326" s="8">
        <v>115.5</v>
      </c>
      <c r="F1326" s="8">
        <f t="shared" si="223"/>
        <v>10164</v>
      </c>
      <c r="G1326" s="54">
        <f t="shared" si="228"/>
        <v>10164</v>
      </c>
      <c r="H1326" s="25">
        <v>400406</v>
      </c>
      <c r="I1326" s="25" t="s">
        <v>2888</v>
      </c>
      <c r="J1326" s="25">
        <v>1</v>
      </c>
      <c r="K1326" s="25">
        <v>1</v>
      </c>
      <c r="L1326" s="25">
        <f t="shared" si="224"/>
        <v>0</v>
      </c>
      <c r="M1326" s="25" t="s">
        <v>1931</v>
      </c>
      <c r="N1326" s="45">
        <v>45859</v>
      </c>
      <c r="O1326" s="54">
        <v>14107.5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229"/>
        <v>1324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223"/>
        <v>10841.6</v>
      </c>
      <c r="G1327" s="54">
        <f t="shared" si="228"/>
        <v>10841.6</v>
      </c>
      <c r="H1327" s="25">
        <v>400417</v>
      </c>
      <c r="I1327" s="25" t="s">
        <v>2889</v>
      </c>
      <c r="J1327" s="25">
        <v>1</v>
      </c>
      <c r="K1327" s="25">
        <v>1</v>
      </c>
      <c r="L1327" s="25">
        <f t="shared" si="224"/>
        <v>0</v>
      </c>
      <c r="M1327" s="25" t="s">
        <v>1937</v>
      </c>
      <c r="N1327" s="45">
        <v>45859</v>
      </c>
      <c r="O1327" s="54">
        <v>15048</v>
      </c>
      <c r="P1327" s="25" t="s">
        <v>17</v>
      </c>
      <c r="Q1327" s="25" t="s">
        <v>637</v>
      </c>
      <c r="R1327" s="25" t="s">
        <v>638</v>
      </c>
      <c r="S1327" s="3">
        <v>4</v>
      </c>
      <c r="T1327" s="55"/>
      <c r="U1327" s="25" t="s">
        <v>19</v>
      </c>
      <c r="V1327" s="25" t="str">
        <f>VLOOKUP(P1327,'Customer List'!B:C,2,)</f>
        <v>Delhi</v>
      </c>
      <c r="W1327" s="56"/>
      <c r="X1327" s="45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67" t="str">
        <f>VLOOKUP(P1327,'Customer List'!B:D,3,)</f>
        <v>Local</v>
      </c>
    </row>
    <row r="1328" spans="1:29" x14ac:dyDescent="0.25">
      <c r="A1328" s="25">
        <f t="shared" si="229"/>
        <v>1325</v>
      </c>
      <c r="B1328" s="25" t="s">
        <v>1915</v>
      </c>
      <c r="C1328" s="45">
        <v>45850</v>
      </c>
      <c r="D1328" s="45">
        <v>45856</v>
      </c>
      <c r="E1328" s="8">
        <v>123.75</v>
      </c>
      <c r="F1328" s="8">
        <f t="shared" si="223"/>
        <v>10890</v>
      </c>
      <c r="G1328" s="54">
        <f t="shared" si="228"/>
        <v>21780</v>
      </c>
      <c r="H1328" s="25">
        <v>400435</v>
      </c>
      <c r="I1328" s="25" t="s">
        <v>2890</v>
      </c>
      <c r="J1328" s="25">
        <v>2</v>
      </c>
      <c r="K1328" s="25">
        <v>2</v>
      </c>
      <c r="L1328" s="25">
        <f t="shared" si="224"/>
        <v>0</v>
      </c>
      <c r="M1328" s="25" t="s">
        <v>1928</v>
      </c>
      <c r="N1328" s="45">
        <v>45859</v>
      </c>
      <c r="O1328" s="54">
        <v>28215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229"/>
        <v>1326</v>
      </c>
      <c r="B1329" s="25" t="s">
        <v>1915</v>
      </c>
      <c r="C1329" s="45">
        <v>45850</v>
      </c>
      <c r="D1329" s="45">
        <v>45856</v>
      </c>
      <c r="E1329" s="8">
        <v>189.75</v>
      </c>
      <c r="F1329" s="8">
        <f t="shared" si="223"/>
        <v>16698</v>
      </c>
      <c r="G1329" s="54">
        <f t="shared" si="228"/>
        <v>33396</v>
      </c>
      <c r="H1329" s="25">
        <v>400438</v>
      </c>
      <c r="I1329" s="25" t="s">
        <v>2891</v>
      </c>
      <c r="J1329" s="25">
        <v>2</v>
      </c>
      <c r="K1329" s="25">
        <v>2</v>
      </c>
      <c r="L1329" s="25">
        <f t="shared" si="224"/>
        <v>0</v>
      </c>
      <c r="M1329" s="25" t="s">
        <v>1928</v>
      </c>
      <c r="N1329" s="45">
        <v>45859</v>
      </c>
      <c r="O1329" s="54">
        <v>43263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229"/>
        <v>1327</v>
      </c>
      <c r="B1330" s="25" t="s">
        <v>1915</v>
      </c>
      <c r="C1330" s="45">
        <v>45850</v>
      </c>
      <c r="D1330" s="45">
        <v>45856</v>
      </c>
      <c r="E1330" s="8">
        <v>74.900000000000006</v>
      </c>
      <c r="F1330" s="8">
        <f t="shared" si="223"/>
        <v>6591.2000000000007</v>
      </c>
      <c r="G1330" s="54">
        <f t="shared" si="228"/>
        <v>6591.2000000000007</v>
      </c>
      <c r="H1330" s="25">
        <v>400512</v>
      </c>
      <c r="I1330" s="25" t="s">
        <v>2892</v>
      </c>
      <c r="J1330" s="25">
        <v>1</v>
      </c>
      <c r="K1330" s="25">
        <v>1</v>
      </c>
      <c r="L1330" s="25">
        <f t="shared" si="224"/>
        <v>0</v>
      </c>
      <c r="M1330" s="25" t="s">
        <v>1928</v>
      </c>
      <c r="N1330" s="45">
        <v>45859</v>
      </c>
      <c r="O1330" s="54">
        <v>9148.5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229"/>
        <v>1328</v>
      </c>
      <c r="B1331" s="25" t="s">
        <v>1915</v>
      </c>
      <c r="C1331" s="45">
        <v>45850</v>
      </c>
      <c r="D1331" s="45">
        <v>45856</v>
      </c>
      <c r="E1331" s="8">
        <v>123.2</v>
      </c>
      <c r="F1331" s="8">
        <f t="shared" si="223"/>
        <v>10841.6</v>
      </c>
      <c r="G1331" s="54">
        <f t="shared" si="228"/>
        <v>10841.6</v>
      </c>
      <c r="H1331" s="25">
        <v>400522</v>
      </c>
      <c r="I1331" s="25" t="s">
        <v>2893</v>
      </c>
      <c r="J1331" s="25">
        <v>1</v>
      </c>
      <c r="K1331" s="25">
        <v>1</v>
      </c>
      <c r="L1331" s="25">
        <f t="shared" si="224"/>
        <v>0</v>
      </c>
      <c r="M1331" s="25" t="s">
        <v>1931</v>
      </c>
      <c r="N1331" s="45">
        <v>45859</v>
      </c>
      <c r="O1331" s="54">
        <v>15048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229"/>
        <v>1329</v>
      </c>
      <c r="B1332" s="25" t="s">
        <v>1915</v>
      </c>
      <c r="C1332" s="45">
        <v>45850</v>
      </c>
      <c r="D1332" s="45">
        <v>45856</v>
      </c>
      <c r="E1332" s="8">
        <v>123.2</v>
      </c>
      <c r="F1332" s="8">
        <f t="shared" si="223"/>
        <v>10841.6</v>
      </c>
      <c r="G1332" s="54">
        <f t="shared" si="228"/>
        <v>10841.6</v>
      </c>
      <c r="H1332" s="25">
        <v>400524</v>
      </c>
      <c r="I1332" s="25" t="s">
        <v>2894</v>
      </c>
      <c r="J1332" s="25">
        <v>1</v>
      </c>
      <c r="K1332" s="25">
        <v>1</v>
      </c>
      <c r="L1332" s="25">
        <f t="shared" si="224"/>
        <v>0</v>
      </c>
      <c r="M1332" s="25" t="s">
        <v>1928</v>
      </c>
      <c r="N1332" s="45">
        <v>45859</v>
      </c>
      <c r="O1332" s="54">
        <v>15048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229"/>
        <v>1330</v>
      </c>
      <c r="B1333" s="25" t="s">
        <v>1915</v>
      </c>
      <c r="C1333" s="45">
        <v>45850</v>
      </c>
      <c r="D1333" s="45">
        <v>45856</v>
      </c>
      <c r="E1333" s="8">
        <v>201.6</v>
      </c>
      <c r="F1333" s="8">
        <f t="shared" si="223"/>
        <v>17740.8</v>
      </c>
      <c r="G1333" s="54">
        <f t="shared" si="228"/>
        <v>17740.8</v>
      </c>
      <c r="H1333" s="25">
        <v>400558</v>
      </c>
      <c r="I1333" s="25" t="s">
        <v>2895</v>
      </c>
      <c r="J1333" s="25">
        <v>1</v>
      </c>
      <c r="K1333" s="25">
        <v>1</v>
      </c>
      <c r="L1333" s="25">
        <f t="shared" si="224"/>
        <v>0</v>
      </c>
      <c r="M1333" s="25" t="s">
        <v>1931</v>
      </c>
      <c r="N1333" s="45">
        <v>45859</v>
      </c>
      <c r="O1333" s="54">
        <v>24624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229"/>
        <v>1331</v>
      </c>
      <c r="B1334" s="25" t="s">
        <v>1915</v>
      </c>
      <c r="C1334" s="45">
        <v>45850</v>
      </c>
      <c r="D1334" s="45">
        <v>45856</v>
      </c>
      <c r="E1334" s="8">
        <v>116.2</v>
      </c>
      <c r="F1334" s="8">
        <f t="shared" si="223"/>
        <v>10225.6</v>
      </c>
      <c r="G1334" s="54">
        <f t="shared" si="228"/>
        <v>10225.6</v>
      </c>
      <c r="H1334" s="25">
        <v>401210</v>
      </c>
      <c r="I1334" s="25" t="s">
        <v>2896</v>
      </c>
      <c r="J1334" s="25">
        <v>1</v>
      </c>
      <c r="K1334" s="25">
        <v>1</v>
      </c>
      <c r="L1334" s="25">
        <f t="shared" si="224"/>
        <v>0</v>
      </c>
      <c r="M1334" s="25" t="s">
        <v>1924</v>
      </c>
      <c r="N1334" s="45">
        <v>45857</v>
      </c>
      <c r="O1334" s="54">
        <v>18011</v>
      </c>
      <c r="P1334" s="25" t="s">
        <v>1900</v>
      </c>
      <c r="Q1334" s="25">
        <v>58153395974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Banglore</v>
      </c>
      <c r="W1334" s="56"/>
      <c r="X1334" s="45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229"/>
        <v>1332</v>
      </c>
      <c r="B1335" s="25" t="s">
        <v>1915</v>
      </c>
      <c r="C1335" s="45">
        <v>45850</v>
      </c>
      <c r="D1335" s="45">
        <v>45856</v>
      </c>
      <c r="E1335" s="8">
        <v>182.7</v>
      </c>
      <c r="F1335" s="8">
        <f t="shared" si="223"/>
        <v>16077.599999999999</v>
      </c>
      <c r="G1335" s="54">
        <f t="shared" si="228"/>
        <v>16077.599999999999</v>
      </c>
      <c r="H1335" s="25">
        <v>405714</v>
      </c>
      <c r="I1335" s="25" t="s">
        <v>2897</v>
      </c>
      <c r="J1335" s="25">
        <v>1</v>
      </c>
      <c r="K1335" s="25">
        <v>1</v>
      </c>
      <c r="L1335" s="25">
        <f t="shared" si="224"/>
        <v>0</v>
      </c>
      <c r="M1335" s="25" t="s">
        <v>1932</v>
      </c>
      <c r="N1335" s="45">
        <v>45859</v>
      </c>
      <c r="O1335" s="54">
        <v>22315.5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229"/>
        <v>1333</v>
      </c>
      <c r="B1336" s="25" t="s">
        <v>1915</v>
      </c>
      <c r="C1336" s="45">
        <v>45850</v>
      </c>
      <c r="D1336" s="45">
        <v>45856</v>
      </c>
      <c r="E1336" s="8">
        <v>226.1</v>
      </c>
      <c r="F1336" s="8">
        <f t="shared" si="223"/>
        <v>19896.8</v>
      </c>
      <c r="G1336" s="54">
        <f t="shared" si="228"/>
        <v>19896.8</v>
      </c>
      <c r="H1336" s="25">
        <v>410708</v>
      </c>
      <c r="I1336" s="25" t="s">
        <v>1763</v>
      </c>
      <c r="J1336" s="25">
        <v>1</v>
      </c>
      <c r="K1336" s="25">
        <v>1</v>
      </c>
      <c r="L1336" s="25">
        <f t="shared" si="224"/>
        <v>0</v>
      </c>
      <c r="M1336" s="25" t="s">
        <v>1936</v>
      </c>
      <c r="N1336" s="45">
        <v>45859</v>
      </c>
      <c r="O1336" s="54">
        <v>35045.5</v>
      </c>
      <c r="P1336" s="25" t="s">
        <v>1034</v>
      </c>
      <c r="Q1336" s="25">
        <v>58153426936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Kerala</v>
      </c>
      <c r="W1336" s="56"/>
      <c r="X1336" s="45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229"/>
        <v>1334</v>
      </c>
      <c r="B1337" s="25" t="s">
        <v>1915</v>
      </c>
      <c r="C1337" s="45">
        <v>45850</v>
      </c>
      <c r="D1337" s="45">
        <v>45856</v>
      </c>
      <c r="E1337" s="8">
        <v>45.5</v>
      </c>
      <c r="F1337" s="8">
        <f t="shared" si="223"/>
        <v>4004</v>
      </c>
      <c r="G1337" s="54">
        <f t="shared" si="228"/>
        <v>8008</v>
      </c>
      <c r="H1337" s="25">
        <v>420301</v>
      </c>
      <c r="I1337" s="25" t="s">
        <v>2898</v>
      </c>
      <c r="J1337" s="25">
        <v>2</v>
      </c>
      <c r="K1337" s="25">
        <v>2</v>
      </c>
      <c r="L1337" s="25">
        <f t="shared" si="224"/>
        <v>0</v>
      </c>
      <c r="M1337" s="25" t="s">
        <v>1929</v>
      </c>
      <c r="N1337" s="45">
        <v>45859</v>
      </c>
      <c r="O1337" s="54">
        <v>11115</v>
      </c>
      <c r="P1337" s="25" t="s">
        <v>1014</v>
      </c>
      <c r="Q1337" s="25">
        <v>58153432562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229"/>
        <v>1335</v>
      </c>
      <c r="B1338" s="25" t="s">
        <v>1915</v>
      </c>
      <c r="C1338" s="45">
        <v>45850</v>
      </c>
      <c r="D1338" s="45">
        <v>45856</v>
      </c>
      <c r="E1338" s="8">
        <v>45.5</v>
      </c>
      <c r="F1338" s="8">
        <f t="shared" si="223"/>
        <v>4004</v>
      </c>
      <c r="G1338" s="54">
        <f t="shared" si="228"/>
        <v>4004</v>
      </c>
      <c r="H1338" s="25">
        <v>420301</v>
      </c>
      <c r="I1338" s="25" t="s">
        <v>2898</v>
      </c>
      <c r="J1338" s="25">
        <v>1</v>
      </c>
      <c r="K1338" s="25">
        <v>1</v>
      </c>
      <c r="L1338" s="25">
        <f t="shared" si="224"/>
        <v>0</v>
      </c>
      <c r="M1338" s="25" t="s">
        <v>2232</v>
      </c>
      <c r="N1338" s="45">
        <v>45871</v>
      </c>
      <c r="O1338" s="54">
        <v>6548.75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ht="15.75" x14ac:dyDescent="0.25">
      <c r="A1339" s="25">
        <f t="shared" si="229"/>
        <v>1336</v>
      </c>
      <c r="B1339" s="25" t="s">
        <v>1915</v>
      </c>
      <c r="C1339" s="45">
        <v>45850</v>
      </c>
      <c r="D1339" s="45">
        <v>45856</v>
      </c>
      <c r="E1339" s="8">
        <v>41.3</v>
      </c>
      <c r="F1339" s="8">
        <f t="shared" si="223"/>
        <v>3634.3999999999996</v>
      </c>
      <c r="G1339" s="54">
        <f t="shared" si="228"/>
        <v>3634.3999999999996</v>
      </c>
      <c r="H1339" s="25">
        <v>420404</v>
      </c>
      <c r="I1339" s="25" t="s">
        <v>15</v>
      </c>
      <c r="J1339" s="25">
        <v>1</v>
      </c>
      <c r="K1339" s="25">
        <v>1</v>
      </c>
      <c r="L1339" s="25">
        <f t="shared" si="224"/>
        <v>0</v>
      </c>
      <c r="M1339" s="25" t="s">
        <v>2473</v>
      </c>
      <c r="N1339" s="45">
        <v>45860</v>
      </c>
      <c r="O1339" s="54">
        <v>6401.5</v>
      </c>
      <c r="P1339" s="12" t="s">
        <v>1901</v>
      </c>
      <c r="Q1339" s="25">
        <v>58153477303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229"/>
        <v>1337</v>
      </c>
      <c r="B1340" s="25" t="s">
        <v>1915</v>
      </c>
      <c r="C1340" s="45">
        <v>45850</v>
      </c>
      <c r="D1340" s="45">
        <v>45856</v>
      </c>
      <c r="E1340" s="8">
        <v>37.799999999999997</v>
      </c>
      <c r="F1340" s="8">
        <f t="shared" si="223"/>
        <v>3326.3999999999996</v>
      </c>
      <c r="G1340" s="54">
        <f t="shared" si="228"/>
        <v>3326.3999999999996</v>
      </c>
      <c r="H1340" s="25">
        <v>421301</v>
      </c>
      <c r="I1340" s="25" t="s">
        <v>1611</v>
      </c>
      <c r="J1340" s="25">
        <v>1</v>
      </c>
      <c r="K1340" s="25">
        <v>1</v>
      </c>
      <c r="L1340" s="25">
        <f t="shared" si="224"/>
        <v>0</v>
      </c>
      <c r="M1340" s="25" t="s">
        <v>2232</v>
      </c>
      <c r="N1340" s="45">
        <v>45871</v>
      </c>
      <c r="O1340" s="54">
        <v>5440.5</v>
      </c>
      <c r="P1340" s="25" t="s">
        <v>1017</v>
      </c>
      <c r="Q1340" s="25" t="s">
        <v>2078</v>
      </c>
      <c r="R1340" s="25" t="s">
        <v>638</v>
      </c>
      <c r="S1340" s="3">
        <v>4</v>
      </c>
      <c r="T1340" s="55" t="s">
        <v>2231</v>
      </c>
      <c r="U1340" s="25" t="s">
        <v>19</v>
      </c>
      <c r="V1340" s="25" t="str">
        <f>VLOOKUP(P1340,'Customer List'!B:C,2,)</f>
        <v>Faridabad</v>
      </c>
      <c r="W1340" s="56"/>
      <c r="X1340" s="45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67" t="str">
        <f>VLOOKUP(P1340,'Customer List'!B:D,3,)</f>
        <v>Local</v>
      </c>
    </row>
    <row r="1341" spans="1:29" x14ac:dyDescent="0.25">
      <c r="A1341" s="25">
        <f t="shared" si="229"/>
        <v>1338</v>
      </c>
      <c r="B1341" s="25" t="s">
        <v>1915</v>
      </c>
      <c r="C1341" s="45">
        <v>45850</v>
      </c>
      <c r="D1341" s="45">
        <v>45856</v>
      </c>
      <c r="E1341" s="8">
        <v>160.29999999999998</v>
      </c>
      <c r="F1341" s="8">
        <f t="shared" si="223"/>
        <v>14106.399999999998</v>
      </c>
      <c r="G1341" s="54">
        <f t="shared" si="228"/>
        <v>42319.199999999997</v>
      </c>
      <c r="H1341" s="25">
        <v>422302</v>
      </c>
      <c r="I1341" s="25" t="s">
        <v>2808</v>
      </c>
      <c r="J1341" s="25">
        <v>3</v>
      </c>
      <c r="K1341" s="25">
        <v>3</v>
      </c>
      <c r="L1341" s="25">
        <f t="shared" si="224"/>
        <v>0</v>
      </c>
      <c r="M1341" s="25" t="s">
        <v>1945</v>
      </c>
      <c r="N1341" s="45">
        <v>45859</v>
      </c>
      <c r="O1341" s="54">
        <v>74539.5</v>
      </c>
      <c r="P1341" s="25" t="s">
        <v>253</v>
      </c>
      <c r="Q1341" s="25">
        <v>58153430226</v>
      </c>
      <c r="R1341" s="25" t="s">
        <v>41</v>
      </c>
      <c r="S1341" s="3">
        <v>4</v>
      </c>
      <c r="T1341" s="55"/>
      <c r="U1341" s="25" t="s">
        <v>19</v>
      </c>
      <c r="V1341" s="25" t="str">
        <f>VLOOKUP(P1341,'Customer List'!B:C,2,)</f>
        <v>Gujrat</v>
      </c>
      <c r="W1341" s="56"/>
      <c r="X1341" s="45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229"/>
        <v>1339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223"/>
        <v>5482.4</v>
      </c>
      <c r="G1342" s="54">
        <f t="shared" si="228"/>
        <v>5482.4</v>
      </c>
      <c r="H1342" s="25">
        <v>423101</v>
      </c>
      <c r="I1342" s="25" t="s">
        <v>1270</v>
      </c>
      <c r="J1342" s="25">
        <v>1</v>
      </c>
      <c r="K1342" s="25">
        <v>1</v>
      </c>
      <c r="L1342" s="25">
        <f t="shared" si="224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229"/>
        <v>1340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223"/>
        <v>5482.4</v>
      </c>
      <c r="G1343" s="54">
        <f t="shared" si="228"/>
        <v>5482.4</v>
      </c>
      <c r="H1343" s="25">
        <v>423105</v>
      </c>
      <c r="I1343" s="25" t="s">
        <v>20</v>
      </c>
      <c r="J1343" s="25">
        <v>1</v>
      </c>
      <c r="K1343" s="25">
        <v>1</v>
      </c>
      <c r="L1343" s="25">
        <f t="shared" si="224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229"/>
        <v>1341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223"/>
        <v>5482.4</v>
      </c>
      <c r="G1344" s="54">
        <f t="shared" si="228"/>
        <v>5482.4</v>
      </c>
      <c r="H1344" s="25">
        <v>423109</v>
      </c>
      <c r="I1344" s="25" t="s">
        <v>2899</v>
      </c>
      <c r="J1344" s="25">
        <v>1</v>
      </c>
      <c r="K1344" s="25">
        <v>1</v>
      </c>
      <c r="L1344" s="25">
        <f t="shared" si="224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229"/>
        <v>1342</v>
      </c>
      <c r="B1345" s="25" t="s">
        <v>1915</v>
      </c>
      <c r="C1345" s="45">
        <v>45850</v>
      </c>
      <c r="D1345" s="45">
        <v>45856</v>
      </c>
      <c r="E1345" s="8">
        <v>234.5</v>
      </c>
      <c r="F1345" s="8">
        <f t="shared" si="223"/>
        <v>20636</v>
      </c>
      <c r="G1345" s="54">
        <f t="shared" si="228"/>
        <v>20636</v>
      </c>
      <c r="H1345" s="25">
        <v>423110</v>
      </c>
      <c r="I1345" s="25" t="s">
        <v>2899</v>
      </c>
      <c r="J1345" s="25">
        <v>1</v>
      </c>
      <c r="K1345" s="25">
        <v>1</v>
      </c>
      <c r="L1345" s="25">
        <f t="shared" si="224"/>
        <v>0</v>
      </c>
      <c r="M1345" s="25" t="s">
        <v>2009</v>
      </c>
      <c r="N1345" s="45">
        <v>45860</v>
      </c>
      <c r="O1345" s="54">
        <v>33751.25</v>
      </c>
      <c r="P1345" s="25" t="s">
        <v>517</v>
      </c>
      <c r="Q1345" s="25">
        <v>58153477126</v>
      </c>
      <c r="R1345" s="25" t="s">
        <v>41</v>
      </c>
      <c r="S1345" s="3">
        <v>-20</v>
      </c>
      <c r="T1345" s="55"/>
      <c r="U1345" s="25" t="s">
        <v>19</v>
      </c>
      <c r="V1345" s="25" t="str">
        <f>VLOOKUP(P1345,'Customer List'!B:C,2,)</f>
        <v>Pune</v>
      </c>
      <c r="W1345" s="56"/>
      <c r="X1345" s="45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229"/>
        <v>1343</v>
      </c>
      <c r="B1346" s="25" t="s">
        <v>1915</v>
      </c>
      <c r="C1346" s="45">
        <v>45850</v>
      </c>
      <c r="D1346" s="45">
        <v>45856</v>
      </c>
      <c r="E1346" s="8">
        <v>62.3</v>
      </c>
      <c r="F1346" s="8">
        <f t="shared" si="223"/>
        <v>5482.4</v>
      </c>
      <c r="G1346" s="54">
        <f t="shared" si="228"/>
        <v>5482.4</v>
      </c>
      <c r="H1346" s="25">
        <v>423111</v>
      </c>
      <c r="I1346" s="25" t="s">
        <v>1656</v>
      </c>
      <c r="J1346" s="25">
        <v>1</v>
      </c>
      <c r="K1346" s="25">
        <v>1</v>
      </c>
      <c r="L1346" s="25">
        <f t="shared" si="224"/>
        <v>0</v>
      </c>
      <c r="M1346" s="25" t="s">
        <v>1933</v>
      </c>
      <c r="N1346" s="45">
        <v>45859</v>
      </c>
      <c r="O1346" s="54">
        <v>7609.5</v>
      </c>
      <c r="P1346" s="25" t="s">
        <v>1014</v>
      </c>
      <c r="Q1346" s="25">
        <v>58153432562</v>
      </c>
      <c r="R1346" s="25" t="s">
        <v>41</v>
      </c>
      <c r="S1346" s="3">
        <v>-20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229"/>
        <v>1344</v>
      </c>
      <c r="B1347" s="25" t="s">
        <v>1915</v>
      </c>
      <c r="C1347" s="45">
        <v>45850</v>
      </c>
      <c r="D1347" s="45">
        <v>45856</v>
      </c>
      <c r="E1347" s="8">
        <v>115.5</v>
      </c>
      <c r="F1347" s="8">
        <f t="shared" si="223"/>
        <v>10164</v>
      </c>
      <c r="G1347" s="54">
        <f t="shared" si="228"/>
        <v>10164</v>
      </c>
      <c r="H1347" s="25">
        <v>424401</v>
      </c>
      <c r="I1347" s="25" t="s">
        <v>1347</v>
      </c>
      <c r="J1347" s="25">
        <v>1</v>
      </c>
      <c r="K1347" s="25">
        <v>1</v>
      </c>
      <c r="L1347" s="25">
        <f t="shared" si="224"/>
        <v>0</v>
      </c>
      <c r="M1347" s="25" t="s">
        <v>2007</v>
      </c>
      <c r="N1347" s="45">
        <v>45860</v>
      </c>
      <c r="O1347" s="54">
        <v>12540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229"/>
        <v>1345</v>
      </c>
      <c r="B1348" s="25" t="s">
        <v>1915</v>
      </c>
      <c r="C1348" s="45">
        <v>45850</v>
      </c>
      <c r="D1348" s="45">
        <v>45856</v>
      </c>
      <c r="E1348" s="8">
        <v>53.9</v>
      </c>
      <c r="F1348" s="8">
        <f t="shared" si="223"/>
        <v>4743.2</v>
      </c>
      <c r="G1348" s="54">
        <f t="shared" si="228"/>
        <v>4743.2</v>
      </c>
      <c r="H1348" s="25">
        <v>424801</v>
      </c>
      <c r="I1348" s="25" t="s">
        <v>2900</v>
      </c>
      <c r="J1348" s="25">
        <v>1</v>
      </c>
      <c r="K1348" s="25">
        <v>1</v>
      </c>
      <c r="L1348" s="25">
        <f t="shared" si="224"/>
        <v>0</v>
      </c>
      <c r="M1348" s="25" t="s">
        <v>2232</v>
      </c>
      <c r="N1348" s="45">
        <v>45871</v>
      </c>
      <c r="O1348" s="54">
        <v>7757.75</v>
      </c>
      <c r="P1348" s="25" t="s">
        <v>1017</v>
      </c>
      <c r="Q1348" s="25" t="s">
        <v>2078</v>
      </c>
      <c r="R1348" s="25" t="s">
        <v>638</v>
      </c>
      <c r="S1348" s="3">
        <v>-20</v>
      </c>
      <c r="T1348" s="55" t="s">
        <v>2231</v>
      </c>
      <c r="U1348" s="25" t="s">
        <v>19</v>
      </c>
      <c r="V1348" s="25" t="str">
        <f>VLOOKUP(P1348,'Customer List'!B:C,2,)</f>
        <v>Faridabad</v>
      </c>
      <c r="W1348" s="56"/>
      <c r="X1348" s="45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67" t="str">
        <f>VLOOKUP(P1348,'Customer List'!B:D,3,)</f>
        <v>Local</v>
      </c>
    </row>
    <row r="1349" spans="1:29" x14ac:dyDescent="0.25">
      <c r="A1349" s="25">
        <f t="shared" si="229"/>
        <v>1346</v>
      </c>
      <c r="B1349" s="25" t="s">
        <v>1915</v>
      </c>
      <c r="C1349" s="45">
        <v>45850</v>
      </c>
      <c r="D1349" s="45">
        <v>45856</v>
      </c>
      <c r="E1349" s="8">
        <v>148.5</v>
      </c>
      <c r="F1349" s="8">
        <f t="shared" ref="F1349:F1412" si="230">IF(AB1349="DOLLAR",E1349*88,E1349)</f>
        <v>13068</v>
      </c>
      <c r="G1349" s="54">
        <f t="shared" si="228"/>
        <v>13068</v>
      </c>
      <c r="H1349" s="25">
        <v>480009</v>
      </c>
      <c r="I1349" s="25" t="s">
        <v>2901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2003</v>
      </c>
      <c r="N1349" s="45">
        <v>45860</v>
      </c>
      <c r="O1349" s="54">
        <v>22096.799999999999</v>
      </c>
      <c r="P1349" s="25" t="s">
        <v>1914</v>
      </c>
      <c r="Q1349" s="25">
        <v>58153477454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Banglore</v>
      </c>
      <c r="W1349" s="56"/>
      <c r="X1349" s="45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229"/>
        <v>1347</v>
      </c>
      <c r="B1350" s="25" t="s">
        <v>1915</v>
      </c>
      <c r="C1350" s="45">
        <v>45850</v>
      </c>
      <c r="D1350" s="45">
        <v>45856</v>
      </c>
      <c r="E1350" s="8">
        <v>338.25</v>
      </c>
      <c r="F1350" s="8">
        <f t="shared" si="230"/>
        <v>29766</v>
      </c>
      <c r="G1350" s="54">
        <f t="shared" si="228"/>
        <v>29766</v>
      </c>
      <c r="H1350" s="25">
        <v>502938</v>
      </c>
      <c r="I1350" s="25" t="s">
        <v>2902</v>
      </c>
      <c r="J1350" s="25">
        <v>1</v>
      </c>
      <c r="K1350" s="25">
        <v>1</v>
      </c>
      <c r="L1350" s="25">
        <f t="shared" si="231"/>
        <v>0</v>
      </c>
      <c r="M1350" s="25" t="s">
        <v>1932</v>
      </c>
      <c r="N1350" s="45">
        <v>45859</v>
      </c>
      <c r="O1350" s="54">
        <v>38560.5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229"/>
        <v>1348</v>
      </c>
      <c r="B1351" s="25" t="s">
        <v>1915</v>
      </c>
      <c r="C1351" s="45">
        <v>45850</v>
      </c>
      <c r="D1351" s="45">
        <v>45856</v>
      </c>
      <c r="E1351" s="8">
        <v>187.6</v>
      </c>
      <c r="F1351" s="8">
        <f t="shared" si="230"/>
        <v>16508.8</v>
      </c>
      <c r="G1351" s="54">
        <f t="shared" ref="G1351:G1414" si="235">F1351*J1351</f>
        <v>16508.8</v>
      </c>
      <c r="H1351" s="25">
        <v>504109</v>
      </c>
      <c r="I1351" s="25" t="s">
        <v>2903</v>
      </c>
      <c r="J1351" s="25">
        <v>1</v>
      </c>
      <c r="K1351" s="25">
        <v>1</v>
      </c>
      <c r="L1351" s="25">
        <f t="shared" si="231"/>
        <v>0</v>
      </c>
      <c r="M1351" s="25" t="s">
        <v>2007</v>
      </c>
      <c r="N1351" s="45">
        <v>45860</v>
      </c>
      <c r="O1351" s="54">
        <v>20368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ref="A1352:A1415" si="236">A1351+1</f>
        <v>1349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230"/>
        <v>18018</v>
      </c>
      <c r="G1352" s="54">
        <f t="shared" si="235"/>
        <v>18018</v>
      </c>
      <c r="H1352" s="25">
        <v>505031</v>
      </c>
      <c r="I1352" s="25" t="s">
        <v>2904</v>
      </c>
      <c r="J1352" s="25">
        <v>1</v>
      </c>
      <c r="K1352" s="25">
        <v>1</v>
      </c>
      <c r="L1352" s="25">
        <f t="shared" si="231"/>
        <v>0</v>
      </c>
      <c r="M1352" s="25" t="s">
        <v>2007</v>
      </c>
      <c r="N1352" s="45">
        <v>45860</v>
      </c>
      <c r="O1352" s="54">
        <v>20748</v>
      </c>
      <c r="P1352" s="25" t="s">
        <v>841</v>
      </c>
      <c r="Q1352" s="25">
        <v>58153479053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Hyderabad</v>
      </c>
      <c r="W1352" s="56"/>
      <c r="X1352" s="45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236"/>
        <v>1350</v>
      </c>
      <c r="B1353" s="25" t="s">
        <v>1915</v>
      </c>
      <c r="C1353" s="45">
        <v>45850</v>
      </c>
      <c r="D1353" s="45">
        <v>45856</v>
      </c>
      <c r="E1353" s="8">
        <v>194.25</v>
      </c>
      <c r="F1353" s="8">
        <f t="shared" si="230"/>
        <v>17094</v>
      </c>
      <c r="G1353" s="54">
        <f t="shared" si="235"/>
        <v>17094</v>
      </c>
      <c r="H1353" s="25">
        <v>505842</v>
      </c>
      <c r="I1353" s="25" t="s">
        <v>1349</v>
      </c>
      <c r="J1353" s="25">
        <v>1</v>
      </c>
      <c r="K1353" s="25">
        <v>1</v>
      </c>
      <c r="L1353" s="25">
        <f t="shared" si="231"/>
        <v>0</v>
      </c>
      <c r="M1353" s="25" t="s">
        <v>2007</v>
      </c>
      <c r="N1353" s="45">
        <v>45860</v>
      </c>
      <c r="O1353" s="54">
        <v>19684</v>
      </c>
      <c r="P1353" s="25" t="s">
        <v>841</v>
      </c>
      <c r="Q1353" s="25">
        <v>58153479053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Hyderabad</v>
      </c>
      <c r="W1353" s="56"/>
      <c r="X1353" s="45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236"/>
        <v>1351</v>
      </c>
      <c r="B1354" s="25" t="s">
        <v>1915</v>
      </c>
      <c r="C1354" s="45">
        <v>45850</v>
      </c>
      <c r="D1354" s="45">
        <v>45856</v>
      </c>
      <c r="E1354" s="8">
        <v>204.75</v>
      </c>
      <c r="F1354" s="8">
        <f t="shared" si="230"/>
        <v>18018</v>
      </c>
      <c r="G1354" s="54">
        <f t="shared" si="235"/>
        <v>36036</v>
      </c>
      <c r="H1354" s="25">
        <v>506333</v>
      </c>
      <c r="I1354" s="25" t="s">
        <v>1524</v>
      </c>
      <c r="J1354" s="25">
        <v>2</v>
      </c>
      <c r="K1354" s="25">
        <v>2</v>
      </c>
      <c r="L1354" s="25">
        <f t="shared" si="231"/>
        <v>0</v>
      </c>
      <c r="M1354" s="25" t="s">
        <v>1931</v>
      </c>
      <c r="N1354" s="45">
        <v>45859</v>
      </c>
      <c r="O1354" s="54">
        <v>46683</v>
      </c>
      <c r="P1354" s="25" t="s">
        <v>1014</v>
      </c>
      <c r="Q1354" s="25">
        <v>58153432562</v>
      </c>
      <c r="R1354" s="25" t="s">
        <v>41</v>
      </c>
      <c r="S1354" s="3">
        <v>4</v>
      </c>
      <c r="T1354" s="55"/>
      <c r="U1354" s="25" t="s">
        <v>19</v>
      </c>
      <c r="V1354" s="25" t="str">
        <f>VLOOKUP(P1354,'Customer List'!B:C,2,)</f>
        <v>Mumbai</v>
      </c>
      <c r="W1354" s="56"/>
      <c r="X1354" s="45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236"/>
        <v>1352</v>
      </c>
      <c r="B1355" s="25" t="s">
        <v>1915</v>
      </c>
      <c r="C1355" s="45">
        <v>45850</v>
      </c>
      <c r="D1355" s="45">
        <v>45856</v>
      </c>
      <c r="E1355" s="8">
        <v>267.39999999999998</v>
      </c>
      <c r="F1355" s="8">
        <f t="shared" si="230"/>
        <v>23531.199999999997</v>
      </c>
      <c r="G1355" s="54">
        <f t="shared" si="235"/>
        <v>23531.199999999997</v>
      </c>
      <c r="H1355" s="25">
        <v>515408</v>
      </c>
      <c r="I1355" s="25" t="s">
        <v>2905</v>
      </c>
      <c r="J1355" s="25">
        <v>1</v>
      </c>
      <c r="K1355" s="25">
        <v>1</v>
      </c>
      <c r="L1355" s="25">
        <f t="shared" si="231"/>
        <v>0</v>
      </c>
      <c r="M1355" s="25" t="s">
        <v>1932</v>
      </c>
      <c r="N1355" s="45">
        <v>45859</v>
      </c>
      <c r="O1355" s="54">
        <v>32661</v>
      </c>
      <c r="P1355" s="25" t="s">
        <v>1014</v>
      </c>
      <c r="Q1355" s="25">
        <v>58153432562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Mumbai</v>
      </c>
      <c r="W1355" s="56"/>
      <c r="X1355" s="45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236"/>
        <v>1353</v>
      </c>
      <c r="B1356" s="25" t="s">
        <v>1915</v>
      </c>
      <c r="C1356" s="45">
        <v>45850</v>
      </c>
      <c r="D1356" s="45">
        <v>45856</v>
      </c>
      <c r="E1356" s="8">
        <v>160.30000000000001</v>
      </c>
      <c r="F1356" s="8">
        <f t="shared" si="230"/>
        <v>14106.400000000001</v>
      </c>
      <c r="G1356" s="54">
        <f t="shared" si="235"/>
        <v>14106.400000000001</v>
      </c>
      <c r="H1356" s="25">
        <v>570206</v>
      </c>
      <c r="I1356" s="25" t="s">
        <v>2906</v>
      </c>
      <c r="J1356" s="25">
        <v>1</v>
      </c>
      <c r="K1356" s="25">
        <v>1</v>
      </c>
      <c r="L1356" s="25">
        <f t="shared" si="231"/>
        <v>0</v>
      </c>
      <c r="M1356" s="25" t="s">
        <v>2003</v>
      </c>
      <c r="N1356" s="45">
        <v>45860</v>
      </c>
      <c r="O1356" s="54">
        <v>25556.400000000001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236"/>
        <v>1354</v>
      </c>
      <c r="B1357" s="25" t="s">
        <v>1915</v>
      </c>
      <c r="C1357" s="45">
        <v>45850</v>
      </c>
      <c r="D1357" s="45">
        <v>45856</v>
      </c>
      <c r="E1357" s="8">
        <v>70.7</v>
      </c>
      <c r="F1357" s="8">
        <f t="shared" si="230"/>
        <v>6221.6</v>
      </c>
      <c r="G1357" s="54">
        <f t="shared" si="235"/>
        <v>6221.6</v>
      </c>
      <c r="H1357" s="25">
        <v>576402</v>
      </c>
      <c r="I1357" s="25" t="s">
        <v>2907</v>
      </c>
      <c r="J1357" s="25">
        <v>1</v>
      </c>
      <c r="K1357" s="25">
        <v>1</v>
      </c>
      <c r="L1357" s="25">
        <f t="shared" si="231"/>
        <v>0</v>
      </c>
      <c r="M1357" s="25" t="s">
        <v>1942</v>
      </c>
      <c r="N1357" s="45">
        <v>45859</v>
      </c>
      <c r="O1357" s="54">
        <v>10175.75</v>
      </c>
      <c r="P1357" s="25" t="s">
        <v>1912</v>
      </c>
      <c r="Q1357" s="25">
        <v>58153429681</v>
      </c>
      <c r="R1357" s="25" t="s">
        <v>41</v>
      </c>
      <c r="S1357" s="3">
        <v>-20</v>
      </c>
      <c r="T1357" s="55"/>
      <c r="U1357" s="25" t="s">
        <v>19</v>
      </c>
      <c r="V1357" s="25" t="str">
        <f>VLOOKUP(P1357,'Customer List'!B:C,2,)</f>
        <v>Lucknow</v>
      </c>
      <c r="W1357" s="56"/>
      <c r="X1357" s="45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236"/>
        <v>1355</v>
      </c>
      <c r="B1358" s="25" t="s">
        <v>1915</v>
      </c>
      <c r="C1358" s="45">
        <v>45850</v>
      </c>
      <c r="D1358" s="45">
        <v>45856</v>
      </c>
      <c r="E1358" s="8">
        <v>177.1</v>
      </c>
      <c r="F1358" s="8">
        <f t="shared" si="230"/>
        <v>15584.8</v>
      </c>
      <c r="G1358" s="54">
        <f t="shared" si="235"/>
        <v>15584.8</v>
      </c>
      <c r="H1358" s="25">
        <v>592704</v>
      </c>
      <c r="I1358" s="25" t="s">
        <v>2908</v>
      </c>
      <c r="J1358" s="25">
        <v>1</v>
      </c>
      <c r="K1358" s="25">
        <v>1</v>
      </c>
      <c r="L1358" s="25">
        <f t="shared" si="231"/>
        <v>0</v>
      </c>
      <c r="M1358" s="25" t="s">
        <v>2003</v>
      </c>
      <c r="N1358" s="45">
        <v>45860</v>
      </c>
      <c r="O1358" s="54">
        <v>28234.799999999999</v>
      </c>
      <c r="P1358" s="25" t="s">
        <v>1914</v>
      </c>
      <c r="Q1358" s="25">
        <v>58153477454</v>
      </c>
      <c r="R1358" s="25" t="s">
        <v>41</v>
      </c>
      <c r="S1358" s="3">
        <v>-20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236"/>
        <v>1356</v>
      </c>
      <c r="B1359" s="25" t="s">
        <v>1915</v>
      </c>
      <c r="C1359" s="45">
        <v>45850</v>
      </c>
      <c r="D1359" s="45">
        <v>45856</v>
      </c>
      <c r="E1359" s="8">
        <v>126</v>
      </c>
      <c r="F1359" s="8">
        <f t="shared" si="230"/>
        <v>11088</v>
      </c>
      <c r="G1359" s="54">
        <f t="shared" si="235"/>
        <v>11088</v>
      </c>
      <c r="H1359" s="25">
        <v>600653</v>
      </c>
      <c r="I1359" s="25" t="s">
        <v>2909</v>
      </c>
      <c r="J1359" s="25">
        <v>1</v>
      </c>
      <c r="K1359" s="25">
        <v>1</v>
      </c>
      <c r="L1359" s="25">
        <f t="shared" si="231"/>
        <v>0</v>
      </c>
      <c r="M1359" s="25" t="s">
        <v>2003</v>
      </c>
      <c r="N1359" s="45">
        <v>45860</v>
      </c>
      <c r="O1359" s="54">
        <v>20088</v>
      </c>
      <c r="P1359" s="25" t="s">
        <v>1914</v>
      </c>
      <c r="Q1359" s="25">
        <v>58153477454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236"/>
        <v>1357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230"/>
        <v>22792</v>
      </c>
      <c r="G1360" s="54">
        <f t="shared" si="235"/>
        <v>22792</v>
      </c>
      <c r="H1360" s="25">
        <v>621616</v>
      </c>
      <c r="I1360" s="25" t="s">
        <v>2910</v>
      </c>
      <c r="J1360" s="25">
        <v>1</v>
      </c>
      <c r="K1360" s="25">
        <v>1</v>
      </c>
      <c r="L1360" s="25">
        <f t="shared" si="231"/>
        <v>0</v>
      </c>
      <c r="M1360" s="25" t="s">
        <v>1924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236"/>
        <v>1358</v>
      </c>
      <c r="B1361" s="25" t="s">
        <v>1915</v>
      </c>
      <c r="C1361" s="45">
        <v>45850</v>
      </c>
      <c r="D1361" s="45">
        <v>45856</v>
      </c>
      <c r="E1361" s="8">
        <v>267.39999999999998</v>
      </c>
      <c r="F1361" s="8">
        <f t="shared" si="230"/>
        <v>23531.199999999997</v>
      </c>
      <c r="G1361" s="54">
        <f t="shared" si="235"/>
        <v>23531.199999999997</v>
      </c>
      <c r="H1361" s="25">
        <v>626810</v>
      </c>
      <c r="I1361" s="25" t="s">
        <v>2911</v>
      </c>
      <c r="J1361" s="25">
        <v>1</v>
      </c>
      <c r="K1361" s="25">
        <v>1</v>
      </c>
      <c r="L1361" s="25">
        <f t="shared" si="231"/>
        <v>0</v>
      </c>
      <c r="M1361" s="25" t="s">
        <v>1924</v>
      </c>
      <c r="N1361" s="45">
        <v>45857</v>
      </c>
      <c r="O1361" s="54">
        <v>41447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236"/>
        <v>1359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230"/>
        <v>22792</v>
      </c>
      <c r="G1362" s="54">
        <f t="shared" si="235"/>
        <v>22792</v>
      </c>
      <c r="H1362" s="25">
        <v>626812</v>
      </c>
      <c r="I1362" s="25" t="s">
        <v>1259</v>
      </c>
      <c r="J1362" s="25">
        <v>1</v>
      </c>
      <c r="K1362" s="25">
        <v>1</v>
      </c>
      <c r="L1362" s="25">
        <f t="shared" si="231"/>
        <v>0</v>
      </c>
      <c r="M1362" s="25" t="s">
        <v>1922</v>
      </c>
      <c r="N1362" s="45">
        <v>45857</v>
      </c>
      <c r="O1362" s="54">
        <v>40145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236"/>
        <v>1360</v>
      </c>
      <c r="B1363" s="25" t="s">
        <v>1915</v>
      </c>
      <c r="C1363" s="45">
        <v>45850</v>
      </c>
      <c r="D1363" s="45">
        <v>45856</v>
      </c>
      <c r="E1363" s="8">
        <v>259</v>
      </c>
      <c r="F1363" s="8">
        <f t="shared" si="230"/>
        <v>22792</v>
      </c>
      <c r="G1363" s="54">
        <f t="shared" si="235"/>
        <v>136752</v>
      </c>
      <c r="H1363" s="25">
        <v>626812</v>
      </c>
      <c r="I1363" s="25" t="s">
        <v>1259</v>
      </c>
      <c r="J1363" s="25">
        <v>6</v>
      </c>
      <c r="K1363" s="25">
        <v>6</v>
      </c>
      <c r="L1363" s="25">
        <f t="shared" si="231"/>
        <v>0</v>
      </c>
      <c r="M1363" s="25" t="s">
        <v>2112</v>
      </c>
      <c r="N1363" s="45">
        <v>45866</v>
      </c>
      <c r="O1363" s="54">
        <f>2*120435</f>
        <v>240870</v>
      </c>
      <c r="P1363" s="25" t="s">
        <v>1900</v>
      </c>
      <c r="Q1363" s="25">
        <v>58153728301</v>
      </c>
      <c r="R1363" s="25" t="s">
        <v>41</v>
      </c>
      <c r="S1363" s="3">
        <v>4</v>
      </c>
      <c r="T1363" s="55" t="s">
        <v>1949</v>
      </c>
      <c r="U1363" s="25" t="s">
        <v>19</v>
      </c>
      <c r="V1363" s="25" t="str">
        <f>VLOOKUP(P1363,'Customer List'!B:C,2,)</f>
        <v>Banglore</v>
      </c>
      <c r="W1363" s="56"/>
      <c r="X1363" s="45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236"/>
        <v>1361</v>
      </c>
      <c r="B1364" s="25" t="s">
        <v>1915</v>
      </c>
      <c r="C1364" s="45">
        <v>45850</v>
      </c>
      <c r="D1364" s="45">
        <v>45856</v>
      </c>
      <c r="E1364" s="8">
        <v>259</v>
      </c>
      <c r="F1364" s="8">
        <f t="shared" si="230"/>
        <v>22792</v>
      </c>
      <c r="G1364" s="54">
        <f t="shared" si="235"/>
        <v>68376</v>
      </c>
      <c r="H1364" s="25">
        <v>626812</v>
      </c>
      <c r="I1364" s="25" t="s">
        <v>1259</v>
      </c>
      <c r="J1364" s="25">
        <v>3</v>
      </c>
      <c r="K1364" s="25">
        <v>3</v>
      </c>
      <c r="L1364" s="25">
        <f t="shared" si="231"/>
        <v>0</v>
      </c>
      <c r="M1364" s="25" t="s">
        <v>2541</v>
      </c>
      <c r="N1364" s="45">
        <v>45892</v>
      </c>
      <c r="O1364" s="54">
        <v>120435</v>
      </c>
      <c r="P1364" s="25" t="s">
        <v>1900</v>
      </c>
      <c r="Q1364" s="25">
        <v>58154747405</v>
      </c>
      <c r="R1364" s="25" t="s">
        <v>41</v>
      </c>
      <c r="S1364" s="3">
        <v>4</v>
      </c>
      <c r="T1364" s="55" t="s">
        <v>1949</v>
      </c>
      <c r="U1364" s="25" t="s">
        <v>19</v>
      </c>
      <c r="V1364" s="25" t="str">
        <f>VLOOKUP(P1364,'Customer List'!B:C,2,)</f>
        <v>Banglore</v>
      </c>
      <c r="W1364" s="56"/>
      <c r="X1364" s="45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t="14.25" customHeight="1" x14ac:dyDescent="0.25">
      <c r="A1365" s="25">
        <f t="shared" si="236"/>
        <v>1362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230"/>
        <v>22176</v>
      </c>
      <c r="G1365" s="54">
        <f t="shared" si="235"/>
        <v>22176</v>
      </c>
      <c r="H1365" s="25">
        <v>637310</v>
      </c>
      <c r="I1365" s="25" t="s">
        <v>2912</v>
      </c>
      <c r="J1365" s="25">
        <v>1</v>
      </c>
      <c r="K1365" s="25">
        <v>1</v>
      </c>
      <c r="L1365" s="25">
        <f t="shared" si="231"/>
        <v>0</v>
      </c>
      <c r="M1365" s="25" t="s">
        <v>1924</v>
      </c>
      <c r="N1365" s="45">
        <v>45857</v>
      </c>
      <c r="O1365" s="54">
        <v>39060</v>
      </c>
      <c r="P1365" s="25" t="s">
        <v>1900</v>
      </c>
      <c r="Q1365" s="25">
        <v>58153395974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Banglore</v>
      </c>
      <c r="W1365" s="56"/>
      <c r="X1365" s="45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236"/>
        <v>1363</v>
      </c>
      <c r="B1366" s="25" t="s">
        <v>1915</v>
      </c>
      <c r="C1366" s="45">
        <v>45850</v>
      </c>
      <c r="D1366" s="45">
        <v>45856</v>
      </c>
      <c r="E1366" s="8">
        <v>177.1</v>
      </c>
      <c r="F1366" s="8">
        <f t="shared" si="230"/>
        <v>15584.8</v>
      </c>
      <c r="G1366" s="54">
        <f t="shared" si="235"/>
        <v>15584.8</v>
      </c>
      <c r="H1366" s="25">
        <v>640922</v>
      </c>
      <c r="I1366" s="25" t="s">
        <v>2913</v>
      </c>
      <c r="J1366" s="25">
        <v>1</v>
      </c>
      <c r="K1366" s="25">
        <v>1</v>
      </c>
      <c r="L1366" s="25">
        <f t="shared" si="231"/>
        <v>0</v>
      </c>
      <c r="M1366" s="25" t="s">
        <v>2232</v>
      </c>
      <c r="N1366" s="45">
        <v>45871</v>
      </c>
      <c r="O1366" s="54">
        <v>25489.75</v>
      </c>
      <c r="P1366" s="25" t="s">
        <v>1017</v>
      </c>
      <c r="Q1366" s="25" t="s">
        <v>2078</v>
      </c>
      <c r="R1366" s="25" t="s">
        <v>638</v>
      </c>
      <c r="S1366" s="3">
        <v>4</v>
      </c>
      <c r="T1366" s="55" t="s">
        <v>2231</v>
      </c>
      <c r="U1366" s="25" t="s">
        <v>19</v>
      </c>
      <c r="V1366" s="25" t="str">
        <f>VLOOKUP(P1366,'Customer List'!B:C,2,)</f>
        <v>Faridabad</v>
      </c>
      <c r="W1366" s="56"/>
      <c r="X1366" s="45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67" t="str">
        <f>VLOOKUP(P1366,'Customer List'!B:D,3,)</f>
        <v>Local</v>
      </c>
    </row>
    <row r="1367" spans="1:29" x14ac:dyDescent="0.25">
      <c r="A1367" s="25">
        <f t="shared" si="236"/>
        <v>1364</v>
      </c>
      <c r="B1367" s="25" t="s">
        <v>1915</v>
      </c>
      <c r="C1367" s="45">
        <v>45850</v>
      </c>
      <c r="D1367" s="45">
        <v>45856</v>
      </c>
      <c r="E1367" s="8">
        <v>283.5</v>
      </c>
      <c r="F1367" s="8">
        <f t="shared" si="230"/>
        <v>24948</v>
      </c>
      <c r="G1367" s="54">
        <f t="shared" si="235"/>
        <v>24948</v>
      </c>
      <c r="H1367" s="25">
        <v>640945</v>
      </c>
      <c r="I1367" s="25" t="s">
        <v>1623</v>
      </c>
      <c r="J1367" s="25">
        <v>1</v>
      </c>
      <c r="K1367" s="25">
        <v>1</v>
      </c>
      <c r="L1367" s="25">
        <f t="shared" si="231"/>
        <v>0</v>
      </c>
      <c r="M1367" s="25" t="s">
        <v>1942</v>
      </c>
      <c r="N1367" s="45">
        <v>45859</v>
      </c>
      <c r="O1367" s="54">
        <v>40803.75</v>
      </c>
      <c r="P1367" s="25" t="s">
        <v>1912</v>
      </c>
      <c r="Q1367" s="25">
        <v>58153429681</v>
      </c>
      <c r="R1367" s="25" t="s">
        <v>41</v>
      </c>
      <c r="S1367" s="3">
        <v>4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236"/>
        <v>1365</v>
      </c>
      <c r="B1368" s="25" t="s">
        <v>1915</v>
      </c>
      <c r="C1368" s="45">
        <v>45850</v>
      </c>
      <c r="D1368" s="45">
        <v>45856</v>
      </c>
      <c r="E1368" s="8">
        <v>252</v>
      </c>
      <c r="F1368" s="8">
        <f t="shared" si="230"/>
        <v>22176</v>
      </c>
      <c r="G1368" s="54">
        <f t="shared" si="235"/>
        <v>22176</v>
      </c>
      <c r="H1368" s="25">
        <v>652404</v>
      </c>
      <c r="I1368" s="25" t="s">
        <v>2914</v>
      </c>
      <c r="J1368" s="25">
        <v>1</v>
      </c>
      <c r="K1368" s="25">
        <v>1</v>
      </c>
      <c r="L1368" s="25">
        <f t="shared" si="231"/>
        <v>0</v>
      </c>
      <c r="M1368" s="25" t="s">
        <v>1931</v>
      </c>
      <c r="N1368" s="45">
        <v>45859</v>
      </c>
      <c r="O1368" s="54">
        <v>30780</v>
      </c>
      <c r="P1368" s="25" t="s">
        <v>1014</v>
      </c>
      <c r="Q1368" s="25">
        <v>58153432562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Mumbai</v>
      </c>
      <c r="W1368" s="56"/>
      <c r="X1368" s="45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236"/>
        <v>1366</v>
      </c>
      <c r="B1369" s="25" t="s">
        <v>1915</v>
      </c>
      <c r="C1369" s="45">
        <v>45850</v>
      </c>
      <c r="D1369" s="45">
        <v>45856</v>
      </c>
      <c r="E1369" s="8">
        <v>105</v>
      </c>
      <c r="F1369" s="8">
        <f t="shared" si="230"/>
        <v>9240</v>
      </c>
      <c r="G1369" s="54">
        <f t="shared" si="235"/>
        <v>9240</v>
      </c>
      <c r="H1369" s="25">
        <v>696807</v>
      </c>
      <c r="I1369" s="25" t="s">
        <v>2915</v>
      </c>
      <c r="J1369" s="25">
        <v>1</v>
      </c>
      <c r="K1369" s="25">
        <v>1</v>
      </c>
      <c r="L1369" s="25">
        <f t="shared" si="231"/>
        <v>0</v>
      </c>
      <c r="M1369" s="25" t="s">
        <v>1946</v>
      </c>
      <c r="N1369" s="45">
        <v>45859</v>
      </c>
      <c r="O1369" s="54">
        <v>0</v>
      </c>
      <c r="P1369" s="25" t="s">
        <v>173</v>
      </c>
      <c r="Q1369" s="25">
        <v>58153433030</v>
      </c>
      <c r="R1369" s="25" t="s">
        <v>41</v>
      </c>
      <c r="S1369" s="3">
        <v>4</v>
      </c>
      <c r="T1369" s="55" t="s">
        <v>610</v>
      </c>
      <c r="U1369" s="25" t="s">
        <v>19</v>
      </c>
      <c r="V1369" s="25" t="str">
        <f>VLOOKUP(P1369,'Customer List'!B:C,2,)</f>
        <v>Kolkata</v>
      </c>
      <c r="W1369" s="56"/>
      <c r="X1369" s="45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236"/>
        <v>1367</v>
      </c>
      <c r="B1370" s="25" t="s">
        <v>1915</v>
      </c>
      <c r="C1370" s="45">
        <v>45850</v>
      </c>
      <c r="D1370" s="45">
        <v>45856</v>
      </c>
      <c r="E1370" s="8">
        <v>74.2</v>
      </c>
      <c r="F1370" s="8">
        <f t="shared" si="230"/>
        <v>6529.6</v>
      </c>
      <c r="G1370" s="54">
        <f t="shared" si="235"/>
        <v>13059.2</v>
      </c>
      <c r="H1370" s="25">
        <v>765202</v>
      </c>
      <c r="I1370" s="25" t="s">
        <v>2916</v>
      </c>
      <c r="J1370" s="25">
        <v>2</v>
      </c>
      <c r="K1370" s="25">
        <v>2</v>
      </c>
      <c r="L1370" s="25">
        <f t="shared" si="231"/>
        <v>0</v>
      </c>
      <c r="M1370" s="25" t="s">
        <v>2139</v>
      </c>
      <c r="N1370" s="45">
        <v>45867</v>
      </c>
      <c r="O1370" s="54">
        <v>24645</v>
      </c>
      <c r="P1370" s="25" t="s">
        <v>371</v>
      </c>
      <c r="Q1370" s="25">
        <v>58153779283</v>
      </c>
      <c r="R1370" s="25" t="s">
        <v>41</v>
      </c>
      <c r="S1370" s="3">
        <v>-20</v>
      </c>
      <c r="T1370" s="55"/>
      <c r="U1370" s="25" t="s">
        <v>19</v>
      </c>
      <c r="V1370" s="25" t="str">
        <f>VLOOKUP(P1370,'Customer List'!B:C,2,)</f>
        <v>Gujrat</v>
      </c>
      <c r="W1370" s="56"/>
      <c r="X1370" s="45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x14ac:dyDescent="0.25">
      <c r="A1371" s="25">
        <f t="shared" si="236"/>
        <v>1368</v>
      </c>
      <c r="B1371" s="25" t="s">
        <v>1915</v>
      </c>
      <c r="C1371" s="45">
        <v>45850</v>
      </c>
      <c r="D1371" s="45">
        <v>45856</v>
      </c>
      <c r="E1371" s="8">
        <v>152.6</v>
      </c>
      <c r="F1371" s="8">
        <f t="shared" si="230"/>
        <v>13428.8</v>
      </c>
      <c r="G1371" s="54">
        <f t="shared" si="235"/>
        <v>13428.8</v>
      </c>
      <c r="H1371" s="25">
        <v>769402</v>
      </c>
      <c r="I1371" s="25" t="s">
        <v>2917</v>
      </c>
      <c r="J1371" s="25">
        <v>1</v>
      </c>
      <c r="K1371" s="25">
        <v>1</v>
      </c>
      <c r="L1371" s="25">
        <f t="shared" si="231"/>
        <v>0</v>
      </c>
      <c r="M1371" s="25" t="s">
        <v>1942</v>
      </c>
      <c r="N1371" s="45">
        <v>45859</v>
      </c>
      <c r="O1371" s="54">
        <v>21963.5</v>
      </c>
      <c r="P1371" s="25" t="s">
        <v>1912</v>
      </c>
      <c r="Q1371" s="25">
        <v>58153429681</v>
      </c>
      <c r="R1371" s="25" t="s">
        <v>41</v>
      </c>
      <c r="S1371" s="3">
        <v>-20</v>
      </c>
      <c r="T1371" s="55"/>
      <c r="U1371" s="25" t="s">
        <v>19</v>
      </c>
      <c r="V1371" s="25" t="str">
        <f>VLOOKUP(P1371,'Customer List'!B:C,2,)</f>
        <v>Lucknow</v>
      </c>
      <c r="W1371" s="56"/>
      <c r="X1371" s="45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67" t="str">
        <f>VLOOKUP(P1371,'Customer List'!B:D,3,)</f>
        <v>OutStation</v>
      </c>
    </row>
    <row r="1372" spans="1:29" x14ac:dyDescent="0.25">
      <c r="A1372" s="25">
        <f t="shared" si="236"/>
        <v>1369</v>
      </c>
      <c r="B1372" s="25" t="s">
        <v>1915</v>
      </c>
      <c r="C1372" s="45">
        <v>45850</v>
      </c>
      <c r="D1372" s="45">
        <v>45856</v>
      </c>
      <c r="E1372" s="8">
        <v>328.3</v>
      </c>
      <c r="F1372" s="8">
        <f t="shared" si="230"/>
        <v>28890.400000000001</v>
      </c>
      <c r="G1372" s="54">
        <f t="shared" si="235"/>
        <v>28890.400000000001</v>
      </c>
      <c r="H1372" s="25">
        <v>901518</v>
      </c>
      <c r="I1372" s="25" t="s">
        <v>2918</v>
      </c>
      <c r="J1372" s="25">
        <v>1</v>
      </c>
      <c r="K1372" s="25">
        <v>1</v>
      </c>
      <c r="L1372" s="25">
        <f t="shared" si="231"/>
        <v>0</v>
      </c>
      <c r="M1372" s="25" t="s">
        <v>1923</v>
      </c>
      <c r="N1372" s="45">
        <v>45857</v>
      </c>
      <c r="O1372" s="54">
        <v>50886.5</v>
      </c>
      <c r="P1372" s="25" t="s">
        <v>1900</v>
      </c>
      <c r="Q1372" s="25">
        <v>58153395974</v>
      </c>
      <c r="R1372" s="25" t="s">
        <v>41</v>
      </c>
      <c r="S1372" s="3">
        <v>4</v>
      </c>
      <c r="T1372" s="55"/>
      <c r="U1372" s="25" t="s">
        <v>19</v>
      </c>
      <c r="V1372" s="25" t="str">
        <f>VLOOKUP(P1372,'Customer List'!B:C,2,)</f>
        <v>Banglore</v>
      </c>
      <c r="W1372" s="56"/>
      <c r="X1372" s="45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67" t="str">
        <f>VLOOKUP(P1372,'Customer List'!B:D,3,)</f>
        <v>OutStation</v>
      </c>
    </row>
    <row r="1373" spans="1:29" x14ac:dyDescent="0.25">
      <c r="A1373" s="25">
        <f t="shared" si="236"/>
        <v>1370</v>
      </c>
      <c r="B1373" s="25" t="s">
        <v>1916</v>
      </c>
      <c r="C1373" s="45">
        <v>45846</v>
      </c>
      <c r="D1373" s="45">
        <v>45856</v>
      </c>
      <c r="E1373" s="8">
        <v>198.1</v>
      </c>
      <c r="F1373" s="8">
        <f t="shared" si="230"/>
        <v>17432.8</v>
      </c>
      <c r="G1373" s="54">
        <f t="shared" si="235"/>
        <v>17432.8</v>
      </c>
      <c r="H1373" s="25">
        <v>127608</v>
      </c>
      <c r="I1373" s="25" t="s">
        <v>2919</v>
      </c>
      <c r="J1373" s="25">
        <v>1</v>
      </c>
      <c r="K1373" s="25">
        <v>1</v>
      </c>
      <c r="L1373" s="25">
        <f t="shared" si="231"/>
        <v>0</v>
      </c>
      <c r="M1373" s="25" t="s">
        <v>2010</v>
      </c>
      <c r="N1373" s="45">
        <v>45860</v>
      </c>
      <c r="O1373" s="54">
        <v>25527.31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236"/>
        <v>1371</v>
      </c>
      <c r="B1374" s="25" t="s">
        <v>1916</v>
      </c>
      <c r="C1374" s="45">
        <v>45846</v>
      </c>
      <c r="D1374" s="45">
        <v>45856</v>
      </c>
      <c r="E1374" s="8">
        <v>45.5</v>
      </c>
      <c r="F1374" s="8">
        <f t="shared" si="230"/>
        <v>4004</v>
      </c>
      <c r="G1374" s="54">
        <f t="shared" si="235"/>
        <v>4004</v>
      </c>
      <c r="H1374" s="25">
        <v>156603</v>
      </c>
      <c r="I1374" s="25" t="s">
        <v>2920</v>
      </c>
      <c r="J1374" s="25">
        <v>1</v>
      </c>
      <c r="K1374" s="25">
        <v>1</v>
      </c>
      <c r="L1374" s="25">
        <f t="shared" si="231"/>
        <v>0</v>
      </c>
      <c r="M1374" s="25" t="s">
        <v>2010</v>
      </c>
      <c r="N1374" s="45">
        <v>45860</v>
      </c>
      <c r="O1374" s="54">
        <v>5863.16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236"/>
        <v>1372</v>
      </c>
      <c r="B1375" s="25" t="s">
        <v>1916</v>
      </c>
      <c r="C1375" s="45">
        <v>45846</v>
      </c>
      <c r="D1375" s="45">
        <v>45856</v>
      </c>
      <c r="E1375" s="8">
        <v>187.6</v>
      </c>
      <c r="F1375" s="8">
        <f t="shared" si="230"/>
        <v>16508.8</v>
      </c>
      <c r="G1375" s="54">
        <f t="shared" si="235"/>
        <v>16508.8</v>
      </c>
      <c r="H1375" s="25">
        <v>300526</v>
      </c>
      <c r="I1375" s="25" t="s">
        <v>1721</v>
      </c>
      <c r="J1375" s="25">
        <v>1</v>
      </c>
      <c r="K1375" s="25">
        <v>1</v>
      </c>
      <c r="L1375" s="25">
        <f t="shared" si="231"/>
        <v>0</v>
      </c>
      <c r="M1375" s="25" t="s">
        <v>2011</v>
      </c>
      <c r="N1375" s="45">
        <v>45860</v>
      </c>
      <c r="O1375" s="54">
        <v>24174.27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236"/>
        <v>1373</v>
      </c>
      <c r="B1376" s="25" t="s">
        <v>1916</v>
      </c>
      <c r="C1376" s="45">
        <v>45846</v>
      </c>
      <c r="D1376" s="45">
        <v>45856</v>
      </c>
      <c r="E1376" s="8">
        <v>161.25</v>
      </c>
      <c r="F1376" s="8">
        <f t="shared" si="230"/>
        <v>14190</v>
      </c>
      <c r="G1376" s="54">
        <f t="shared" si="235"/>
        <v>14190</v>
      </c>
      <c r="H1376" s="25">
        <v>302239</v>
      </c>
      <c r="I1376" s="25" t="s">
        <v>1478</v>
      </c>
      <c r="J1376" s="25">
        <v>1</v>
      </c>
      <c r="K1376" s="25">
        <v>1</v>
      </c>
      <c r="L1376" s="25">
        <f t="shared" si="231"/>
        <v>0</v>
      </c>
      <c r="M1376" s="25" t="s">
        <v>2011</v>
      </c>
      <c r="N1376" s="45">
        <v>45860</v>
      </c>
      <c r="O1376" s="54">
        <v>19393.54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236"/>
        <v>1374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230"/>
        <v>22422.400000000001</v>
      </c>
      <c r="G1377" s="54">
        <f t="shared" si="235"/>
        <v>22422.400000000001</v>
      </c>
      <c r="H1377" s="25">
        <v>348918</v>
      </c>
      <c r="I1377" s="25" t="s">
        <v>2921</v>
      </c>
      <c r="J1377" s="25">
        <v>1</v>
      </c>
      <c r="K1377" s="25">
        <v>1</v>
      </c>
      <c r="L1377" s="25">
        <f t="shared" si="231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236"/>
        <v>1375</v>
      </c>
      <c r="B1378" s="25" t="s">
        <v>1916</v>
      </c>
      <c r="C1378" s="45">
        <v>45846</v>
      </c>
      <c r="D1378" s="45">
        <v>45856</v>
      </c>
      <c r="E1378" s="8">
        <v>115.5</v>
      </c>
      <c r="F1378" s="8">
        <f t="shared" si="230"/>
        <v>10164</v>
      </c>
      <c r="G1378" s="54">
        <f t="shared" si="235"/>
        <v>10164</v>
      </c>
      <c r="H1378" s="25">
        <v>353303</v>
      </c>
      <c r="I1378" s="25" t="s">
        <v>2922</v>
      </c>
      <c r="J1378" s="25">
        <v>1</v>
      </c>
      <c r="K1378" s="25">
        <v>1</v>
      </c>
      <c r="L1378" s="25">
        <f t="shared" si="231"/>
        <v>0</v>
      </c>
      <c r="M1378" s="25" t="s">
        <v>2011</v>
      </c>
      <c r="N1378" s="45">
        <v>45860</v>
      </c>
      <c r="O1378" s="54">
        <v>14883.41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236"/>
        <v>1376</v>
      </c>
      <c r="B1379" s="25" t="s">
        <v>1916</v>
      </c>
      <c r="C1379" s="45">
        <v>45846</v>
      </c>
      <c r="D1379" s="45">
        <v>45856</v>
      </c>
      <c r="E1379" s="8">
        <v>107.1</v>
      </c>
      <c r="F1379" s="8">
        <f t="shared" si="230"/>
        <v>9424.7999999999993</v>
      </c>
      <c r="G1379" s="54">
        <f t="shared" si="235"/>
        <v>9424.7999999999993</v>
      </c>
      <c r="H1379" s="25">
        <v>355115</v>
      </c>
      <c r="I1379" s="25" t="s">
        <v>2923</v>
      </c>
      <c r="J1379" s="25">
        <v>1</v>
      </c>
      <c r="K1379" s="25">
        <v>1</v>
      </c>
      <c r="L1379" s="25">
        <f t="shared" si="231"/>
        <v>0</v>
      </c>
      <c r="M1379" s="25" t="s">
        <v>2011</v>
      </c>
      <c r="N1379" s="45">
        <v>45860</v>
      </c>
      <c r="O1379" s="54">
        <v>13800.98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236"/>
        <v>1377</v>
      </c>
      <c r="B1380" s="25" t="s">
        <v>1916</v>
      </c>
      <c r="C1380" s="45">
        <v>45846</v>
      </c>
      <c r="D1380" s="45">
        <v>45856</v>
      </c>
      <c r="E1380" s="8">
        <v>254.8</v>
      </c>
      <c r="F1380" s="8">
        <f t="shared" si="230"/>
        <v>22422.400000000001</v>
      </c>
      <c r="G1380" s="54">
        <f t="shared" si="235"/>
        <v>22422.400000000001</v>
      </c>
      <c r="H1380" s="25">
        <v>356906</v>
      </c>
      <c r="I1380" s="25" t="s">
        <v>2924</v>
      </c>
      <c r="J1380" s="25">
        <v>1</v>
      </c>
      <c r="K1380" s="25">
        <v>1</v>
      </c>
      <c r="L1380" s="25">
        <f t="shared" si="231"/>
        <v>0</v>
      </c>
      <c r="M1380" s="25" t="s">
        <v>2011</v>
      </c>
      <c r="N1380" s="45">
        <v>45860</v>
      </c>
      <c r="O1380" s="54">
        <v>32833.71</v>
      </c>
      <c r="P1380" s="25" t="s">
        <v>50</v>
      </c>
      <c r="Q1380" s="25" t="s">
        <v>637</v>
      </c>
      <c r="R1380" s="25" t="s">
        <v>849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236"/>
        <v>1378</v>
      </c>
      <c r="B1381" s="25" t="s">
        <v>1916</v>
      </c>
      <c r="C1381" s="45">
        <v>45846</v>
      </c>
      <c r="D1381" s="45">
        <v>45856</v>
      </c>
      <c r="E1381" s="8">
        <v>279.3</v>
      </c>
      <c r="F1381" s="8">
        <f t="shared" si="230"/>
        <v>24578.400000000001</v>
      </c>
      <c r="G1381" s="54">
        <f t="shared" si="235"/>
        <v>24578.400000000001</v>
      </c>
      <c r="H1381" s="25">
        <v>381508</v>
      </c>
      <c r="I1381" s="25" t="s">
        <v>2925</v>
      </c>
      <c r="J1381" s="25">
        <v>1</v>
      </c>
      <c r="K1381" s="25">
        <v>1</v>
      </c>
      <c r="L1381" s="25">
        <f t="shared" si="231"/>
        <v>0</v>
      </c>
      <c r="M1381" s="25" t="s">
        <v>2011</v>
      </c>
      <c r="N1381" s="45">
        <v>45860</v>
      </c>
      <c r="O1381" s="54">
        <v>35990.800000000003</v>
      </c>
      <c r="P1381" s="25" t="s">
        <v>50</v>
      </c>
      <c r="Q1381" s="25" t="s">
        <v>637</v>
      </c>
      <c r="R1381" s="25" t="s">
        <v>849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236"/>
        <v>1379</v>
      </c>
      <c r="B1382" s="25" t="s">
        <v>1956</v>
      </c>
      <c r="C1382" s="45" t="s">
        <v>1956</v>
      </c>
      <c r="D1382" s="45">
        <v>45860</v>
      </c>
      <c r="E1382" s="8">
        <v>141</v>
      </c>
      <c r="F1382" s="8">
        <f t="shared" si="230"/>
        <v>12408</v>
      </c>
      <c r="G1382" s="54">
        <f t="shared" si="235"/>
        <v>12408</v>
      </c>
      <c r="H1382" s="25">
        <v>424602</v>
      </c>
      <c r="I1382" s="25" t="s">
        <v>1245</v>
      </c>
      <c r="J1382" s="25">
        <v>1</v>
      </c>
      <c r="K1382" s="25">
        <v>1</v>
      </c>
      <c r="L1382" s="25">
        <f t="shared" si="231"/>
        <v>0</v>
      </c>
      <c r="M1382" s="25" t="s">
        <v>3298</v>
      </c>
      <c r="N1382" s="45">
        <v>45901</v>
      </c>
      <c r="O1382" s="54">
        <v>34603.75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236"/>
        <v>1380</v>
      </c>
      <c r="B1383" s="25" t="s">
        <v>1956</v>
      </c>
      <c r="C1383" s="45" t="s">
        <v>1956</v>
      </c>
      <c r="D1383" s="45">
        <v>45860</v>
      </c>
      <c r="E1383" s="8">
        <v>61.1</v>
      </c>
      <c r="F1383" s="8">
        <f t="shared" si="230"/>
        <v>5376.8</v>
      </c>
      <c r="G1383" s="54">
        <f t="shared" si="235"/>
        <v>5376.8</v>
      </c>
      <c r="H1383" s="25">
        <v>421002</v>
      </c>
      <c r="I1383" s="25" t="s">
        <v>1246</v>
      </c>
      <c r="J1383" s="25">
        <v>1</v>
      </c>
      <c r="K1383" s="25">
        <v>1</v>
      </c>
      <c r="L1383" s="25">
        <f t="shared" si="231"/>
        <v>0</v>
      </c>
      <c r="M1383" s="25" t="s">
        <v>2542</v>
      </c>
      <c r="N1383" s="45">
        <v>45892</v>
      </c>
      <c r="O1383" s="54">
        <v>8742</v>
      </c>
      <c r="P1383" s="25" t="s">
        <v>673</v>
      </c>
      <c r="Q1383" s="25">
        <v>58154746893</v>
      </c>
      <c r="R1383" s="25" t="s">
        <v>41</v>
      </c>
      <c r="S1383" s="3">
        <v>4</v>
      </c>
      <c r="T1383" s="55"/>
      <c r="U1383" s="25" t="s">
        <v>19</v>
      </c>
      <c r="V1383" s="25" t="str">
        <f>VLOOKUP(P1383,'Customer List'!B:C,2,)</f>
        <v>Hyderabad</v>
      </c>
      <c r="W1383" s="56"/>
      <c r="X1383" s="45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67" t="str">
        <f>VLOOKUP(P1383,'Customer List'!B:D,3,)</f>
        <v>OutStation</v>
      </c>
    </row>
    <row r="1384" spans="1:29" x14ac:dyDescent="0.25">
      <c r="A1384" s="25">
        <f t="shared" si="236"/>
        <v>1381</v>
      </c>
      <c r="B1384" s="25" t="s">
        <v>1956</v>
      </c>
      <c r="C1384" s="45" t="s">
        <v>1956</v>
      </c>
      <c r="D1384" s="45">
        <v>45860</v>
      </c>
      <c r="E1384" s="8">
        <v>38.35</v>
      </c>
      <c r="F1384" s="8">
        <f t="shared" si="230"/>
        <v>3374.8</v>
      </c>
      <c r="G1384" s="54">
        <f t="shared" si="235"/>
        <v>6749.6</v>
      </c>
      <c r="H1384" s="25">
        <v>420801</v>
      </c>
      <c r="I1384" s="25" t="s">
        <v>1247</v>
      </c>
      <c r="J1384" s="25">
        <v>2</v>
      </c>
      <c r="K1384" s="25">
        <v>2</v>
      </c>
      <c r="L1384" s="25">
        <f t="shared" si="231"/>
        <v>0</v>
      </c>
      <c r="M1384" s="25" t="s">
        <v>3298</v>
      </c>
      <c r="N1384" s="45">
        <v>45901</v>
      </c>
      <c r="O1384" s="54">
        <v>17375.5</v>
      </c>
      <c r="P1384" s="25" t="s">
        <v>31</v>
      </c>
      <c r="Q1384" s="25" t="s">
        <v>2078</v>
      </c>
      <c r="R1384" s="25" t="s">
        <v>638</v>
      </c>
      <c r="S1384" s="3">
        <v>4</v>
      </c>
      <c r="T1384" s="55"/>
      <c r="U1384" s="25" t="s">
        <v>19</v>
      </c>
      <c r="V1384" s="25" t="str">
        <f>VLOOKUP(P1384,'Customer List'!B:C,2,)</f>
        <v>Delhi</v>
      </c>
      <c r="W1384" s="56"/>
      <c r="X1384" s="45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236"/>
        <v>1382</v>
      </c>
      <c r="B1385" s="25" t="s">
        <v>1956</v>
      </c>
      <c r="C1385" s="45" t="s">
        <v>1956</v>
      </c>
      <c r="D1385" s="45">
        <v>45860</v>
      </c>
      <c r="E1385" s="8">
        <v>84.6</v>
      </c>
      <c r="F1385" s="8">
        <f t="shared" si="230"/>
        <v>7444.7999999999993</v>
      </c>
      <c r="G1385" s="54">
        <f t="shared" si="235"/>
        <v>7444.7999999999993</v>
      </c>
      <c r="H1385" s="25">
        <v>421403</v>
      </c>
      <c r="I1385" s="25" t="s">
        <v>1248</v>
      </c>
      <c r="J1385" s="25">
        <v>1</v>
      </c>
      <c r="K1385" s="25"/>
      <c r="L1385" s="25">
        <f t="shared" si="231"/>
        <v>1</v>
      </c>
      <c r="M1385" s="25"/>
      <c r="N1385" s="45"/>
      <c r="O1385" s="54"/>
      <c r="P1385" s="25" t="s">
        <v>1149</v>
      </c>
      <c r="Q1385" s="25"/>
      <c r="R1385" s="25"/>
      <c r="S1385" s="3">
        <v>4</v>
      </c>
      <c r="T1385" s="55"/>
      <c r="U1385" s="25" t="s">
        <v>19</v>
      </c>
      <c r="V1385" s="25" t="str">
        <f>VLOOKUP(P1385,'Customer List'!B:C,2,)</f>
        <v>STOCK</v>
      </c>
      <c r="W1385" s="56" t="s">
        <v>1149</v>
      </c>
      <c r="X1385" s="45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67" t="str">
        <f>VLOOKUP(P1385,'Customer List'!B:D,3,)</f>
        <v>STOCK</v>
      </c>
    </row>
    <row r="1386" spans="1:29" x14ac:dyDescent="0.25">
      <c r="A1386" s="25">
        <f t="shared" si="236"/>
        <v>1383</v>
      </c>
      <c r="B1386" s="25" t="s">
        <v>1957</v>
      </c>
      <c r="C1386" s="45">
        <v>45855</v>
      </c>
      <c r="D1386" s="45">
        <v>45860</v>
      </c>
      <c r="E1386" s="8">
        <v>5</v>
      </c>
      <c r="F1386" s="8">
        <f t="shared" si="230"/>
        <v>440</v>
      </c>
      <c r="G1386" s="54">
        <f t="shared" si="235"/>
        <v>440</v>
      </c>
      <c r="H1386" s="25" t="s">
        <v>1960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2079</v>
      </c>
      <c r="N1386" s="45">
        <v>45866</v>
      </c>
      <c r="O1386" s="54">
        <v>0</v>
      </c>
      <c r="P1386" s="25" t="s">
        <v>31</v>
      </c>
      <c r="Q1386" s="25" t="s">
        <v>637</v>
      </c>
      <c r="R1386" s="25" t="s">
        <v>638</v>
      </c>
      <c r="S1386" s="3">
        <v>-20</v>
      </c>
      <c r="T1386" s="55" t="s">
        <v>649</v>
      </c>
      <c r="U1386" s="25" t="s">
        <v>521</v>
      </c>
      <c r="V1386" s="25" t="str">
        <f>VLOOKUP(P1386,'Customer List'!B:C,2,)</f>
        <v>Delhi</v>
      </c>
      <c r="W1386" s="56"/>
      <c r="X1386" s="45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236"/>
        <v>1384</v>
      </c>
      <c r="B1387" s="25" t="s">
        <v>1957</v>
      </c>
      <c r="C1387" s="45">
        <v>45855</v>
      </c>
      <c r="D1387" s="45">
        <v>45860</v>
      </c>
      <c r="E1387" s="8">
        <v>38.4</v>
      </c>
      <c r="F1387" s="8">
        <f t="shared" si="230"/>
        <v>3379.2</v>
      </c>
      <c r="G1387" s="54">
        <f t="shared" si="235"/>
        <v>3379.2</v>
      </c>
      <c r="H1387" s="25" t="s">
        <v>1961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2051</v>
      </c>
      <c r="N1387" s="45">
        <v>45862</v>
      </c>
      <c r="O1387" s="54">
        <v>4872</v>
      </c>
      <c r="P1387" s="25" t="s">
        <v>1979</v>
      </c>
      <c r="Q1387" s="25" t="s">
        <v>637</v>
      </c>
      <c r="R1387" s="25" t="s">
        <v>849</v>
      </c>
      <c r="S1387" s="3">
        <v>-20</v>
      </c>
      <c r="T1387" s="55"/>
      <c r="U1387" s="25" t="s">
        <v>521</v>
      </c>
      <c r="V1387" s="25" t="str">
        <f>VLOOKUP(P1387,'Customer List'!B:C,2,)</f>
        <v>Delhi</v>
      </c>
      <c r="W1387" s="56"/>
      <c r="X1387" s="45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236"/>
        <v>1385</v>
      </c>
      <c r="B1388" s="25" t="s">
        <v>1958</v>
      </c>
      <c r="C1388" s="45">
        <v>45855</v>
      </c>
      <c r="D1388" s="45">
        <v>45860</v>
      </c>
      <c r="E1388" s="8">
        <v>21.5</v>
      </c>
      <c r="F1388" s="8">
        <f t="shared" si="230"/>
        <v>1892</v>
      </c>
      <c r="G1388" s="54">
        <f t="shared" si="235"/>
        <v>1892</v>
      </c>
      <c r="H1388" s="25" t="s">
        <v>1962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2145</v>
      </c>
      <c r="N1388" s="45">
        <v>45867</v>
      </c>
      <c r="O1388" s="54">
        <v>4676.25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236"/>
        <v>1386</v>
      </c>
      <c r="B1389" s="25" t="s">
        <v>1958</v>
      </c>
      <c r="C1389" s="45">
        <v>45855</v>
      </c>
      <c r="D1389" s="45">
        <v>45860</v>
      </c>
      <c r="E1389" s="8">
        <v>25</v>
      </c>
      <c r="F1389" s="8">
        <f t="shared" si="230"/>
        <v>2200</v>
      </c>
      <c r="G1389" s="54">
        <f t="shared" si="235"/>
        <v>2200</v>
      </c>
      <c r="H1389" s="25" t="s">
        <v>1963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2145</v>
      </c>
      <c r="N1389" s="45">
        <v>45867</v>
      </c>
      <c r="O1389" s="54">
        <v>5437.5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236"/>
        <v>1387</v>
      </c>
      <c r="B1390" s="25" t="s">
        <v>1958</v>
      </c>
      <c r="C1390" s="45">
        <v>45855</v>
      </c>
      <c r="D1390" s="45">
        <v>45860</v>
      </c>
      <c r="E1390" s="8">
        <v>14.5</v>
      </c>
      <c r="F1390" s="8">
        <f t="shared" si="230"/>
        <v>1276</v>
      </c>
      <c r="G1390" s="54">
        <f t="shared" si="235"/>
        <v>1276</v>
      </c>
      <c r="H1390" s="25" t="s">
        <v>1964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2145</v>
      </c>
      <c r="N1390" s="45">
        <v>45867</v>
      </c>
      <c r="O1390" s="54">
        <v>3153.75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236"/>
        <v>1388</v>
      </c>
      <c r="B1391" s="25" t="s">
        <v>1958</v>
      </c>
      <c r="C1391" s="45">
        <v>45855</v>
      </c>
      <c r="D1391" s="45">
        <v>45860</v>
      </c>
      <c r="E1391" s="8">
        <v>146.5</v>
      </c>
      <c r="F1391" s="8">
        <f t="shared" si="230"/>
        <v>12892</v>
      </c>
      <c r="G1391" s="54">
        <f t="shared" si="235"/>
        <v>12892</v>
      </c>
      <c r="H1391" s="25" t="s">
        <v>1965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2145</v>
      </c>
      <c r="N1391" s="45">
        <v>45867</v>
      </c>
      <c r="O1391" s="54">
        <v>31863.75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x14ac:dyDescent="0.25">
      <c r="A1392" s="25">
        <f t="shared" si="236"/>
        <v>1389</v>
      </c>
      <c r="B1392" s="25" t="s">
        <v>1958</v>
      </c>
      <c r="C1392" s="45">
        <v>45855</v>
      </c>
      <c r="D1392" s="45">
        <v>45860</v>
      </c>
      <c r="E1392" s="8">
        <v>153.5</v>
      </c>
      <c r="F1392" s="8">
        <f t="shared" si="230"/>
        <v>13508</v>
      </c>
      <c r="G1392" s="54">
        <f t="shared" si="235"/>
        <v>13508</v>
      </c>
      <c r="H1392" s="25" t="s">
        <v>1966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2145</v>
      </c>
      <c r="N1392" s="45">
        <v>45867</v>
      </c>
      <c r="O1392" s="54">
        <v>10005</v>
      </c>
      <c r="P1392" s="25" t="s">
        <v>43</v>
      </c>
      <c r="Q1392" s="25" t="s">
        <v>637</v>
      </c>
      <c r="R1392" s="25" t="s">
        <v>638</v>
      </c>
      <c r="S1392" s="3">
        <v>-20</v>
      </c>
      <c r="T1392" s="55"/>
      <c r="U1392" s="25" t="s">
        <v>521</v>
      </c>
      <c r="V1392" s="25" t="str">
        <f>VLOOKUP(P1392,'Customer List'!B:C,2,)</f>
        <v>Faridabad</v>
      </c>
      <c r="W1392" s="56"/>
      <c r="X1392" s="45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67" t="str">
        <f>VLOOKUP(P1392,'Customer List'!B:D,3,)</f>
        <v>Local</v>
      </c>
    </row>
    <row r="1393" spans="1:29" x14ac:dyDescent="0.25">
      <c r="A1393" s="25">
        <f t="shared" si="236"/>
        <v>1390</v>
      </c>
      <c r="B1393" s="25" t="s">
        <v>1958</v>
      </c>
      <c r="C1393" s="45">
        <v>45855</v>
      </c>
      <c r="D1393" s="45">
        <v>45860</v>
      </c>
      <c r="E1393" s="8">
        <v>46</v>
      </c>
      <c r="F1393" s="8">
        <f t="shared" si="230"/>
        <v>4048</v>
      </c>
      <c r="G1393" s="54">
        <f t="shared" si="235"/>
        <v>4048</v>
      </c>
      <c r="H1393" s="25" t="s">
        <v>1966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2145</v>
      </c>
      <c r="N1393" s="45">
        <v>45867</v>
      </c>
      <c r="O1393" s="54">
        <v>33386.25</v>
      </c>
      <c r="P1393" s="25" t="s">
        <v>43</v>
      </c>
      <c r="Q1393" s="25" t="s">
        <v>637</v>
      </c>
      <c r="R1393" s="25" t="s">
        <v>638</v>
      </c>
      <c r="S1393" s="3">
        <v>-20</v>
      </c>
      <c r="T1393" s="55"/>
      <c r="U1393" s="25" t="s">
        <v>521</v>
      </c>
      <c r="V1393" s="25" t="str">
        <f>VLOOKUP(P1393,'Customer List'!B:C,2,)</f>
        <v>Faridabad</v>
      </c>
      <c r="W1393" s="56"/>
      <c r="X1393" s="45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67" t="str">
        <f>VLOOKUP(P1393,'Customer List'!B:D,3,)</f>
        <v>Local</v>
      </c>
    </row>
    <row r="1394" spans="1:29" x14ac:dyDescent="0.25">
      <c r="A1394" s="25">
        <f t="shared" si="236"/>
        <v>1391</v>
      </c>
      <c r="B1394" s="25" t="s">
        <v>1959</v>
      </c>
      <c r="C1394" s="45">
        <v>45855</v>
      </c>
      <c r="D1394" s="45">
        <v>45860</v>
      </c>
      <c r="E1394" s="8">
        <v>136.80000000000001</v>
      </c>
      <c r="F1394" s="8">
        <f t="shared" si="230"/>
        <v>12038.400000000001</v>
      </c>
      <c r="G1394" s="54">
        <f t="shared" si="235"/>
        <v>12038.400000000001</v>
      </c>
      <c r="H1394" s="25" t="s">
        <v>1967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2474</v>
      </c>
      <c r="N1394" s="45">
        <v>45864</v>
      </c>
      <c r="O1394" s="54">
        <v>19836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236"/>
        <v>1392</v>
      </c>
      <c r="B1395" s="25" t="s">
        <v>1959</v>
      </c>
      <c r="C1395" s="45">
        <v>45855</v>
      </c>
      <c r="D1395" s="45">
        <v>45860</v>
      </c>
      <c r="E1395" s="8">
        <v>27</v>
      </c>
      <c r="F1395" s="8">
        <f t="shared" si="230"/>
        <v>2376</v>
      </c>
      <c r="G1395" s="54">
        <f t="shared" si="235"/>
        <v>2376</v>
      </c>
      <c r="H1395" s="25" t="s">
        <v>1968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2474</v>
      </c>
      <c r="N1395" s="45">
        <v>45864</v>
      </c>
      <c r="O1395" s="54">
        <v>3915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236"/>
        <v>1393</v>
      </c>
      <c r="B1396" s="25" t="s">
        <v>1959</v>
      </c>
      <c r="C1396" s="45">
        <v>45855</v>
      </c>
      <c r="D1396" s="45">
        <v>45860</v>
      </c>
      <c r="E1396" s="8">
        <v>21.6</v>
      </c>
      <c r="F1396" s="8">
        <f t="shared" si="230"/>
        <v>1900.8000000000002</v>
      </c>
      <c r="G1396" s="54">
        <f t="shared" si="235"/>
        <v>1900.8000000000002</v>
      </c>
      <c r="H1396" s="25" t="s">
        <v>1969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2474</v>
      </c>
      <c r="N1396" s="45">
        <v>45864</v>
      </c>
      <c r="O1396" s="54">
        <v>3132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236"/>
        <v>1394</v>
      </c>
      <c r="B1397" s="25" t="s">
        <v>1959</v>
      </c>
      <c r="C1397" s="45">
        <v>45855</v>
      </c>
      <c r="D1397" s="45">
        <v>45860</v>
      </c>
      <c r="E1397" s="8">
        <v>26.4</v>
      </c>
      <c r="F1397" s="8">
        <f t="shared" si="230"/>
        <v>2323.1999999999998</v>
      </c>
      <c r="G1397" s="54">
        <f t="shared" si="235"/>
        <v>2323.1999999999998</v>
      </c>
      <c r="H1397" s="25" t="s">
        <v>1970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2474</v>
      </c>
      <c r="N1397" s="45">
        <v>45864</v>
      </c>
      <c r="O1397" s="54">
        <v>3828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236"/>
        <v>1395</v>
      </c>
      <c r="B1398" s="25" t="s">
        <v>1959</v>
      </c>
      <c r="C1398" s="45">
        <v>45855</v>
      </c>
      <c r="D1398" s="45">
        <v>45860</v>
      </c>
      <c r="E1398" s="8">
        <v>70.8</v>
      </c>
      <c r="F1398" s="8">
        <f t="shared" si="230"/>
        <v>6230.4</v>
      </c>
      <c r="G1398" s="54">
        <f t="shared" si="235"/>
        <v>6230.4</v>
      </c>
      <c r="H1398" s="25" t="s">
        <v>1971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2474</v>
      </c>
      <c r="N1398" s="45">
        <v>45864</v>
      </c>
      <c r="O1398" s="54">
        <v>10266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236"/>
        <v>1396</v>
      </c>
      <c r="B1399" s="25" t="s">
        <v>1959</v>
      </c>
      <c r="C1399" s="45">
        <v>45855</v>
      </c>
      <c r="D1399" s="45">
        <v>45860</v>
      </c>
      <c r="E1399" s="8">
        <v>69</v>
      </c>
      <c r="F1399" s="8">
        <f t="shared" si="230"/>
        <v>6072</v>
      </c>
      <c r="G1399" s="54">
        <f t="shared" si="235"/>
        <v>6072</v>
      </c>
      <c r="H1399" s="25" t="s">
        <v>1972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2474</v>
      </c>
      <c r="N1399" s="45">
        <v>45864</v>
      </c>
      <c r="O1399" s="54">
        <v>10005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236"/>
        <v>1397</v>
      </c>
      <c r="B1400" s="25" t="s">
        <v>1959</v>
      </c>
      <c r="C1400" s="45">
        <v>45855</v>
      </c>
      <c r="D1400" s="45">
        <v>45860</v>
      </c>
      <c r="E1400" s="8">
        <v>73.2</v>
      </c>
      <c r="F1400" s="8">
        <f t="shared" si="230"/>
        <v>6441.6</v>
      </c>
      <c r="G1400" s="54">
        <f t="shared" si="235"/>
        <v>6441.6</v>
      </c>
      <c r="H1400" s="25" t="s">
        <v>1973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2474</v>
      </c>
      <c r="N1400" s="45">
        <v>45864</v>
      </c>
      <c r="O1400" s="54">
        <v>10614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236"/>
        <v>1398</v>
      </c>
      <c r="B1401" s="25" t="s">
        <v>1959</v>
      </c>
      <c r="C1401" s="45">
        <v>45855</v>
      </c>
      <c r="D1401" s="45">
        <v>45860</v>
      </c>
      <c r="E1401" s="8">
        <v>27</v>
      </c>
      <c r="F1401" s="8">
        <f t="shared" si="230"/>
        <v>2376</v>
      </c>
      <c r="G1401" s="54">
        <f t="shared" si="235"/>
        <v>2376</v>
      </c>
      <c r="H1401" s="25" t="s">
        <v>1974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2474</v>
      </c>
      <c r="N1401" s="45">
        <v>45864</v>
      </c>
      <c r="O1401" s="54">
        <v>3915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236"/>
        <v>1399</v>
      </c>
      <c r="B1402" s="25" t="s">
        <v>1959</v>
      </c>
      <c r="C1402" s="45">
        <v>45855</v>
      </c>
      <c r="D1402" s="45">
        <v>45860</v>
      </c>
      <c r="E1402" s="8">
        <v>48</v>
      </c>
      <c r="F1402" s="8">
        <f t="shared" si="230"/>
        <v>4224</v>
      </c>
      <c r="G1402" s="54">
        <f t="shared" si="235"/>
        <v>4224</v>
      </c>
      <c r="H1402" s="25" t="s">
        <v>1975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2474</v>
      </c>
      <c r="N1402" s="45">
        <v>45864</v>
      </c>
      <c r="O1402" s="54">
        <v>6960</v>
      </c>
      <c r="P1402" s="25" t="s">
        <v>618</v>
      </c>
      <c r="Q1402" s="25">
        <v>58153688736</v>
      </c>
      <c r="R1402" s="25" t="s">
        <v>41</v>
      </c>
      <c r="S1402" s="3">
        <v>-20</v>
      </c>
      <c r="T1402" s="55"/>
      <c r="U1402" s="25" t="s">
        <v>521</v>
      </c>
      <c r="V1402" s="25" t="str">
        <f>VLOOKUP(P1402,'Customer List'!B:C,2,)</f>
        <v>Bhuvneshwar</v>
      </c>
      <c r="W1402" s="56"/>
      <c r="X1402" s="45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236"/>
        <v>1400</v>
      </c>
      <c r="B1403" s="25" t="s">
        <v>1959</v>
      </c>
      <c r="C1403" s="45">
        <v>45855</v>
      </c>
      <c r="D1403" s="45">
        <v>45860</v>
      </c>
      <c r="E1403" s="8">
        <v>18.600000000000001</v>
      </c>
      <c r="F1403" s="8">
        <f t="shared" si="230"/>
        <v>1636.8000000000002</v>
      </c>
      <c r="G1403" s="54">
        <f t="shared" si="235"/>
        <v>1636.8000000000002</v>
      </c>
      <c r="H1403" s="25" t="s">
        <v>1976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2474</v>
      </c>
      <c r="N1403" s="45">
        <v>45864</v>
      </c>
      <c r="O1403" s="54">
        <v>2697</v>
      </c>
      <c r="P1403" s="25" t="s">
        <v>618</v>
      </c>
      <c r="Q1403" s="25">
        <v>58153688736</v>
      </c>
      <c r="R1403" s="25" t="s">
        <v>41</v>
      </c>
      <c r="S1403" s="3">
        <v>-20</v>
      </c>
      <c r="T1403" s="55"/>
      <c r="U1403" s="25" t="s">
        <v>521</v>
      </c>
      <c r="V1403" s="25" t="str">
        <f>VLOOKUP(P1403,'Customer List'!B:C,2,)</f>
        <v>Bhuvneshwar</v>
      </c>
      <c r="W1403" s="56"/>
      <c r="X1403" s="45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236"/>
        <v>1401</v>
      </c>
      <c r="B1404" s="25" t="s">
        <v>1959</v>
      </c>
      <c r="C1404" s="45">
        <v>45855</v>
      </c>
      <c r="D1404" s="45">
        <v>45860</v>
      </c>
      <c r="E1404" s="8">
        <v>81</v>
      </c>
      <c r="F1404" s="8">
        <f t="shared" si="230"/>
        <v>7128</v>
      </c>
      <c r="G1404" s="54">
        <f t="shared" si="235"/>
        <v>21384</v>
      </c>
      <c r="H1404" s="25" t="s">
        <v>1977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2022</v>
      </c>
      <c r="N1404" s="45">
        <v>45861</v>
      </c>
      <c r="O1404" s="54">
        <v>13702.5</v>
      </c>
      <c r="P1404" s="25" t="s">
        <v>882</v>
      </c>
      <c r="Q1404" s="25">
        <v>58153552995</v>
      </c>
      <c r="R1404" s="25" t="s">
        <v>41</v>
      </c>
      <c r="S1404" s="3">
        <v>-20</v>
      </c>
      <c r="T1404" s="55" t="s">
        <v>2021</v>
      </c>
      <c r="U1404" s="25" t="s">
        <v>521</v>
      </c>
      <c r="V1404" s="25" t="str">
        <f>VLOOKUP(P1404,'Customer List'!B:C,2,)</f>
        <v>Mumbai</v>
      </c>
      <c r="W1404" s="56"/>
      <c r="X1404" s="45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236"/>
        <v>1402</v>
      </c>
      <c r="B1405" s="25" t="s">
        <v>1959</v>
      </c>
      <c r="C1405" s="45">
        <v>45855</v>
      </c>
      <c r="D1405" s="45">
        <v>45860</v>
      </c>
      <c r="E1405" s="8">
        <v>26.4</v>
      </c>
      <c r="F1405" s="8">
        <f t="shared" si="230"/>
        <v>2323.1999999999998</v>
      </c>
      <c r="G1405" s="54">
        <f t="shared" si="235"/>
        <v>2323.1999999999998</v>
      </c>
      <c r="H1405" s="25" t="s">
        <v>1978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2022</v>
      </c>
      <c r="N1405" s="45">
        <v>45861</v>
      </c>
      <c r="O1405" s="54">
        <v>4466</v>
      </c>
      <c r="P1405" s="25" t="s">
        <v>882</v>
      </c>
      <c r="Q1405" s="25">
        <v>58153552995</v>
      </c>
      <c r="R1405" s="25" t="s">
        <v>41</v>
      </c>
      <c r="S1405" s="3">
        <v>-20</v>
      </c>
      <c r="T1405" s="55" t="s">
        <v>2021</v>
      </c>
      <c r="U1405" s="25" t="s">
        <v>521</v>
      </c>
      <c r="V1405" s="25" t="str">
        <f>VLOOKUP(P1405,'Customer List'!B:C,2,)</f>
        <v>Mumbai</v>
      </c>
      <c r="W1405" s="56"/>
      <c r="X1405" s="45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236"/>
        <v>1403</v>
      </c>
      <c r="B1406" s="25" t="s">
        <v>1985</v>
      </c>
      <c r="C1406" s="45">
        <v>45853</v>
      </c>
      <c r="D1406" s="45">
        <v>45860</v>
      </c>
      <c r="E1406" s="8">
        <v>188</v>
      </c>
      <c r="F1406" s="8">
        <f t="shared" si="230"/>
        <v>16544</v>
      </c>
      <c r="G1406" s="54">
        <f t="shared" si="235"/>
        <v>16544</v>
      </c>
      <c r="H1406" s="25" t="s">
        <v>373</v>
      </c>
      <c r="I1406" s="25" t="s">
        <v>4138</v>
      </c>
      <c r="J1406" s="25">
        <v>1</v>
      </c>
      <c r="K1406" s="25">
        <v>1</v>
      </c>
      <c r="L1406" s="25">
        <f t="shared" si="231"/>
        <v>0</v>
      </c>
      <c r="M1406" s="25" t="s">
        <v>2020</v>
      </c>
      <c r="N1406" s="45">
        <v>45861</v>
      </c>
      <c r="O1406" s="54">
        <v>28245</v>
      </c>
      <c r="P1406" s="25" t="s">
        <v>173</v>
      </c>
      <c r="Q1406" s="25">
        <v>58153553625</v>
      </c>
      <c r="R1406" s="25" t="s">
        <v>41</v>
      </c>
      <c r="S1406" s="3">
        <v>-20</v>
      </c>
      <c r="T1406" s="55"/>
      <c r="U1406" s="25" t="s">
        <v>321</v>
      </c>
      <c r="V1406" s="25" t="str">
        <f>VLOOKUP(P1406,'Customer List'!B:C,2,)</f>
        <v>Kolkata</v>
      </c>
      <c r="W1406" s="56"/>
      <c r="X1406" s="45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x14ac:dyDescent="0.25">
      <c r="A1407" s="25">
        <f t="shared" si="236"/>
        <v>1404</v>
      </c>
      <c r="B1407" s="25" t="s">
        <v>1985</v>
      </c>
      <c r="C1407" s="45">
        <v>45853</v>
      </c>
      <c r="D1407" s="45">
        <v>45860</v>
      </c>
      <c r="E1407" s="8">
        <v>291</v>
      </c>
      <c r="F1407" s="8">
        <f t="shared" si="230"/>
        <v>25608</v>
      </c>
      <c r="G1407" s="54">
        <f t="shared" si="235"/>
        <v>25608</v>
      </c>
      <c r="H1407" s="25" t="s">
        <v>1980</v>
      </c>
      <c r="I1407" s="25" t="s">
        <v>4403</v>
      </c>
      <c r="J1407" s="25">
        <v>1</v>
      </c>
      <c r="K1407" s="25">
        <v>1</v>
      </c>
      <c r="L1407" s="25">
        <f t="shared" si="231"/>
        <v>0</v>
      </c>
      <c r="M1407" s="25" t="s">
        <v>2105</v>
      </c>
      <c r="N1407" s="45">
        <v>45864</v>
      </c>
      <c r="O1407" s="54">
        <v>41593.379999999997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236"/>
        <v>1405</v>
      </c>
      <c r="B1408" s="25" t="s">
        <v>1985</v>
      </c>
      <c r="C1408" s="45">
        <v>45853</v>
      </c>
      <c r="D1408" s="45">
        <v>45860</v>
      </c>
      <c r="E1408" s="8">
        <v>827</v>
      </c>
      <c r="F1408" s="8">
        <f t="shared" si="230"/>
        <v>72776</v>
      </c>
      <c r="G1408" s="54">
        <f t="shared" si="235"/>
        <v>72776</v>
      </c>
      <c r="H1408" s="25" t="s">
        <v>1981</v>
      </c>
      <c r="I1408" s="25" t="s">
        <v>4404</v>
      </c>
      <c r="J1408" s="25">
        <v>1</v>
      </c>
      <c r="K1408" s="25">
        <v>1</v>
      </c>
      <c r="L1408" s="25">
        <f t="shared" si="231"/>
        <v>0</v>
      </c>
      <c r="M1408" s="25" t="s">
        <v>2014</v>
      </c>
      <c r="N1408" s="45">
        <v>45861</v>
      </c>
      <c r="O1408" s="54">
        <v>124110</v>
      </c>
      <c r="P1408" s="25" t="s">
        <v>622</v>
      </c>
      <c r="Q1408" s="25">
        <v>58153552645</v>
      </c>
      <c r="R1408" s="25" t="s">
        <v>41</v>
      </c>
      <c r="S1408" s="3">
        <v>-80</v>
      </c>
      <c r="T1408" s="55"/>
      <c r="U1408" s="25" t="s">
        <v>321</v>
      </c>
      <c r="V1408" s="25" t="str">
        <f>VLOOKUP(P1408,'Customer List'!B:C,2,)</f>
        <v>Hyderabad</v>
      </c>
      <c r="W1408" s="56"/>
      <c r="X1408" s="45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236"/>
        <v>1406</v>
      </c>
      <c r="B1409" s="25" t="s">
        <v>1985</v>
      </c>
      <c r="C1409" s="45">
        <v>45853</v>
      </c>
      <c r="D1409" s="45">
        <v>45860</v>
      </c>
      <c r="E1409" s="8">
        <v>55</v>
      </c>
      <c r="F1409" s="8">
        <f t="shared" si="230"/>
        <v>4840</v>
      </c>
      <c r="G1409" s="54">
        <f t="shared" si="235"/>
        <v>4840</v>
      </c>
      <c r="H1409" s="25" t="s">
        <v>1982</v>
      </c>
      <c r="I1409" s="25" t="s">
        <v>4405</v>
      </c>
      <c r="J1409" s="25">
        <v>1</v>
      </c>
      <c r="K1409" s="25">
        <v>1</v>
      </c>
      <c r="L1409" s="25">
        <f t="shared" si="231"/>
        <v>0</v>
      </c>
      <c r="M1409" s="25" t="s">
        <v>2151</v>
      </c>
      <c r="N1409" s="45">
        <v>45867</v>
      </c>
      <c r="O1409" s="54">
        <v>7039.29</v>
      </c>
      <c r="P1409" s="25" t="s">
        <v>255</v>
      </c>
      <c r="Q1409" s="25" t="s">
        <v>637</v>
      </c>
      <c r="R1409" s="25" t="s">
        <v>638</v>
      </c>
      <c r="S1409" s="3">
        <v>-20</v>
      </c>
      <c r="T1409" s="55"/>
      <c r="U1409" s="25" t="s">
        <v>321</v>
      </c>
      <c r="V1409" s="25" t="str">
        <f>VLOOKUP(P1409,'Customer List'!B:C,2,)</f>
        <v>Delhi</v>
      </c>
      <c r="W1409" s="56"/>
      <c r="X1409" s="45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67" t="str">
        <f>VLOOKUP(P1409,'Customer List'!B:D,3,)</f>
        <v>Local</v>
      </c>
    </row>
    <row r="1410" spans="1:29" x14ac:dyDescent="0.25">
      <c r="A1410" s="25">
        <f t="shared" si="236"/>
        <v>1407</v>
      </c>
      <c r="B1410" s="25" t="s">
        <v>1985</v>
      </c>
      <c r="C1410" s="45">
        <v>45853</v>
      </c>
      <c r="D1410" s="45">
        <v>45860</v>
      </c>
      <c r="E1410" s="8">
        <v>377</v>
      </c>
      <c r="F1410" s="8">
        <f t="shared" si="230"/>
        <v>33176</v>
      </c>
      <c r="G1410" s="54">
        <f t="shared" si="235"/>
        <v>33176</v>
      </c>
      <c r="H1410" s="25" t="s">
        <v>1983</v>
      </c>
      <c r="I1410" s="25" t="s">
        <v>4406</v>
      </c>
      <c r="J1410" s="25">
        <v>1</v>
      </c>
      <c r="K1410" s="25">
        <v>1</v>
      </c>
      <c r="L1410" s="25">
        <f t="shared" si="231"/>
        <v>0</v>
      </c>
      <c r="M1410" s="25" t="s">
        <v>2123</v>
      </c>
      <c r="N1410" s="45">
        <v>45866</v>
      </c>
      <c r="O1410" s="54">
        <v>48644.75</v>
      </c>
      <c r="P1410" s="25" t="s">
        <v>31</v>
      </c>
      <c r="Q1410" s="25" t="s">
        <v>637</v>
      </c>
      <c r="R1410" s="25" t="s">
        <v>638</v>
      </c>
      <c r="S1410" s="3">
        <v>-20</v>
      </c>
      <c r="T1410" s="55"/>
      <c r="U1410" s="25" t="s">
        <v>321</v>
      </c>
      <c r="V1410" s="25" t="str">
        <f>VLOOKUP(P1410,'Customer List'!B:C,2,)</f>
        <v>Delhi</v>
      </c>
      <c r="W1410" s="56"/>
      <c r="X1410" s="45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67" t="str">
        <f>VLOOKUP(P1410,'Customer List'!B:D,3,)</f>
        <v>Local</v>
      </c>
    </row>
    <row r="1411" spans="1:29" x14ac:dyDescent="0.25">
      <c r="A1411" s="25">
        <f t="shared" si="236"/>
        <v>1408</v>
      </c>
      <c r="B1411" s="25" t="s">
        <v>1985</v>
      </c>
      <c r="C1411" s="45">
        <v>45853</v>
      </c>
      <c r="D1411" s="45">
        <v>45860</v>
      </c>
      <c r="E1411" s="8">
        <v>333</v>
      </c>
      <c r="F1411" s="8">
        <f t="shared" si="230"/>
        <v>29304</v>
      </c>
      <c r="G1411" s="54">
        <f t="shared" si="235"/>
        <v>29304</v>
      </c>
      <c r="H1411" s="25" t="s">
        <v>1984</v>
      </c>
      <c r="I1411" s="25" t="s">
        <v>4407</v>
      </c>
      <c r="J1411" s="25">
        <v>1</v>
      </c>
      <c r="K1411" s="25">
        <v>1</v>
      </c>
      <c r="L1411" s="25">
        <f t="shared" si="231"/>
        <v>0</v>
      </c>
      <c r="M1411" s="25" t="s">
        <v>2105</v>
      </c>
      <c r="N1411" s="45">
        <v>45864</v>
      </c>
      <c r="O1411" s="54">
        <v>47606.879999999997</v>
      </c>
      <c r="P1411" s="25" t="s">
        <v>270</v>
      </c>
      <c r="Q1411" s="25">
        <v>58153688891</v>
      </c>
      <c r="R1411" s="25" t="s">
        <v>41</v>
      </c>
      <c r="S1411" s="3">
        <v>-20</v>
      </c>
      <c r="T1411" s="55"/>
      <c r="U1411" s="25" t="s">
        <v>321</v>
      </c>
      <c r="V1411" s="25" t="str">
        <f>VLOOKUP(P1411,'Customer List'!B:C,2,)</f>
        <v>Kalyani</v>
      </c>
      <c r="W1411" s="56"/>
      <c r="X1411" s="45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236"/>
        <v>1409</v>
      </c>
      <c r="B1412" s="25" t="s">
        <v>1985</v>
      </c>
      <c r="C1412" s="45">
        <v>45853</v>
      </c>
      <c r="D1412" s="45">
        <v>45860</v>
      </c>
      <c r="E1412" s="8">
        <v>69</v>
      </c>
      <c r="F1412" s="8">
        <f t="shared" si="230"/>
        <v>6072</v>
      </c>
      <c r="G1412" s="54">
        <f t="shared" si="235"/>
        <v>6072</v>
      </c>
      <c r="H1412" s="25" t="s">
        <v>356</v>
      </c>
      <c r="I1412" s="25" t="s">
        <v>4139</v>
      </c>
      <c r="J1412" s="25">
        <v>1</v>
      </c>
      <c r="K1412" s="25">
        <v>1</v>
      </c>
      <c r="L1412" s="25">
        <f t="shared" si="231"/>
        <v>0</v>
      </c>
      <c r="M1412" s="25" t="s">
        <v>2016</v>
      </c>
      <c r="N1412" s="45">
        <v>45861</v>
      </c>
      <c r="O1412" s="54">
        <v>8910</v>
      </c>
      <c r="P1412" s="25" t="s">
        <v>229</v>
      </c>
      <c r="Q1412" s="25">
        <v>58153554723</v>
      </c>
      <c r="R1412" s="25" t="s">
        <v>41</v>
      </c>
      <c r="S1412" s="3">
        <v>4</v>
      </c>
      <c r="T1412" s="55"/>
      <c r="U1412" s="25" t="s">
        <v>321</v>
      </c>
      <c r="V1412" s="25" t="str">
        <f>VLOOKUP(P1412,'Customer List'!B:C,2,)</f>
        <v>Kolkata</v>
      </c>
      <c r="W1412" s="56"/>
      <c r="X1412" s="45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236"/>
        <v>1410</v>
      </c>
      <c r="B1413" s="25">
        <v>65451</v>
      </c>
      <c r="C1413" s="45">
        <v>45852</v>
      </c>
      <c r="D1413" s="45">
        <v>45860</v>
      </c>
      <c r="E1413" s="8">
        <v>259</v>
      </c>
      <c r="F1413" s="8">
        <f t="shared" ref="F1413:F1476" si="238">IF(AB1413="DOLLAR",E1413*88,E1413)</f>
        <v>22792</v>
      </c>
      <c r="G1413" s="54">
        <f t="shared" si="235"/>
        <v>22792</v>
      </c>
      <c r="H1413" s="25" t="s">
        <v>1986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2106</v>
      </c>
      <c r="N1413" s="45">
        <v>45864</v>
      </c>
      <c r="O1413" s="54">
        <v>43012.5</v>
      </c>
      <c r="P1413" s="25" t="s">
        <v>1034</v>
      </c>
      <c r="Q1413" s="25">
        <v>58153688563</v>
      </c>
      <c r="R1413" s="25" t="s">
        <v>41</v>
      </c>
      <c r="S1413" s="3">
        <v>-20</v>
      </c>
      <c r="T1413" s="55"/>
      <c r="U1413" s="25" t="s">
        <v>2536</v>
      </c>
      <c r="V1413" s="25" t="str">
        <f>VLOOKUP(P1413,'Customer List'!B:C,2,)</f>
        <v>Kerala</v>
      </c>
      <c r="W1413" s="56"/>
      <c r="X1413" s="45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236"/>
        <v>1411</v>
      </c>
      <c r="B1414" s="25">
        <v>65451</v>
      </c>
      <c r="C1414" s="45">
        <v>45852</v>
      </c>
      <c r="D1414" s="45">
        <v>45860</v>
      </c>
      <c r="E1414" s="8">
        <v>259</v>
      </c>
      <c r="F1414" s="8">
        <f t="shared" si="238"/>
        <v>22792</v>
      </c>
      <c r="G1414" s="54">
        <f t="shared" si="235"/>
        <v>205128</v>
      </c>
      <c r="H1414" s="25" t="s">
        <v>1987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2107</v>
      </c>
      <c r="N1414" s="45">
        <v>45864</v>
      </c>
      <c r="O1414" s="54">
        <v>314685</v>
      </c>
      <c r="P1414" s="25" t="s">
        <v>946</v>
      </c>
      <c r="Q1414" s="25">
        <v>58153688482</v>
      </c>
      <c r="R1414" s="25" t="s">
        <v>41</v>
      </c>
      <c r="S1414" s="3">
        <v>-20</v>
      </c>
      <c r="T1414" s="55"/>
      <c r="U1414" s="25" t="s">
        <v>2536</v>
      </c>
      <c r="V1414" s="25" t="str">
        <f>VLOOKUP(P1414,'Customer List'!B:C,2,)</f>
        <v>Banglore</v>
      </c>
      <c r="W1414" s="56"/>
      <c r="X1414" s="45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x14ac:dyDescent="0.25">
      <c r="A1415" s="25">
        <f t="shared" si="236"/>
        <v>1412</v>
      </c>
      <c r="B1415" s="25">
        <v>44451</v>
      </c>
      <c r="C1415" s="45">
        <v>45855</v>
      </c>
      <c r="D1415" s="45">
        <v>45860</v>
      </c>
      <c r="E1415" s="8">
        <v>1094.4000000000001</v>
      </c>
      <c r="F1415" s="8">
        <f t="shared" si="238"/>
        <v>96307.200000000012</v>
      </c>
      <c r="G1415" s="54">
        <f t="shared" ref="G1415:G1478" si="243">F1415*J1415</f>
        <v>770457.60000000009</v>
      </c>
      <c r="H1415" s="25" t="s">
        <v>565</v>
      </c>
      <c r="I1415" s="25" t="s">
        <v>566</v>
      </c>
      <c r="J1415" s="25">
        <v>8</v>
      </c>
      <c r="K1415" s="25">
        <v>8</v>
      </c>
      <c r="L1415" s="25">
        <f t="shared" si="239"/>
        <v>0</v>
      </c>
      <c r="M1415" s="25" t="s">
        <v>2141</v>
      </c>
      <c r="N1415" s="45">
        <v>45867</v>
      </c>
      <c r="O1415" s="54">
        <v>138320</v>
      </c>
      <c r="P1415" s="25" t="s">
        <v>371</v>
      </c>
      <c r="Q1415" s="25">
        <v>58153779283</v>
      </c>
      <c r="R1415" s="25" t="s">
        <v>41</v>
      </c>
      <c r="S1415" s="3">
        <v>-20</v>
      </c>
      <c r="T1415" s="55"/>
      <c r="U1415" s="25" t="s">
        <v>2033</v>
      </c>
      <c r="V1415" s="25" t="str">
        <f>VLOOKUP(P1415,'Customer List'!B:C,2,)</f>
        <v>Gujrat</v>
      </c>
      <c r="W1415" s="56"/>
      <c r="X1415" s="45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ref="A1416:A1479" si="244">A1415+1</f>
        <v>1413</v>
      </c>
      <c r="B1416" s="25">
        <v>44451</v>
      </c>
      <c r="C1416" s="45">
        <v>45855</v>
      </c>
      <c r="D1416" s="45">
        <v>45860</v>
      </c>
      <c r="E1416" s="8">
        <v>2631.9</v>
      </c>
      <c r="F1416" s="8">
        <f t="shared" si="238"/>
        <v>231607.2</v>
      </c>
      <c r="G1416" s="54">
        <f t="shared" si="243"/>
        <v>2779286.4000000004</v>
      </c>
      <c r="H1416" s="25" t="s">
        <v>1988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2141</v>
      </c>
      <c r="N1416" s="45">
        <v>45867</v>
      </c>
      <c r="O1416" s="54">
        <v>4635540</v>
      </c>
      <c r="P1416" s="25" t="s">
        <v>371</v>
      </c>
      <c r="Q1416" s="25">
        <v>58153779283</v>
      </c>
      <c r="R1416" s="25" t="s">
        <v>41</v>
      </c>
      <c r="S1416" s="3">
        <v>4</v>
      </c>
      <c r="T1416" s="55"/>
      <c r="U1416" s="25" t="s">
        <v>2033</v>
      </c>
      <c r="V1416" s="25" t="str">
        <f>VLOOKUP(P1416,'Customer List'!B:C,2,)</f>
        <v>Gujrat</v>
      </c>
      <c r="W1416" s="56"/>
      <c r="X1416" s="45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244"/>
        <v>1414</v>
      </c>
      <c r="B1417" s="25">
        <v>44451</v>
      </c>
      <c r="C1417" s="45">
        <v>45855</v>
      </c>
      <c r="D1417" s="45">
        <v>45860</v>
      </c>
      <c r="E1417" s="8">
        <v>385</v>
      </c>
      <c r="F1417" s="8">
        <f t="shared" si="238"/>
        <v>33880</v>
      </c>
      <c r="G1417" s="54">
        <f t="shared" si="243"/>
        <v>33880</v>
      </c>
      <c r="H1417" s="25" t="s">
        <v>1222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2142</v>
      </c>
      <c r="N1417" s="45">
        <v>45867</v>
      </c>
      <c r="O1417" s="54">
        <v>60637.5</v>
      </c>
      <c r="P1417" s="25" t="s">
        <v>43</v>
      </c>
      <c r="Q1417" s="25" t="s">
        <v>637</v>
      </c>
      <c r="R1417" s="25" t="s">
        <v>638</v>
      </c>
      <c r="S1417" s="3" t="s">
        <v>300</v>
      </c>
      <c r="T1417" s="55"/>
      <c r="U1417" s="25" t="s">
        <v>508</v>
      </c>
      <c r="V1417" s="25" t="str">
        <f>VLOOKUP(P1417,'Customer List'!B:C,2,)</f>
        <v>Faridabad</v>
      </c>
      <c r="W1417" s="56"/>
      <c r="X1417" s="45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67" t="str">
        <f>VLOOKUP(P1417,'Customer List'!B:D,3,)</f>
        <v>Local</v>
      </c>
    </row>
    <row r="1418" spans="1:29" x14ac:dyDescent="0.25">
      <c r="A1418" s="25">
        <f t="shared" si="244"/>
        <v>1415</v>
      </c>
      <c r="B1418" s="25" t="s">
        <v>1989</v>
      </c>
      <c r="C1418" s="45">
        <v>45856</v>
      </c>
      <c r="D1418" s="45">
        <v>45860</v>
      </c>
      <c r="E1418" s="8">
        <v>401.6</v>
      </c>
      <c r="F1418" s="8">
        <f t="shared" si="238"/>
        <v>35340.800000000003</v>
      </c>
      <c r="G1418" s="54">
        <f t="shared" si="243"/>
        <v>35340.800000000003</v>
      </c>
      <c r="H1418" s="25" t="s">
        <v>1990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2096</v>
      </c>
      <c r="N1418" s="45">
        <v>45868</v>
      </c>
      <c r="O1418" s="54">
        <v>58357.5</v>
      </c>
      <c r="P1418" s="25" t="s">
        <v>1995</v>
      </c>
      <c r="Q1418" s="25" t="s">
        <v>637</v>
      </c>
      <c r="R1418" s="25" t="s">
        <v>849</v>
      </c>
      <c r="S1418" s="3">
        <v>4</v>
      </c>
      <c r="T1418" s="55"/>
      <c r="U1418" s="25" t="s">
        <v>508</v>
      </c>
      <c r="V1418" s="25" t="str">
        <f>VLOOKUP(P1418,'Customer List'!B:C,2,)</f>
        <v>Gurugram</v>
      </c>
      <c r="W1418" s="56"/>
      <c r="X1418" s="45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67" t="str">
        <f>VLOOKUP(P1418,'Customer List'!B:D,3,)</f>
        <v>LOCAL</v>
      </c>
    </row>
    <row r="1419" spans="1:29" x14ac:dyDescent="0.25">
      <c r="A1419" s="25">
        <f t="shared" si="244"/>
        <v>1416</v>
      </c>
      <c r="B1419" s="25" t="s">
        <v>1989</v>
      </c>
      <c r="C1419" s="45">
        <v>45856</v>
      </c>
      <c r="D1419" s="45">
        <v>45860</v>
      </c>
      <c r="E1419" s="8">
        <v>44.8</v>
      </c>
      <c r="F1419" s="8">
        <f t="shared" si="238"/>
        <v>3942.3999999999996</v>
      </c>
      <c r="G1419" s="54">
        <f t="shared" si="243"/>
        <v>3942.3999999999996</v>
      </c>
      <c r="H1419" s="25" t="s">
        <v>681</v>
      </c>
      <c r="I1419" s="25" t="s">
        <v>4134</v>
      </c>
      <c r="J1419" s="25">
        <v>1</v>
      </c>
      <c r="K1419" s="25">
        <v>1</v>
      </c>
      <c r="L1419" s="25">
        <f t="shared" si="239"/>
        <v>0</v>
      </c>
      <c r="M1419" s="25" t="s">
        <v>2015</v>
      </c>
      <c r="N1419" s="45">
        <v>45861</v>
      </c>
      <c r="O1419" s="54">
        <v>6510</v>
      </c>
      <c r="P1419" s="25" t="s">
        <v>1996</v>
      </c>
      <c r="Q1419" s="25">
        <v>58153553415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SECUNDERABAD</v>
      </c>
      <c r="W1419" s="56"/>
      <c r="X1419" s="45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244"/>
        <v>1417</v>
      </c>
      <c r="B1420" s="25" t="s">
        <v>1991</v>
      </c>
      <c r="C1420" s="45">
        <v>45856</v>
      </c>
      <c r="D1420" s="45">
        <v>45860</v>
      </c>
      <c r="E1420" s="8">
        <v>214.4</v>
      </c>
      <c r="F1420" s="8">
        <f t="shared" si="238"/>
        <v>18867.2</v>
      </c>
      <c r="G1420" s="54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2017</v>
      </c>
      <c r="N1420" s="45">
        <v>45861</v>
      </c>
      <c r="O1420" s="54">
        <v>31155</v>
      </c>
      <c r="P1420" s="25" t="s">
        <v>333</v>
      </c>
      <c r="Q1420" s="25">
        <v>58153553894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Banglore</v>
      </c>
      <c r="W1420" s="56"/>
      <c r="X1420" s="45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x14ac:dyDescent="0.25">
      <c r="A1421" s="25">
        <f t="shared" si="244"/>
        <v>1418</v>
      </c>
      <c r="B1421" s="25" t="s">
        <v>1993</v>
      </c>
      <c r="C1421" s="45">
        <v>45856</v>
      </c>
      <c r="D1421" s="45">
        <v>45860</v>
      </c>
      <c r="E1421" s="8">
        <v>124</v>
      </c>
      <c r="F1421" s="8">
        <f t="shared" si="238"/>
        <v>10912</v>
      </c>
      <c r="G1421" s="54">
        <f t="shared" si="243"/>
        <v>10912</v>
      </c>
      <c r="H1421" s="25" t="s">
        <v>1992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2008</v>
      </c>
      <c r="N1421" s="45">
        <v>45861</v>
      </c>
      <c r="O1421" s="54">
        <v>17298</v>
      </c>
      <c r="P1421" s="25" t="s">
        <v>229</v>
      </c>
      <c r="Q1421" s="25">
        <v>58153554723</v>
      </c>
      <c r="R1421" s="25" t="s">
        <v>41</v>
      </c>
      <c r="S1421" s="3">
        <v>-20</v>
      </c>
      <c r="T1421" s="55"/>
      <c r="U1421" s="25" t="s">
        <v>508</v>
      </c>
      <c r="V1421" s="25" t="str">
        <f>VLOOKUP(P1421,'Customer List'!B:C,2,)</f>
        <v>Kolkata</v>
      </c>
      <c r="W1421" s="56"/>
      <c r="X1421" s="45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67" t="str">
        <f>VLOOKUP(P1421,'Customer List'!B:D,3,)</f>
        <v>OutStation</v>
      </c>
    </row>
    <row r="1422" spans="1:29" x14ac:dyDescent="0.25">
      <c r="A1422" s="25">
        <f t="shared" si="244"/>
        <v>1419</v>
      </c>
      <c r="B1422" s="25" t="s">
        <v>1994</v>
      </c>
      <c r="C1422" s="45">
        <v>45856</v>
      </c>
      <c r="D1422" s="45">
        <v>45860</v>
      </c>
      <c r="E1422" s="8">
        <v>62.4</v>
      </c>
      <c r="F1422" s="8">
        <f t="shared" si="238"/>
        <v>5491.2</v>
      </c>
      <c r="G1422" s="54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2019</v>
      </c>
      <c r="N1422" s="45">
        <v>45861</v>
      </c>
      <c r="O1422" s="54">
        <v>21762</v>
      </c>
      <c r="P1422" s="25" t="s">
        <v>1998</v>
      </c>
      <c r="Q1422" s="25">
        <v>58153554480</v>
      </c>
      <c r="R1422" s="25" t="s">
        <v>41</v>
      </c>
      <c r="S1422" s="3">
        <v>4</v>
      </c>
      <c r="T1422" s="55"/>
      <c r="U1422" s="25" t="s">
        <v>508</v>
      </c>
      <c r="V1422" s="25" t="str">
        <f>VLOOKUP(P1422,'Customer List'!B:C,2,)</f>
        <v>Chennai</v>
      </c>
      <c r="W1422" s="56"/>
      <c r="X1422" s="45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244"/>
        <v>1420</v>
      </c>
      <c r="B1423" s="25" t="s">
        <v>1994</v>
      </c>
      <c r="C1423" s="45">
        <v>45856</v>
      </c>
      <c r="D1423" s="45">
        <v>45860</v>
      </c>
      <c r="E1423" s="8">
        <v>98.4</v>
      </c>
      <c r="F1423" s="8">
        <f t="shared" si="238"/>
        <v>8659.2000000000007</v>
      </c>
      <c r="G1423" s="54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2201</v>
      </c>
      <c r="N1423" s="45">
        <v>45864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 t="s">
        <v>300</v>
      </c>
      <c r="T1423" s="55"/>
      <c r="U1423" s="25" t="s">
        <v>508</v>
      </c>
      <c r="V1423" s="25" t="str">
        <f>VLOOKUP(P1423,'Customer List'!B:C,2,)</f>
        <v>Delhi</v>
      </c>
      <c r="W1423" s="56"/>
      <c r="X1423" s="45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67" t="str">
        <f>VLOOKUP(P1423,'Customer List'!B:D,3,)</f>
        <v>Local</v>
      </c>
    </row>
    <row r="1424" spans="1:29" x14ac:dyDescent="0.25">
      <c r="A1424" s="25">
        <f t="shared" si="244"/>
        <v>1421</v>
      </c>
      <c r="B1424" s="25" t="s">
        <v>2037</v>
      </c>
      <c r="C1424" s="45" t="s">
        <v>2348</v>
      </c>
      <c r="D1424" s="45">
        <v>45862</v>
      </c>
      <c r="E1424" s="8">
        <v>0</v>
      </c>
      <c r="F1424" s="8">
        <f t="shared" si="238"/>
        <v>0</v>
      </c>
      <c r="G1424" s="54">
        <f t="shared" si="243"/>
        <v>0</v>
      </c>
      <c r="H1424" s="25" t="s">
        <v>2038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2201</v>
      </c>
      <c r="N1424" s="45">
        <v>45864</v>
      </c>
      <c r="O1424" s="54">
        <v>0</v>
      </c>
      <c r="P1424" s="25" t="s">
        <v>31</v>
      </c>
      <c r="Q1424" s="25" t="s">
        <v>637</v>
      </c>
      <c r="R1424" s="25" t="s">
        <v>849</v>
      </c>
      <c r="S1424" s="3" t="s">
        <v>300</v>
      </c>
      <c r="T1424" s="55" t="s">
        <v>2039</v>
      </c>
      <c r="U1424" s="25" t="s">
        <v>2024</v>
      </c>
      <c r="V1424" s="25" t="str">
        <f>VLOOKUP(P1424,'Customer List'!B:C,2,)</f>
        <v>Delhi</v>
      </c>
      <c r="W1424" s="56"/>
      <c r="X1424" s="45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67" t="str">
        <f>VLOOKUP(P1424,'Customer List'!B:D,3,)</f>
        <v>Local</v>
      </c>
    </row>
    <row r="1425" spans="1:29" x14ac:dyDescent="0.25">
      <c r="A1425" s="25">
        <f t="shared" si="244"/>
        <v>1422</v>
      </c>
      <c r="B1425" s="25" t="s">
        <v>2037</v>
      </c>
      <c r="C1425" s="45" t="s">
        <v>2348</v>
      </c>
      <c r="D1425" s="45">
        <v>45862</v>
      </c>
      <c r="E1425" s="8">
        <v>0</v>
      </c>
      <c r="F1425" s="8">
        <f t="shared" si="238"/>
        <v>0</v>
      </c>
      <c r="G1425" s="54">
        <f t="shared" si="243"/>
        <v>0</v>
      </c>
      <c r="H1425" s="25" t="s">
        <v>2040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2079</v>
      </c>
      <c r="N1425" s="45">
        <v>45866</v>
      </c>
      <c r="O1425" s="54">
        <v>0</v>
      </c>
      <c r="P1425" s="25" t="s">
        <v>31</v>
      </c>
      <c r="Q1425" s="25" t="s">
        <v>637</v>
      </c>
      <c r="R1425" s="25" t="s">
        <v>849</v>
      </c>
      <c r="S1425" s="3">
        <v>-20</v>
      </c>
      <c r="T1425" s="55" t="s">
        <v>649</v>
      </c>
      <c r="U1425" s="25" t="s">
        <v>2024</v>
      </c>
      <c r="V1425" s="25" t="str">
        <f>VLOOKUP(P1425,'Customer List'!B:C,2,)</f>
        <v>Delhi</v>
      </c>
      <c r="W1425" s="56"/>
      <c r="X1425" s="45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67" t="str">
        <f>VLOOKUP(P1425,'Customer List'!B:D,3,)</f>
        <v>Local</v>
      </c>
    </row>
    <row r="1426" spans="1:29" x14ac:dyDescent="0.25">
      <c r="A1426" s="25">
        <f t="shared" si="244"/>
        <v>1423</v>
      </c>
      <c r="B1426" s="25">
        <v>20335</v>
      </c>
      <c r="C1426" s="45">
        <v>45861</v>
      </c>
      <c r="D1426" s="45">
        <v>45864</v>
      </c>
      <c r="E1426" s="8">
        <v>519.79999999999995</v>
      </c>
      <c r="F1426" s="8">
        <f t="shared" si="238"/>
        <v>45742.399999999994</v>
      </c>
      <c r="G1426" s="54">
        <f t="shared" si="243"/>
        <v>45742.399999999994</v>
      </c>
      <c r="H1426" s="25" t="s">
        <v>591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2133</v>
      </c>
      <c r="N1426" s="45">
        <v>45867</v>
      </c>
      <c r="O1426" s="54">
        <v>60333</v>
      </c>
      <c r="P1426" s="25" t="s">
        <v>166</v>
      </c>
      <c r="Q1426" s="25">
        <v>58153777802</v>
      </c>
      <c r="R1426" s="25" t="s">
        <v>41</v>
      </c>
      <c r="S1426" s="3">
        <v>-20</v>
      </c>
      <c r="T1426" s="55"/>
      <c r="U1426" s="25" t="s">
        <v>612</v>
      </c>
      <c r="V1426" s="25" t="str">
        <f>VLOOKUP(P1426,'Customer List'!B:C,2,)</f>
        <v>Lucknow</v>
      </c>
      <c r="W1426" s="56"/>
      <c r="X1426" s="45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244"/>
        <v>1424</v>
      </c>
      <c r="B1427" s="25" t="s">
        <v>2059</v>
      </c>
      <c r="C1427" s="45">
        <v>45856</v>
      </c>
      <c r="D1427" s="45">
        <v>45864</v>
      </c>
      <c r="E1427" s="8">
        <v>53.9</v>
      </c>
      <c r="F1427" s="8">
        <f t="shared" si="238"/>
        <v>4743.2</v>
      </c>
      <c r="G1427" s="54">
        <f t="shared" si="243"/>
        <v>4743.2</v>
      </c>
      <c r="H1427" s="25">
        <v>100236</v>
      </c>
      <c r="I1427" s="25" t="s">
        <v>44</v>
      </c>
      <c r="J1427" s="25">
        <v>1</v>
      </c>
      <c r="K1427" s="25">
        <v>1</v>
      </c>
      <c r="L1427" s="25">
        <f t="shared" si="239"/>
        <v>0</v>
      </c>
      <c r="M1427" s="25" t="s">
        <v>2114</v>
      </c>
      <c r="N1427" s="45">
        <v>45866</v>
      </c>
      <c r="O1427" s="54">
        <v>8712.5499999999993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244"/>
        <v>1425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238"/>
        <v>4435.2</v>
      </c>
      <c r="G1428" s="54">
        <f t="shared" si="243"/>
        <v>4435.2</v>
      </c>
      <c r="H1428" s="25">
        <v>100408</v>
      </c>
      <c r="I1428" s="25" t="s">
        <v>1425</v>
      </c>
      <c r="J1428" s="25">
        <v>1</v>
      </c>
      <c r="K1428" s="25">
        <v>1</v>
      </c>
      <c r="L1428" s="25">
        <f t="shared" si="239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244"/>
        <v>1426</v>
      </c>
      <c r="B1429" s="25" t="s">
        <v>2059</v>
      </c>
      <c r="C1429" s="45">
        <v>45856</v>
      </c>
      <c r="D1429" s="45">
        <v>45864</v>
      </c>
      <c r="E1429" s="8">
        <v>138.6</v>
      </c>
      <c r="F1429" s="8">
        <f t="shared" si="238"/>
        <v>12196.8</v>
      </c>
      <c r="G1429" s="54">
        <f t="shared" si="243"/>
        <v>24393.599999999999</v>
      </c>
      <c r="H1429" s="25">
        <v>100722</v>
      </c>
      <c r="I1429" s="25" t="s">
        <v>1280</v>
      </c>
      <c r="J1429" s="25">
        <v>2</v>
      </c>
      <c r="K1429" s="25">
        <v>2</v>
      </c>
      <c r="L1429" s="25">
        <f t="shared" si="239"/>
        <v>0</v>
      </c>
      <c r="M1429" s="25" t="s">
        <v>2116</v>
      </c>
      <c r="N1429" s="45">
        <v>45866</v>
      </c>
      <c r="O1429" s="54">
        <v>42966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244"/>
        <v>1427</v>
      </c>
      <c r="B1430" s="25" t="s">
        <v>2059</v>
      </c>
      <c r="C1430" s="45">
        <v>45856</v>
      </c>
      <c r="D1430" s="45">
        <v>45864</v>
      </c>
      <c r="E1430" s="8">
        <v>50.4</v>
      </c>
      <c r="F1430" s="8">
        <f t="shared" si="238"/>
        <v>4435.2</v>
      </c>
      <c r="G1430" s="54">
        <f t="shared" si="243"/>
        <v>4435.2</v>
      </c>
      <c r="H1430" s="25">
        <v>100723</v>
      </c>
      <c r="I1430" s="25" t="s">
        <v>1427</v>
      </c>
      <c r="J1430" s="25">
        <v>1</v>
      </c>
      <c r="K1430" s="25">
        <v>1</v>
      </c>
      <c r="L1430" s="25">
        <f t="shared" si="239"/>
        <v>0</v>
      </c>
      <c r="M1430" s="25" t="s">
        <v>2114</v>
      </c>
      <c r="N1430" s="45">
        <v>45866</v>
      </c>
      <c r="O1430" s="54">
        <v>8146.8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244"/>
        <v>1428</v>
      </c>
      <c r="B1431" s="25" t="s">
        <v>2059</v>
      </c>
      <c r="C1431" s="45">
        <v>45856</v>
      </c>
      <c r="D1431" s="45">
        <v>45864</v>
      </c>
      <c r="E1431" s="8">
        <v>204.75</v>
      </c>
      <c r="F1431" s="8">
        <f t="shared" si="238"/>
        <v>18018</v>
      </c>
      <c r="G1431" s="54">
        <f t="shared" si="243"/>
        <v>36036</v>
      </c>
      <c r="H1431" s="25">
        <v>100742</v>
      </c>
      <c r="I1431" s="25" t="s">
        <v>2817</v>
      </c>
      <c r="J1431" s="25">
        <v>2</v>
      </c>
      <c r="K1431" s="25">
        <v>2</v>
      </c>
      <c r="L1431" s="25">
        <f t="shared" si="239"/>
        <v>0</v>
      </c>
      <c r="M1431" s="25" t="s">
        <v>2116</v>
      </c>
      <c r="N1431" s="45">
        <v>45866</v>
      </c>
      <c r="O1431" s="54">
        <v>59241</v>
      </c>
      <c r="P1431" s="25" t="s">
        <v>2178</v>
      </c>
      <c r="Q1431" s="25">
        <v>58153727203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Gujrat</v>
      </c>
      <c r="W1431" s="56"/>
      <c r="X1431" s="45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244"/>
        <v>1429</v>
      </c>
      <c r="B1432" s="25" t="s">
        <v>2059</v>
      </c>
      <c r="C1432" s="45">
        <v>45856</v>
      </c>
      <c r="D1432" s="45">
        <v>45864</v>
      </c>
      <c r="E1432" s="8">
        <v>37.799999999999997</v>
      </c>
      <c r="F1432" s="8">
        <f t="shared" si="238"/>
        <v>3326.3999999999996</v>
      </c>
      <c r="G1432" s="54">
        <f t="shared" si="243"/>
        <v>3326.3999999999996</v>
      </c>
      <c r="H1432" s="25">
        <v>101319</v>
      </c>
      <c r="I1432" s="25" t="s">
        <v>2818</v>
      </c>
      <c r="J1432" s="25">
        <v>1</v>
      </c>
      <c r="K1432" s="25">
        <v>1</v>
      </c>
      <c r="L1432" s="25">
        <f t="shared" si="239"/>
        <v>0</v>
      </c>
      <c r="M1432" s="25" t="s">
        <v>2122</v>
      </c>
      <c r="N1432" s="45">
        <v>45866</v>
      </c>
      <c r="O1432" s="54">
        <v>5440</v>
      </c>
      <c r="P1432" s="25" t="s">
        <v>2052</v>
      </c>
      <c r="Q1432" s="25">
        <v>58153726595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Pune</v>
      </c>
      <c r="W1432" s="56"/>
      <c r="X1432" s="45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244"/>
        <v>1430</v>
      </c>
      <c r="B1433" s="25" t="s">
        <v>2059</v>
      </c>
      <c r="C1433" s="45">
        <v>45856</v>
      </c>
      <c r="D1433" s="45">
        <v>45864</v>
      </c>
      <c r="E1433" s="8">
        <v>181.5</v>
      </c>
      <c r="F1433" s="8">
        <f t="shared" si="238"/>
        <v>15972</v>
      </c>
      <c r="G1433" s="54">
        <f t="shared" si="243"/>
        <v>15972</v>
      </c>
      <c r="H1433" s="25">
        <v>102127</v>
      </c>
      <c r="I1433" s="25" t="s">
        <v>2926</v>
      </c>
      <c r="J1433" s="25">
        <v>1</v>
      </c>
      <c r="K1433" s="25">
        <v>1</v>
      </c>
      <c r="L1433" s="25">
        <f t="shared" si="239"/>
        <v>0</v>
      </c>
      <c r="M1433" s="25" t="s">
        <v>2114</v>
      </c>
      <c r="N1433" s="45">
        <v>45866</v>
      </c>
      <c r="O1433" s="54">
        <v>27382.3</v>
      </c>
      <c r="P1433" s="25" t="s">
        <v>333</v>
      </c>
      <c r="Q1433" s="25">
        <v>58153726212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Banglore</v>
      </c>
      <c r="W1433" s="56"/>
      <c r="X1433" s="45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244"/>
        <v>1431</v>
      </c>
      <c r="B1434" s="25" t="s">
        <v>2059</v>
      </c>
      <c r="C1434" s="45">
        <v>45856</v>
      </c>
      <c r="D1434" s="45">
        <v>45864</v>
      </c>
      <c r="E1434" s="8">
        <v>168.7</v>
      </c>
      <c r="F1434" s="8">
        <f t="shared" si="238"/>
        <v>14845.599999999999</v>
      </c>
      <c r="G1434" s="54">
        <f t="shared" si="243"/>
        <v>14845.599999999999</v>
      </c>
      <c r="H1434" s="25">
        <v>102720</v>
      </c>
      <c r="I1434" s="25" t="s">
        <v>1665</v>
      </c>
      <c r="J1434" s="25">
        <v>1</v>
      </c>
      <c r="K1434" s="25">
        <v>1</v>
      </c>
      <c r="L1434" s="25">
        <f t="shared" si="239"/>
        <v>0</v>
      </c>
      <c r="M1434" s="25" t="s">
        <v>2109</v>
      </c>
      <c r="N1434" s="45">
        <v>45866</v>
      </c>
      <c r="O1434" s="54">
        <v>20605.5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244"/>
        <v>1432</v>
      </c>
      <c r="B1435" s="25" t="s">
        <v>2059</v>
      </c>
      <c r="C1435" s="45">
        <v>45856</v>
      </c>
      <c r="D1435" s="45">
        <v>45864</v>
      </c>
      <c r="E1435" s="8">
        <v>150.5</v>
      </c>
      <c r="F1435" s="8">
        <f t="shared" si="238"/>
        <v>13244</v>
      </c>
      <c r="G1435" s="54">
        <f t="shared" si="243"/>
        <v>13244</v>
      </c>
      <c r="H1435" s="25">
        <v>103020</v>
      </c>
      <c r="I1435" s="25" t="s">
        <v>2927</v>
      </c>
      <c r="J1435" s="25">
        <v>1</v>
      </c>
      <c r="K1435" s="25">
        <v>1</v>
      </c>
      <c r="L1435" s="25">
        <f t="shared" si="239"/>
        <v>0</v>
      </c>
      <c r="M1435" s="25" t="s">
        <v>2108</v>
      </c>
      <c r="N1435" s="45">
        <v>45866</v>
      </c>
      <c r="O1435" s="54">
        <v>18382.5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244"/>
        <v>1433</v>
      </c>
      <c r="B1436" s="25" t="s">
        <v>2059</v>
      </c>
      <c r="C1436" s="45">
        <v>45856</v>
      </c>
      <c r="D1436" s="45">
        <v>45864</v>
      </c>
      <c r="E1436" s="8">
        <v>204.75</v>
      </c>
      <c r="F1436" s="8">
        <f t="shared" si="238"/>
        <v>18018</v>
      </c>
      <c r="G1436" s="54">
        <f t="shared" si="243"/>
        <v>36036</v>
      </c>
      <c r="H1436" s="25">
        <v>103149</v>
      </c>
      <c r="I1436" s="25" t="s">
        <v>2928</v>
      </c>
      <c r="J1436" s="25">
        <v>2</v>
      </c>
      <c r="K1436" s="25">
        <v>2</v>
      </c>
      <c r="L1436" s="25">
        <f t="shared" si="239"/>
        <v>0</v>
      </c>
      <c r="M1436" s="25" t="s">
        <v>2109</v>
      </c>
      <c r="N1436" s="45">
        <v>45866</v>
      </c>
      <c r="O1436" s="54">
        <v>46683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244"/>
        <v>1434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238"/>
        <v>19157.599999999999</v>
      </c>
      <c r="G1437" s="54">
        <f t="shared" si="243"/>
        <v>19157.599999999999</v>
      </c>
      <c r="H1437" s="25">
        <v>105720</v>
      </c>
      <c r="I1437" s="25" t="s">
        <v>1669</v>
      </c>
      <c r="J1437" s="25">
        <v>1</v>
      </c>
      <c r="K1437" s="25">
        <v>1</v>
      </c>
      <c r="L1437" s="25">
        <f t="shared" si="239"/>
        <v>0</v>
      </c>
      <c r="M1437" s="25" t="s">
        <v>2108</v>
      </c>
      <c r="N1437" s="45">
        <v>45866</v>
      </c>
      <c r="O1437" s="54">
        <v>26590.5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244"/>
        <v>1435</v>
      </c>
      <c r="B1438" s="25" t="s">
        <v>2059</v>
      </c>
      <c r="C1438" s="45">
        <v>45856</v>
      </c>
      <c r="D1438" s="45">
        <v>45864</v>
      </c>
      <c r="E1438" s="8">
        <v>194.25</v>
      </c>
      <c r="F1438" s="8">
        <f t="shared" si="238"/>
        <v>17094</v>
      </c>
      <c r="G1438" s="54">
        <f t="shared" si="243"/>
        <v>17094</v>
      </c>
      <c r="H1438" s="25">
        <v>106312</v>
      </c>
      <c r="I1438" s="25" t="s">
        <v>2929</v>
      </c>
      <c r="J1438" s="25">
        <v>1</v>
      </c>
      <c r="K1438" s="25">
        <v>1</v>
      </c>
      <c r="L1438" s="25">
        <f t="shared" si="239"/>
        <v>0</v>
      </c>
      <c r="M1438" s="25" t="s">
        <v>2114</v>
      </c>
      <c r="N1438" s="45">
        <v>45866</v>
      </c>
      <c r="O1438" s="54">
        <v>29305.85</v>
      </c>
      <c r="P1438" s="25" t="s">
        <v>333</v>
      </c>
      <c r="Q1438" s="25">
        <v>58153726212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Banglore</v>
      </c>
      <c r="W1438" s="56"/>
      <c r="X1438" s="45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244"/>
        <v>1436</v>
      </c>
      <c r="B1439" s="25" t="s">
        <v>2059</v>
      </c>
      <c r="C1439" s="45">
        <v>45856</v>
      </c>
      <c r="D1439" s="45">
        <v>45864</v>
      </c>
      <c r="E1439" s="8">
        <v>186.9</v>
      </c>
      <c r="F1439" s="8">
        <f t="shared" si="238"/>
        <v>16447.2</v>
      </c>
      <c r="G1439" s="54">
        <f t="shared" si="243"/>
        <v>16447.2</v>
      </c>
      <c r="H1439" s="25">
        <v>108112</v>
      </c>
      <c r="I1439" s="25" t="s">
        <v>2930</v>
      </c>
      <c r="J1439" s="25">
        <v>1</v>
      </c>
      <c r="K1439" s="25">
        <v>1</v>
      </c>
      <c r="L1439" s="25">
        <f t="shared" si="239"/>
        <v>0</v>
      </c>
      <c r="M1439" s="25" t="s">
        <v>2108</v>
      </c>
      <c r="N1439" s="45">
        <v>45866</v>
      </c>
      <c r="O1439" s="54">
        <v>22828.5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244"/>
        <v>1437</v>
      </c>
      <c r="B1440" s="25" t="s">
        <v>2059</v>
      </c>
      <c r="C1440" s="45">
        <v>45856</v>
      </c>
      <c r="D1440" s="45">
        <v>45864</v>
      </c>
      <c r="E1440" s="8">
        <v>214.5</v>
      </c>
      <c r="F1440" s="8">
        <f t="shared" si="238"/>
        <v>18876</v>
      </c>
      <c r="G1440" s="54">
        <f t="shared" si="243"/>
        <v>37752</v>
      </c>
      <c r="H1440" s="25">
        <v>115555</v>
      </c>
      <c r="I1440" s="25" t="s">
        <v>2931</v>
      </c>
      <c r="J1440" s="25">
        <v>2</v>
      </c>
      <c r="K1440" s="25">
        <v>2</v>
      </c>
      <c r="L1440" s="25">
        <f t="shared" si="239"/>
        <v>0</v>
      </c>
      <c r="M1440" s="25" t="s">
        <v>2108</v>
      </c>
      <c r="N1440" s="45">
        <v>45866</v>
      </c>
      <c r="O1440" s="54">
        <v>48906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244"/>
        <v>1438</v>
      </c>
      <c r="B1441" s="25" t="s">
        <v>2059</v>
      </c>
      <c r="C1441" s="45">
        <v>45856</v>
      </c>
      <c r="D1441" s="45">
        <v>45864</v>
      </c>
      <c r="E1441" s="8">
        <v>217.7</v>
      </c>
      <c r="F1441" s="8">
        <f t="shared" si="238"/>
        <v>19157.599999999999</v>
      </c>
      <c r="G1441" s="54">
        <f t="shared" si="243"/>
        <v>19157.599999999999</v>
      </c>
      <c r="H1441" s="25">
        <v>116122</v>
      </c>
      <c r="I1441" s="25" t="s">
        <v>2932</v>
      </c>
      <c r="J1441" s="25">
        <v>1</v>
      </c>
      <c r="K1441" s="25">
        <v>1</v>
      </c>
      <c r="L1441" s="25">
        <f t="shared" si="239"/>
        <v>0</v>
      </c>
      <c r="M1441" s="25" t="s">
        <v>2125</v>
      </c>
      <c r="N1441" s="45">
        <v>45866</v>
      </c>
      <c r="O1441" s="54">
        <v>26590.5</v>
      </c>
      <c r="P1441" s="25" t="s">
        <v>17</v>
      </c>
      <c r="Q1441" s="25" t="s">
        <v>637</v>
      </c>
      <c r="R1441" s="25" t="s">
        <v>638</v>
      </c>
      <c r="S1441" s="3" t="s">
        <v>2056</v>
      </c>
      <c r="T1441" s="55"/>
      <c r="U1441" s="25" t="s">
        <v>19</v>
      </c>
      <c r="V1441" s="25" t="str">
        <f>VLOOKUP(P1441,'Customer List'!B:C,2,)</f>
        <v>Delhi</v>
      </c>
      <c r="W1441" s="56"/>
      <c r="X1441" s="45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67" t="str">
        <f>VLOOKUP(P1441,'Customer List'!B:D,3,)</f>
        <v>Local</v>
      </c>
    </row>
    <row r="1442" spans="1:29" x14ac:dyDescent="0.25">
      <c r="A1442" s="25">
        <f t="shared" si="244"/>
        <v>1439</v>
      </c>
      <c r="B1442" s="25" t="s">
        <v>2059</v>
      </c>
      <c r="C1442" s="45">
        <v>45856</v>
      </c>
      <c r="D1442" s="45">
        <v>45864</v>
      </c>
      <c r="E1442" s="8">
        <v>189.75</v>
      </c>
      <c r="F1442" s="8">
        <f t="shared" si="238"/>
        <v>16698</v>
      </c>
      <c r="G1442" s="54">
        <f t="shared" si="243"/>
        <v>33396</v>
      </c>
      <c r="H1442" s="25">
        <v>126631</v>
      </c>
      <c r="I1442" s="25" t="s">
        <v>2933</v>
      </c>
      <c r="J1442" s="25">
        <v>2</v>
      </c>
      <c r="K1442" s="25">
        <v>2</v>
      </c>
      <c r="L1442" s="25">
        <f t="shared" si="239"/>
        <v>0</v>
      </c>
      <c r="M1442" s="25" t="s">
        <v>2109</v>
      </c>
      <c r="N1442" s="45">
        <v>45866</v>
      </c>
      <c r="O1442" s="54">
        <v>43263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244"/>
        <v>1440</v>
      </c>
      <c r="B1443" s="25" t="s">
        <v>2059</v>
      </c>
      <c r="C1443" s="45">
        <v>45856</v>
      </c>
      <c r="D1443" s="45">
        <v>45864</v>
      </c>
      <c r="E1443" s="8">
        <v>377.3</v>
      </c>
      <c r="F1443" s="8">
        <f t="shared" si="238"/>
        <v>33202.400000000001</v>
      </c>
      <c r="G1443" s="54">
        <f t="shared" si="243"/>
        <v>33202.400000000001</v>
      </c>
      <c r="H1443" s="25">
        <v>127031</v>
      </c>
      <c r="I1443" s="25" t="s">
        <v>2934</v>
      </c>
      <c r="J1443" s="25">
        <v>1</v>
      </c>
      <c r="K1443" s="25">
        <v>1</v>
      </c>
      <c r="L1443" s="25">
        <f t="shared" si="239"/>
        <v>0</v>
      </c>
      <c r="M1443" s="25" t="s">
        <v>2136</v>
      </c>
      <c r="N1443" s="45">
        <v>45867</v>
      </c>
      <c r="O1443" s="54">
        <v>58781.5</v>
      </c>
      <c r="P1443" s="25" t="s">
        <v>27</v>
      </c>
      <c r="Q1443" s="25" t="s">
        <v>2089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Chandigarh</v>
      </c>
      <c r="W1443" s="56"/>
      <c r="X1443" s="45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244"/>
        <v>1441</v>
      </c>
      <c r="B1444" s="25" t="s">
        <v>2059</v>
      </c>
      <c r="C1444" s="45">
        <v>45856</v>
      </c>
      <c r="D1444" s="45">
        <v>45864</v>
      </c>
      <c r="E1444" s="8">
        <v>205.1</v>
      </c>
      <c r="F1444" s="8">
        <f t="shared" si="238"/>
        <v>18048.8</v>
      </c>
      <c r="G1444" s="54">
        <f t="shared" si="243"/>
        <v>18048.8</v>
      </c>
      <c r="H1444" s="25">
        <v>127106</v>
      </c>
      <c r="I1444" s="25" t="s">
        <v>2935</v>
      </c>
      <c r="J1444" s="25">
        <v>1</v>
      </c>
      <c r="K1444" s="25">
        <v>1</v>
      </c>
      <c r="L1444" s="25">
        <f t="shared" si="239"/>
        <v>0</v>
      </c>
      <c r="M1444" s="25" t="s">
        <v>2136</v>
      </c>
      <c r="N1444" s="45">
        <v>45867</v>
      </c>
      <c r="O1444" s="54">
        <v>31790.5</v>
      </c>
      <c r="P1444" s="25" t="s">
        <v>27</v>
      </c>
      <c r="Q1444" s="25" t="s">
        <v>2089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Chandigarh</v>
      </c>
      <c r="W1444" s="56"/>
      <c r="X1444" s="45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244"/>
        <v>1442</v>
      </c>
      <c r="B1445" s="25" t="s">
        <v>2059</v>
      </c>
      <c r="C1445" s="45">
        <v>45856</v>
      </c>
      <c r="D1445" s="45">
        <v>45864</v>
      </c>
      <c r="E1445" s="8">
        <v>219</v>
      </c>
      <c r="F1445" s="8">
        <f t="shared" si="238"/>
        <v>19272</v>
      </c>
      <c r="G1445" s="54">
        <f t="shared" si="243"/>
        <v>19272</v>
      </c>
      <c r="H1445" s="25">
        <v>135225</v>
      </c>
      <c r="I1445" s="25" t="s">
        <v>2936</v>
      </c>
      <c r="J1445" s="25">
        <v>1</v>
      </c>
      <c r="K1445" s="25">
        <v>1</v>
      </c>
      <c r="L1445" s="25">
        <f t="shared" si="239"/>
        <v>0</v>
      </c>
      <c r="M1445" s="25" t="s">
        <v>2114</v>
      </c>
      <c r="N1445" s="45">
        <v>45866</v>
      </c>
      <c r="O1445" s="54">
        <v>33039.800000000003</v>
      </c>
      <c r="P1445" s="25" t="s">
        <v>333</v>
      </c>
      <c r="Q1445" s="25">
        <v>58153726212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244"/>
        <v>1443</v>
      </c>
      <c r="B1446" s="25" t="s">
        <v>2059</v>
      </c>
      <c r="C1446" s="45">
        <v>45856</v>
      </c>
      <c r="D1446" s="45">
        <v>45864</v>
      </c>
      <c r="E1446" s="8">
        <v>153</v>
      </c>
      <c r="F1446" s="8">
        <f t="shared" si="238"/>
        <v>13464</v>
      </c>
      <c r="G1446" s="54">
        <f t="shared" si="243"/>
        <v>26928</v>
      </c>
      <c r="H1446" s="25">
        <v>141717</v>
      </c>
      <c r="I1446" s="25" t="s">
        <v>2937</v>
      </c>
      <c r="J1446" s="25">
        <v>2</v>
      </c>
      <c r="K1446" s="25">
        <v>2</v>
      </c>
      <c r="L1446" s="25">
        <f t="shared" si="239"/>
        <v>0</v>
      </c>
      <c r="M1446" s="25" t="s">
        <v>2109</v>
      </c>
      <c r="N1446" s="45">
        <v>45866</v>
      </c>
      <c r="O1446" s="54">
        <v>34884</v>
      </c>
      <c r="P1446" s="25" t="s">
        <v>243</v>
      </c>
      <c r="Q1446" s="25">
        <v>58153726466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Mumbai</v>
      </c>
      <c r="W1446" s="56"/>
      <c r="X1446" s="45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244"/>
        <v>1444</v>
      </c>
      <c r="B1447" s="25" t="s">
        <v>2059</v>
      </c>
      <c r="C1447" s="45">
        <v>45856</v>
      </c>
      <c r="D1447" s="45">
        <v>45864</v>
      </c>
      <c r="E1447" s="8">
        <v>196.5</v>
      </c>
      <c r="F1447" s="8">
        <f t="shared" si="238"/>
        <v>17292</v>
      </c>
      <c r="G1447" s="54">
        <f t="shared" si="243"/>
        <v>34584</v>
      </c>
      <c r="H1447" s="25">
        <v>142521</v>
      </c>
      <c r="I1447" s="25" t="s">
        <v>2938</v>
      </c>
      <c r="J1447" s="25">
        <v>2</v>
      </c>
      <c r="K1447" s="25">
        <v>2</v>
      </c>
      <c r="L1447" s="25">
        <f t="shared" si="239"/>
        <v>0</v>
      </c>
      <c r="M1447" s="25" t="s">
        <v>2109</v>
      </c>
      <c r="N1447" s="45">
        <v>45866</v>
      </c>
      <c r="O1447" s="54">
        <v>44802</v>
      </c>
      <c r="P1447" s="25" t="s">
        <v>243</v>
      </c>
      <c r="Q1447" s="25">
        <v>58153726466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Mumbai</v>
      </c>
      <c r="W1447" s="56"/>
      <c r="X1447" s="45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x14ac:dyDescent="0.25">
      <c r="A1448" s="25">
        <f t="shared" si="244"/>
        <v>1445</v>
      </c>
      <c r="B1448" s="25" t="s">
        <v>2059</v>
      </c>
      <c r="C1448" s="45">
        <v>45856</v>
      </c>
      <c r="D1448" s="45">
        <v>45864</v>
      </c>
      <c r="E1448" s="8">
        <v>38.5</v>
      </c>
      <c r="F1448" s="8">
        <f t="shared" si="238"/>
        <v>3388</v>
      </c>
      <c r="G1448" s="54">
        <f t="shared" si="243"/>
        <v>6776</v>
      </c>
      <c r="H1448" s="25">
        <v>300306</v>
      </c>
      <c r="I1448" s="25" t="s">
        <v>217</v>
      </c>
      <c r="J1448" s="25">
        <v>2</v>
      </c>
      <c r="K1448" s="25">
        <v>2</v>
      </c>
      <c r="L1448" s="25">
        <f t="shared" si="239"/>
        <v>0</v>
      </c>
      <c r="M1448" s="25" t="s">
        <v>2111</v>
      </c>
      <c r="N1448" s="45">
        <v>45866</v>
      </c>
      <c r="O1448" s="54">
        <v>11935</v>
      </c>
      <c r="P1448" s="25" t="s">
        <v>2053</v>
      </c>
      <c r="Q1448" s="25">
        <v>58153728301</v>
      </c>
      <c r="R1448" s="25" t="s">
        <v>41</v>
      </c>
      <c r="S1448" s="3" t="s">
        <v>2056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244"/>
        <v>1446</v>
      </c>
      <c r="B1449" s="25" t="s">
        <v>2059</v>
      </c>
      <c r="C1449" s="45">
        <v>45856</v>
      </c>
      <c r="D1449" s="45">
        <v>45864</v>
      </c>
      <c r="E1449" s="8">
        <v>15.4</v>
      </c>
      <c r="F1449" s="8">
        <f t="shared" si="238"/>
        <v>1355.2</v>
      </c>
      <c r="G1449" s="54">
        <f t="shared" si="243"/>
        <v>2710.4</v>
      </c>
      <c r="H1449" s="25">
        <v>300405</v>
      </c>
      <c r="I1449" s="25" t="s">
        <v>217</v>
      </c>
      <c r="J1449" s="25">
        <v>2</v>
      </c>
      <c r="K1449" s="25">
        <v>2</v>
      </c>
      <c r="L1449" s="25">
        <f t="shared" si="239"/>
        <v>0</v>
      </c>
      <c r="M1449" s="25" t="s">
        <v>2134</v>
      </c>
      <c r="N1449" s="45">
        <v>45867</v>
      </c>
      <c r="O1449" s="54">
        <v>4092</v>
      </c>
      <c r="P1449" s="25" t="s">
        <v>630</v>
      </c>
      <c r="Q1449" s="25">
        <v>58153777916</v>
      </c>
      <c r="R1449" s="25" t="s">
        <v>41</v>
      </c>
      <c r="S1449" s="3" t="s">
        <v>2056</v>
      </c>
      <c r="T1449" s="55"/>
      <c r="U1449" s="25" t="s">
        <v>19</v>
      </c>
      <c r="V1449" s="25" t="str">
        <f>VLOOKUP(P1449,'Customer List'!B:C,2,)</f>
        <v>Gujrat</v>
      </c>
      <c r="W1449" s="56"/>
      <c r="X1449" s="45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244"/>
        <v>1447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238"/>
        <v>3080</v>
      </c>
      <c r="G1450" s="54">
        <f t="shared" si="243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239"/>
        <v>0</v>
      </c>
      <c r="M1450" s="25" t="s">
        <v>2154</v>
      </c>
      <c r="N1450" s="45">
        <v>45866</v>
      </c>
      <c r="O1450" s="54">
        <v>0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 t="s">
        <v>610</v>
      </c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244"/>
        <v>1448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238"/>
        <v>6098.4</v>
      </c>
      <c r="G1451" s="54">
        <f t="shared" si="243"/>
        <v>6098.4</v>
      </c>
      <c r="H1451" s="25">
        <v>300408</v>
      </c>
      <c r="I1451" s="25" t="s">
        <v>1471</v>
      </c>
      <c r="J1451" s="25">
        <v>1</v>
      </c>
      <c r="K1451" s="25">
        <v>1</v>
      </c>
      <c r="L1451" s="25">
        <f t="shared" si="239"/>
        <v>0</v>
      </c>
      <c r="M1451" s="25" t="s">
        <v>2154</v>
      </c>
      <c r="N1451" s="45">
        <v>45866</v>
      </c>
      <c r="O1451" s="54">
        <v>0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 t="s">
        <v>610</v>
      </c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244"/>
        <v>1449</v>
      </c>
      <c r="B1452" s="25" t="s">
        <v>2059</v>
      </c>
      <c r="C1452" s="45">
        <v>45856</v>
      </c>
      <c r="D1452" s="45">
        <v>45864</v>
      </c>
      <c r="E1452" s="8">
        <v>35</v>
      </c>
      <c r="F1452" s="8">
        <f t="shared" si="238"/>
        <v>3080</v>
      </c>
      <c r="G1452" s="54">
        <f t="shared" si="243"/>
        <v>3080</v>
      </c>
      <c r="H1452" s="25">
        <v>300406</v>
      </c>
      <c r="I1452" s="25" t="s">
        <v>217</v>
      </c>
      <c r="J1452" s="25">
        <v>1</v>
      </c>
      <c r="K1452" s="25">
        <v>1</v>
      </c>
      <c r="L1452" s="25">
        <f t="shared" si="239"/>
        <v>0</v>
      </c>
      <c r="M1452" s="25" t="s">
        <v>2193</v>
      </c>
      <c r="N1452" s="45">
        <v>45871</v>
      </c>
      <c r="O1452" s="54">
        <v>5425</v>
      </c>
      <c r="P1452" s="25" t="s">
        <v>1048</v>
      </c>
      <c r="Q1452" s="25">
        <v>58153984534</v>
      </c>
      <c r="R1452" s="25" t="s">
        <v>41</v>
      </c>
      <c r="S1452" s="3">
        <v>4</v>
      </c>
      <c r="T1452" s="55"/>
      <c r="U1452" s="25" t="s">
        <v>19</v>
      </c>
      <c r="V1452" s="25" t="str">
        <f>VLOOKUP(P1452,'Customer List'!B:C,2,)</f>
        <v>Banglore</v>
      </c>
      <c r="W1452" s="56"/>
      <c r="X1452" s="45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67" t="str">
        <f>VLOOKUP(P1452,'Customer List'!B:D,3,)</f>
        <v>OutStation</v>
      </c>
    </row>
    <row r="1453" spans="1:29" x14ac:dyDescent="0.25">
      <c r="A1453" s="25">
        <f t="shared" si="244"/>
        <v>1450</v>
      </c>
      <c r="B1453" s="25" t="s">
        <v>2059</v>
      </c>
      <c r="C1453" s="45">
        <v>45856</v>
      </c>
      <c r="D1453" s="45">
        <v>45864</v>
      </c>
      <c r="E1453" s="8">
        <v>69.3</v>
      </c>
      <c r="F1453" s="8">
        <f t="shared" si="238"/>
        <v>6098.4</v>
      </c>
      <c r="G1453" s="54">
        <f t="shared" si="243"/>
        <v>6098.4</v>
      </c>
      <c r="H1453" s="25">
        <v>300408</v>
      </c>
      <c r="I1453" s="25" t="s">
        <v>1471</v>
      </c>
      <c r="J1453" s="25">
        <v>1</v>
      </c>
      <c r="K1453" s="25"/>
      <c r="L1453" s="25">
        <f t="shared" si="239"/>
        <v>1</v>
      </c>
      <c r="M1453" s="25"/>
      <c r="N1453" s="45"/>
      <c r="O1453" s="54"/>
      <c r="P1453" s="25" t="s">
        <v>2031</v>
      </c>
      <c r="Q1453" s="25"/>
      <c r="R1453" s="25"/>
      <c r="S1453" s="3" t="s">
        <v>2056</v>
      </c>
      <c r="T1453" s="55" t="s">
        <v>2159</v>
      </c>
      <c r="U1453" s="25" t="s">
        <v>19</v>
      </c>
      <c r="V1453" s="25" t="str">
        <f>VLOOKUP(P1453,'Customer List'!B:C,2,)</f>
        <v>STOCK</v>
      </c>
      <c r="W1453" s="56" t="s">
        <v>1149</v>
      </c>
      <c r="X1453" s="45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67" t="str">
        <f>VLOOKUP(P1453,'Customer List'!B:D,3,)</f>
        <v>STOCK</v>
      </c>
    </row>
    <row r="1454" spans="1:29" x14ac:dyDescent="0.25">
      <c r="A1454" s="25">
        <f t="shared" si="244"/>
        <v>1451</v>
      </c>
      <c r="B1454" s="25" t="s">
        <v>2059</v>
      </c>
      <c r="C1454" s="45">
        <v>45856</v>
      </c>
      <c r="D1454" s="45">
        <v>45864</v>
      </c>
      <c r="E1454" s="8">
        <v>187.6</v>
      </c>
      <c r="F1454" s="8">
        <f t="shared" si="238"/>
        <v>16508.8</v>
      </c>
      <c r="G1454" s="54">
        <f t="shared" si="243"/>
        <v>16508.8</v>
      </c>
      <c r="H1454" s="25">
        <v>300416</v>
      </c>
      <c r="I1454" s="25" t="s">
        <v>2939</v>
      </c>
      <c r="J1454" s="25">
        <v>1</v>
      </c>
      <c r="K1454" s="25">
        <v>1</v>
      </c>
      <c r="L1454" s="25">
        <f t="shared" si="239"/>
        <v>0</v>
      </c>
      <c r="M1454" s="25" t="s">
        <v>2126</v>
      </c>
      <c r="N1454" s="45">
        <v>45866</v>
      </c>
      <c r="O1454" s="54">
        <v>22914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244"/>
        <v>1452</v>
      </c>
      <c r="B1455" s="25" t="s">
        <v>2059</v>
      </c>
      <c r="C1455" s="45">
        <v>45856</v>
      </c>
      <c r="D1455" s="45">
        <v>45864</v>
      </c>
      <c r="E1455" s="8">
        <v>194.6</v>
      </c>
      <c r="F1455" s="8">
        <f t="shared" si="238"/>
        <v>17124.8</v>
      </c>
      <c r="G1455" s="54">
        <f t="shared" si="243"/>
        <v>17124.8</v>
      </c>
      <c r="H1455" s="25">
        <v>300420</v>
      </c>
      <c r="I1455" s="25" t="s">
        <v>2940</v>
      </c>
      <c r="J1455" s="25">
        <v>1</v>
      </c>
      <c r="K1455" s="25">
        <v>1</v>
      </c>
      <c r="L1455" s="25">
        <f t="shared" si="239"/>
        <v>0</v>
      </c>
      <c r="M1455" s="25" t="s">
        <v>2126</v>
      </c>
      <c r="N1455" s="45">
        <v>45866</v>
      </c>
      <c r="O1455" s="54">
        <v>23769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244"/>
        <v>1453</v>
      </c>
      <c r="B1456" s="25" t="s">
        <v>2059</v>
      </c>
      <c r="C1456" s="45">
        <v>45856</v>
      </c>
      <c r="D1456" s="45">
        <v>45864</v>
      </c>
      <c r="E1456" s="8">
        <v>204.4</v>
      </c>
      <c r="F1456" s="8">
        <f t="shared" si="238"/>
        <v>17987.2</v>
      </c>
      <c r="G1456" s="54">
        <f t="shared" si="243"/>
        <v>17987.2</v>
      </c>
      <c r="H1456" s="25">
        <v>300426</v>
      </c>
      <c r="I1456" s="25" t="s">
        <v>2941</v>
      </c>
      <c r="J1456" s="25">
        <v>1</v>
      </c>
      <c r="K1456" s="25">
        <v>1</v>
      </c>
      <c r="L1456" s="25">
        <f t="shared" si="239"/>
        <v>0</v>
      </c>
      <c r="M1456" s="25" t="s">
        <v>2126</v>
      </c>
      <c r="N1456" s="45">
        <v>45866</v>
      </c>
      <c r="O1456" s="54">
        <v>24966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x14ac:dyDescent="0.25">
      <c r="A1457" s="25">
        <f t="shared" si="244"/>
        <v>1454</v>
      </c>
      <c r="B1457" s="25" t="s">
        <v>2059</v>
      </c>
      <c r="C1457" s="45">
        <v>45856</v>
      </c>
      <c r="D1457" s="45">
        <v>45864</v>
      </c>
      <c r="E1457" s="8">
        <v>285.75</v>
      </c>
      <c r="F1457" s="8">
        <f t="shared" si="238"/>
        <v>25146</v>
      </c>
      <c r="G1457" s="54">
        <f t="shared" si="243"/>
        <v>25146</v>
      </c>
      <c r="H1457" s="25">
        <v>300434</v>
      </c>
      <c r="I1457" s="25" t="s">
        <v>2942</v>
      </c>
      <c r="J1457" s="25">
        <v>1</v>
      </c>
      <c r="K1457" s="25">
        <v>1</v>
      </c>
      <c r="L1457" s="25">
        <f t="shared" si="239"/>
        <v>0</v>
      </c>
      <c r="M1457" s="25" t="s">
        <v>2126</v>
      </c>
      <c r="N1457" s="45">
        <v>45866</v>
      </c>
      <c r="O1457" s="54">
        <v>32575.5</v>
      </c>
      <c r="P1457" s="25" t="s">
        <v>17</v>
      </c>
      <c r="Q1457" s="25" t="s">
        <v>637</v>
      </c>
      <c r="R1457" s="25" t="s">
        <v>638</v>
      </c>
      <c r="S1457" s="3" t="s">
        <v>2056</v>
      </c>
      <c r="T1457" s="55"/>
      <c r="U1457" s="25" t="s">
        <v>19</v>
      </c>
      <c r="V1457" s="25" t="str">
        <f>VLOOKUP(P1457,'Customer List'!B:C,2,)</f>
        <v>Delhi</v>
      </c>
      <c r="W1457" s="56"/>
      <c r="X1457" s="45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244"/>
        <v>1455</v>
      </c>
      <c r="B1458" s="25" t="s">
        <v>2059</v>
      </c>
      <c r="C1458" s="45">
        <v>45856</v>
      </c>
      <c r="D1458" s="45">
        <v>45864</v>
      </c>
      <c r="E1458" s="8">
        <v>309.75</v>
      </c>
      <c r="F1458" s="8">
        <f t="shared" si="238"/>
        <v>27258</v>
      </c>
      <c r="G1458" s="54">
        <f t="shared" si="243"/>
        <v>27258</v>
      </c>
      <c r="H1458" s="25">
        <v>300448</v>
      </c>
      <c r="I1458" s="25" t="s">
        <v>1489</v>
      </c>
      <c r="J1458" s="25">
        <v>1</v>
      </c>
      <c r="K1458" s="25">
        <v>1</v>
      </c>
      <c r="L1458" s="25">
        <f t="shared" si="239"/>
        <v>0</v>
      </c>
      <c r="M1458" s="25" t="s">
        <v>2126</v>
      </c>
      <c r="N1458" s="45">
        <v>45866</v>
      </c>
      <c r="O1458" s="54">
        <v>35311.5</v>
      </c>
      <c r="P1458" s="25" t="s">
        <v>17</v>
      </c>
      <c r="Q1458" s="25" t="s">
        <v>637</v>
      </c>
      <c r="R1458" s="25" t="s">
        <v>638</v>
      </c>
      <c r="S1458" s="3" t="s">
        <v>2056</v>
      </c>
      <c r="T1458" s="55"/>
      <c r="U1458" s="25" t="s">
        <v>19</v>
      </c>
      <c r="V1458" s="25" t="str">
        <f>VLOOKUP(P1458,'Customer List'!B:C,2,)</f>
        <v>Delhi</v>
      </c>
      <c r="W1458" s="56"/>
      <c r="X1458" s="45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244"/>
        <v>1456</v>
      </c>
      <c r="B1459" s="25" t="s">
        <v>2059</v>
      </c>
      <c r="C1459" s="45">
        <v>45856</v>
      </c>
      <c r="D1459" s="45">
        <v>45864</v>
      </c>
      <c r="E1459" s="8">
        <v>19.600000000000001</v>
      </c>
      <c r="F1459" s="8">
        <f t="shared" si="238"/>
        <v>1724.8000000000002</v>
      </c>
      <c r="G1459" s="54">
        <f t="shared" si="243"/>
        <v>3449.6000000000004</v>
      </c>
      <c r="H1459" s="25">
        <v>300507</v>
      </c>
      <c r="I1459" s="25" t="s">
        <v>1708</v>
      </c>
      <c r="J1459" s="25">
        <v>2</v>
      </c>
      <c r="K1459" s="25">
        <v>2</v>
      </c>
      <c r="L1459" s="25">
        <f t="shared" si="239"/>
        <v>0</v>
      </c>
      <c r="M1459" s="25" t="s">
        <v>2134</v>
      </c>
      <c r="N1459" s="45">
        <v>45867</v>
      </c>
      <c r="O1459" s="54">
        <v>5208</v>
      </c>
      <c r="P1459" s="25" t="s">
        <v>630</v>
      </c>
      <c r="Q1459" s="25">
        <v>58153777916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Gujrat</v>
      </c>
      <c r="W1459" s="56"/>
      <c r="X1459" s="45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244"/>
        <v>1457</v>
      </c>
      <c r="B1460" s="25" t="s">
        <v>2059</v>
      </c>
      <c r="C1460" s="45">
        <v>45856</v>
      </c>
      <c r="D1460" s="45">
        <v>45864</v>
      </c>
      <c r="E1460" s="8">
        <v>100.1</v>
      </c>
      <c r="F1460" s="8">
        <f t="shared" si="238"/>
        <v>8808.7999999999993</v>
      </c>
      <c r="G1460" s="54">
        <f t="shared" si="243"/>
        <v>8808.7999999999993</v>
      </c>
      <c r="H1460" s="25">
        <v>301813</v>
      </c>
      <c r="I1460" s="25" t="s">
        <v>89</v>
      </c>
      <c r="J1460" s="25">
        <v>1</v>
      </c>
      <c r="K1460" s="25">
        <v>1</v>
      </c>
      <c r="L1460" s="25">
        <f t="shared" si="239"/>
        <v>0</v>
      </c>
      <c r="M1460" s="25" t="s">
        <v>2134</v>
      </c>
      <c r="N1460" s="45">
        <v>45867</v>
      </c>
      <c r="O1460" s="54">
        <v>13299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244"/>
        <v>1458</v>
      </c>
      <c r="B1461" s="25" t="s">
        <v>2059</v>
      </c>
      <c r="C1461" s="45">
        <v>45856</v>
      </c>
      <c r="D1461" s="45">
        <v>45864</v>
      </c>
      <c r="E1461" s="8">
        <v>60.9</v>
      </c>
      <c r="F1461" s="8">
        <f t="shared" si="238"/>
        <v>5359.2</v>
      </c>
      <c r="G1461" s="54">
        <f t="shared" si="243"/>
        <v>5359.2</v>
      </c>
      <c r="H1461" s="25">
        <v>301817</v>
      </c>
      <c r="I1461" s="25" t="s">
        <v>2943</v>
      </c>
      <c r="J1461" s="25">
        <v>1</v>
      </c>
      <c r="K1461" s="25">
        <v>1</v>
      </c>
      <c r="L1461" s="25">
        <f t="shared" si="239"/>
        <v>0</v>
      </c>
      <c r="M1461" s="25" t="s">
        <v>2104</v>
      </c>
      <c r="N1461" s="45">
        <v>45868</v>
      </c>
      <c r="O1461" s="54">
        <v>0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2102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244"/>
        <v>1459</v>
      </c>
      <c r="B1462" s="25" t="s">
        <v>2059</v>
      </c>
      <c r="C1462" s="45">
        <v>45856</v>
      </c>
      <c r="D1462" s="45">
        <v>45864</v>
      </c>
      <c r="E1462" s="8">
        <v>163.1</v>
      </c>
      <c r="F1462" s="8">
        <f t="shared" si="238"/>
        <v>14352.8</v>
      </c>
      <c r="G1462" s="54">
        <f t="shared" si="243"/>
        <v>14352.8</v>
      </c>
      <c r="H1462" s="25">
        <v>302006</v>
      </c>
      <c r="I1462" s="25" t="s">
        <v>2837</v>
      </c>
      <c r="J1462" s="25">
        <v>1</v>
      </c>
      <c r="K1462" s="25">
        <v>1</v>
      </c>
      <c r="L1462" s="25">
        <f t="shared" si="239"/>
        <v>0</v>
      </c>
      <c r="M1462" s="25" t="s">
        <v>2111</v>
      </c>
      <c r="N1462" s="45">
        <v>45866</v>
      </c>
      <c r="O1462" s="54">
        <v>25280.5</v>
      </c>
      <c r="P1462" s="25" t="s">
        <v>2053</v>
      </c>
      <c r="Q1462" s="25">
        <v>58153728301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244"/>
        <v>1460</v>
      </c>
      <c r="B1463" s="25" t="s">
        <v>2059</v>
      </c>
      <c r="C1463" s="45">
        <v>45856</v>
      </c>
      <c r="D1463" s="45">
        <v>45864</v>
      </c>
      <c r="E1463" s="8">
        <v>285</v>
      </c>
      <c r="F1463" s="8">
        <f t="shared" si="238"/>
        <v>25080</v>
      </c>
      <c r="G1463" s="54">
        <f t="shared" si="243"/>
        <v>25080</v>
      </c>
      <c r="H1463" s="25">
        <v>302340</v>
      </c>
      <c r="I1463" s="25" t="s">
        <v>1399</v>
      </c>
      <c r="J1463" s="25">
        <v>1</v>
      </c>
      <c r="K1463" s="25">
        <v>1</v>
      </c>
      <c r="L1463" s="25">
        <f t="shared" si="239"/>
        <v>0</v>
      </c>
      <c r="M1463" s="25" t="s">
        <v>2103</v>
      </c>
      <c r="N1463" s="45">
        <v>45868</v>
      </c>
      <c r="O1463" s="54">
        <v>36100</v>
      </c>
      <c r="P1463" s="25" t="s">
        <v>214</v>
      </c>
      <c r="Q1463" s="25" t="s">
        <v>1131</v>
      </c>
      <c r="R1463" s="25" t="s">
        <v>1131</v>
      </c>
      <c r="S1463" s="3" t="s">
        <v>2056</v>
      </c>
      <c r="T1463" s="55"/>
      <c r="U1463" s="25" t="s">
        <v>19</v>
      </c>
      <c r="V1463" s="25" t="str">
        <f>VLOOKUP(P1463,'Customer List'!B:C,2,)</f>
        <v>Delhi</v>
      </c>
      <c r="W1463" s="56"/>
      <c r="X1463" s="45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x14ac:dyDescent="0.25">
      <c r="A1464" s="25">
        <f t="shared" si="244"/>
        <v>1461</v>
      </c>
      <c r="B1464" s="25" t="s">
        <v>2059</v>
      </c>
      <c r="C1464" s="45">
        <v>45856</v>
      </c>
      <c r="D1464" s="45">
        <v>45864</v>
      </c>
      <c r="E1464" s="8">
        <v>90.3</v>
      </c>
      <c r="F1464" s="8">
        <f t="shared" si="238"/>
        <v>7946.4</v>
      </c>
      <c r="G1464" s="54">
        <f t="shared" si="243"/>
        <v>7946.4</v>
      </c>
      <c r="H1464" s="25">
        <v>302607</v>
      </c>
      <c r="I1464" s="25" t="s">
        <v>2944</v>
      </c>
      <c r="J1464" s="25">
        <v>1</v>
      </c>
      <c r="K1464" s="25">
        <v>1</v>
      </c>
      <c r="L1464" s="25">
        <f t="shared" si="239"/>
        <v>0</v>
      </c>
      <c r="M1464" s="25" t="s">
        <v>2134</v>
      </c>
      <c r="N1464" s="45">
        <v>45867</v>
      </c>
      <c r="O1464" s="54">
        <v>11997</v>
      </c>
      <c r="P1464" s="25" t="s">
        <v>630</v>
      </c>
      <c r="Q1464" s="25">
        <v>58153777916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Gujrat</v>
      </c>
      <c r="W1464" s="56"/>
      <c r="X1464" s="45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244"/>
        <v>1462</v>
      </c>
      <c r="B1465" s="25" t="s">
        <v>2059</v>
      </c>
      <c r="C1465" s="45">
        <v>45856</v>
      </c>
      <c r="D1465" s="45">
        <v>45864</v>
      </c>
      <c r="E1465" s="8">
        <v>100.1</v>
      </c>
      <c r="F1465" s="8">
        <f t="shared" si="238"/>
        <v>8808.7999999999993</v>
      </c>
      <c r="G1465" s="54">
        <f t="shared" si="243"/>
        <v>8808.7999999999993</v>
      </c>
      <c r="H1465" s="25">
        <v>302611</v>
      </c>
      <c r="I1465" s="25" t="s">
        <v>2945</v>
      </c>
      <c r="J1465" s="25">
        <v>1</v>
      </c>
      <c r="K1465" s="25">
        <v>1</v>
      </c>
      <c r="L1465" s="25">
        <f t="shared" si="239"/>
        <v>0</v>
      </c>
      <c r="M1465" s="25" t="s">
        <v>2100</v>
      </c>
      <c r="N1465" s="45">
        <v>45868</v>
      </c>
      <c r="O1465" s="54">
        <v>13742.3</v>
      </c>
      <c r="P1465" s="25" t="s">
        <v>1055</v>
      </c>
      <c r="Q1465" s="25" t="s">
        <v>2078</v>
      </c>
      <c r="R1465" s="25" t="s">
        <v>638</v>
      </c>
      <c r="S1465" s="3" t="s">
        <v>2056</v>
      </c>
      <c r="T1465" s="55" t="s">
        <v>2101</v>
      </c>
      <c r="U1465" s="25" t="s">
        <v>19</v>
      </c>
      <c r="V1465" s="25" t="str">
        <f>VLOOKUP(P1465,'Customer List'!B:C,2,)</f>
        <v>Delhi</v>
      </c>
      <c r="W1465" s="56"/>
      <c r="X1465" s="45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244"/>
        <v>1463</v>
      </c>
      <c r="B1466" s="25" t="s">
        <v>2059</v>
      </c>
      <c r="C1466" s="45">
        <v>45856</v>
      </c>
      <c r="D1466" s="45">
        <v>45864</v>
      </c>
      <c r="E1466" s="8">
        <v>217.7</v>
      </c>
      <c r="F1466" s="8">
        <f t="shared" si="238"/>
        <v>19157.599999999999</v>
      </c>
      <c r="G1466" s="54">
        <f t="shared" si="243"/>
        <v>19157.599999999999</v>
      </c>
      <c r="H1466" s="25">
        <v>302614</v>
      </c>
      <c r="I1466" s="25" t="s">
        <v>2946</v>
      </c>
      <c r="J1466" s="25">
        <v>1</v>
      </c>
      <c r="K1466" s="25">
        <v>1</v>
      </c>
      <c r="L1466" s="25">
        <f t="shared" si="239"/>
        <v>0</v>
      </c>
      <c r="M1466" s="25" t="s">
        <v>2131</v>
      </c>
      <c r="N1466" s="45">
        <v>45867</v>
      </c>
      <c r="O1466" s="54">
        <v>28923</v>
      </c>
      <c r="P1466" s="25" t="s">
        <v>893</v>
      </c>
      <c r="Q1466" s="25">
        <v>58153772773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Banglore</v>
      </c>
      <c r="W1466" s="56"/>
      <c r="X1466" s="45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244"/>
        <v>1464</v>
      </c>
      <c r="B1467" s="25" t="s">
        <v>2059</v>
      </c>
      <c r="C1467" s="45">
        <v>45856</v>
      </c>
      <c r="D1467" s="45">
        <v>45864</v>
      </c>
      <c r="E1467" s="8">
        <v>77</v>
      </c>
      <c r="F1467" s="8">
        <f t="shared" si="238"/>
        <v>6776</v>
      </c>
      <c r="G1467" s="54">
        <f t="shared" si="243"/>
        <v>6776</v>
      </c>
      <c r="H1467" s="25">
        <v>302933</v>
      </c>
      <c r="I1467" s="25" t="s">
        <v>1645</v>
      </c>
      <c r="J1467" s="25">
        <v>1</v>
      </c>
      <c r="K1467" s="25">
        <v>1</v>
      </c>
      <c r="L1467" s="25">
        <f t="shared" si="239"/>
        <v>0</v>
      </c>
      <c r="M1467" s="25" t="s">
        <v>2135</v>
      </c>
      <c r="N1467" s="45">
        <v>45867</v>
      </c>
      <c r="O1467" s="54">
        <v>12446.5</v>
      </c>
      <c r="P1467" s="25" t="s">
        <v>2054</v>
      </c>
      <c r="Q1467" s="25">
        <v>58153772681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Guntur</v>
      </c>
      <c r="W1467" s="56"/>
      <c r="X1467" s="45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244"/>
        <v>1465</v>
      </c>
      <c r="B1468" s="25" t="s">
        <v>2059</v>
      </c>
      <c r="C1468" s="45">
        <v>45856</v>
      </c>
      <c r="D1468" s="45">
        <v>45864</v>
      </c>
      <c r="E1468" s="8">
        <v>176.4</v>
      </c>
      <c r="F1468" s="8">
        <f t="shared" si="238"/>
        <v>15523.2</v>
      </c>
      <c r="G1468" s="54">
        <f t="shared" si="243"/>
        <v>15523.2</v>
      </c>
      <c r="H1468" s="25">
        <v>303706</v>
      </c>
      <c r="I1468" s="25" t="s">
        <v>1695</v>
      </c>
      <c r="J1468" s="25">
        <v>1</v>
      </c>
      <c r="K1468" s="25">
        <v>1</v>
      </c>
      <c r="L1468" s="25">
        <f t="shared" si="239"/>
        <v>0</v>
      </c>
      <c r="M1468" s="25" t="s">
        <v>2126</v>
      </c>
      <c r="N1468" s="45">
        <v>45866</v>
      </c>
      <c r="O1468" s="54">
        <v>21546</v>
      </c>
      <c r="P1468" s="25" t="s">
        <v>17</v>
      </c>
      <c r="Q1468" s="25" t="s">
        <v>637</v>
      </c>
      <c r="R1468" s="25" t="s">
        <v>638</v>
      </c>
      <c r="S1468" s="3" t="s">
        <v>2056</v>
      </c>
      <c r="T1468" s="55"/>
      <c r="U1468" s="25" t="s">
        <v>19</v>
      </c>
      <c r="V1468" s="25" t="str">
        <f>VLOOKUP(P1468,'Customer List'!B:C,2,)</f>
        <v>Delhi</v>
      </c>
      <c r="W1468" s="56"/>
      <c r="X1468" s="45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67" t="str">
        <f>VLOOKUP(P1468,'Customer List'!B:D,3,)</f>
        <v>Local</v>
      </c>
    </row>
    <row r="1469" spans="1:29" x14ac:dyDescent="0.25">
      <c r="A1469" s="25">
        <f t="shared" si="244"/>
        <v>1466</v>
      </c>
      <c r="B1469" s="25" t="s">
        <v>2059</v>
      </c>
      <c r="C1469" s="45">
        <v>45856</v>
      </c>
      <c r="D1469" s="45">
        <v>45864</v>
      </c>
      <c r="E1469" s="8">
        <v>250.6</v>
      </c>
      <c r="F1469" s="8">
        <f t="shared" si="238"/>
        <v>22052.799999999999</v>
      </c>
      <c r="G1469" s="54">
        <f t="shared" si="243"/>
        <v>22052.799999999999</v>
      </c>
      <c r="H1469" s="25">
        <v>303924</v>
      </c>
      <c r="I1469" s="25" t="s">
        <v>2846</v>
      </c>
      <c r="J1469" s="25">
        <v>1</v>
      </c>
      <c r="K1469" s="25">
        <v>1</v>
      </c>
      <c r="L1469" s="25">
        <f t="shared" si="239"/>
        <v>0</v>
      </c>
      <c r="M1469" s="25" t="s">
        <v>2126</v>
      </c>
      <c r="N1469" s="45">
        <v>45866</v>
      </c>
      <c r="O1469" s="54">
        <v>30609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244"/>
        <v>1467</v>
      </c>
      <c r="B1470" s="25" t="s">
        <v>2059</v>
      </c>
      <c r="C1470" s="45">
        <v>45856</v>
      </c>
      <c r="D1470" s="45">
        <v>45864</v>
      </c>
      <c r="E1470" s="8">
        <v>73.5</v>
      </c>
      <c r="F1470" s="8">
        <f t="shared" si="238"/>
        <v>6468</v>
      </c>
      <c r="G1470" s="54">
        <f t="shared" si="243"/>
        <v>6468</v>
      </c>
      <c r="H1470" s="25">
        <v>304012</v>
      </c>
      <c r="I1470" s="25" t="s">
        <v>1479</v>
      </c>
      <c r="J1470" s="25">
        <v>1</v>
      </c>
      <c r="K1470" s="25">
        <v>1</v>
      </c>
      <c r="L1470" s="25">
        <f t="shared" si="239"/>
        <v>0</v>
      </c>
      <c r="M1470" s="25" t="s">
        <v>2110</v>
      </c>
      <c r="N1470" s="45">
        <v>45866</v>
      </c>
      <c r="O1470" s="54">
        <v>8977.5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x14ac:dyDescent="0.25">
      <c r="A1471" s="25">
        <f t="shared" si="244"/>
        <v>1468</v>
      </c>
      <c r="B1471" s="25" t="s">
        <v>2059</v>
      </c>
      <c r="C1471" s="45">
        <v>45856</v>
      </c>
      <c r="D1471" s="45">
        <v>45864</v>
      </c>
      <c r="E1471" s="8">
        <v>185.5</v>
      </c>
      <c r="F1471" s="8">
        <f t="shared" si="238"/>
        <v>16324</v>
      </c>
      <c r="G1471" s="54">
        <f t="shared" si="243"/>
        <v>16324</v>
      </c>
      <c r="H1471" s="25">
        <v>304024</v>
      </c>
      <c r="I1471" s="25" t="s">
        <v>1696</v>
      </c>
      <c r="J1471" s="25">
        <v>1</v>
      </c>
      <c r="K1471" s="25">
        <v>1</v>
      </c>
      <c r="L1471" s="25">
        <f t="shared" si="239"/>
        <v>0</v>
      </c>
      <c r="M1471" s="25" t="s">
        <v>2113</v>
      </c>
      <c r="N1471" s="45">
        <v>45866</v>
      </c>
      <c r="O1471" s="54">
        <v>61612</v>
      </c>
      <c r="P1471" s="25" t="s">
        <v>289</v>
      </c>
      <c r="Q1471" s="25">
        <v>58153726050</v>
      </c>
      <c r="R1471" s="25" t="s">
        <v>41</v>
      </c>
      <c r="S1471" s="3" t="s">
        <v>2056</v>
      </c>
      <c r="T1471" s="55"/>
      <c r="U1471" s="25" t="s">
        <v>19</v>
      </c>
      <c r="V1471" s="25" t="str">
        <f>VLOOKUP(P1471,'Customer List'!B:C,2,)</f>
        <v>Banglore</v>
      </c>
      <c r="W1471" s="56"/>
      <c r="X1471" s="45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67" t="str">
        <f>VLOOKUP(P1471,'Customer List'!B:D,3,)</f>
        <v>OutStation</v>
      </c>
    </row>
    <row r="1472" spans="1:29" x14ac:dyDescent="0.25">
      <c r="A1472" s="25">
        <f t="shared" si="244"/>
        <v>1469</v>
      </c>
      <c r="B1472" s="25" t="s">
        <v>2059</v>
      </c>
      <c r="C1472" s="45">
        <v>45856</v>
      </c>
      <c r="D1472" s="45">
        <v>45864</v>
      </c>
      <c r="E1472" s="8">
        <v>300.75</v>
      </c>
      <c r="F1472" s="8">
        <f t="shared" si="238"/>
        <v>26466</v>
      </c>
      <c r="G1472" s="54">
        <f t="shared" si="243"/>
        <v>26466</v>
      </c>
      <c r="H1472" s="25">
        <v>304048</v>
      </c>
      <c r="I1472" s="25" t="s">
        <v>2947</v>
      </c>
      <c r="J1472" s="25">
        <v>1</v>
      </c>
      <c r="K1472" s="25">
        <v>1</v>
      </c>
      <c r="L1472" s="25">
        <f t="shared" si="239"/>
        <v>0</v>
      </c>
      <c r="M1472" s="25" t="s">
        <v>2109</v>
      </c>
      <c r="N1472" s="45">
        <v>45866</v>
      </c>
      <c r="O1472" s="54">
        <v>34285.5</v>
      </c>
      <c r="P1472" s="25" t="s">
        <v>243</v>
      </c>
      <c r="Q1472" s="25">
        <v>58153726466</v>
      </c>
      <c r="R1472" s="25" t="s">
        <v>41</v>
      </c>
      <c r="S1472" s="3" t="s">
        <v>2056</v>
      </c>
      <c r="T1472" s="55"/>
      <c r="U1472" s="25" t="s">
        <v>19</v>
      </c>
      <c r="V1472" s="25" t="str">
        <f>VLOOKUP(P1472,'Customer List'!B:C,2,)</f>
        <v>Mumbai</v>
      </c>
      <c r="W1472" s="56"/>
      <c r="X1472" s="45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67" t="str">
        <f>VLOOKUP(P1472,'Customer List'!B:D,3,)</f>
        <v>OutStation</v>
      </c>
    </row>
    <row r="1473" spans="1:29" x14ac:dyDescent="0.25">
      <c r="A1473" s="25">
        <f t="shared" si="244"/>
        <v>1470</v>
      </c>
      <c r="B1473" s="25" t="s">
        <v>2059</v>
      </c>
      <c r="C1473" s="45">
        <v>45856</v>
      </c>
      <c r="D1473" s="45">
        <v>45864</v>
      </c>
      <c r="E1473" s="8">
        <v>297</v>
      </c>
      <c r="F1473" s="8">
        <f t="shared" si="238"/>
        <v>26136</v>
      </c>
      <c r="G1473" s="54">
        <f t="shared" si="243"/>
        <v>26136</v>
      </c>
      <c r="H1473" s="25">
        <v>304050</v>
      </c>
      <c r="I1473" s="25" t="s">
        <v>2819</v>
      </c>
      <c r="J1473" s="25">
        <v>1</v>
      </c>
      <c r="K1473" s="25">
        <v>1</v>
      </c>
      <c r="L1473" s="25">
        <f t="shared" si="239"/>
        <v>0</v>
      </c>
      <c r="M1473" s="25" t="s">
        <v>2124</v>
      </c>
      <c r="N1473" s="45">
        <v>45866</v>
      </c>
      <c r="O1473" s="54">
        <v>33858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244"/>
        <v>1471</v>
      </c>
      <c r="B1474" s="25" t="s">
        <v>2059</v>
      </c>
      <c r="C1474" s="45">
        <v>45856</v>
      </c>
      <c r="D1474" s="45">
        <v>45864</v>
      </c>
      <c r="E1474" s="8">
        <v>86.8</v>
      </c>
      <c r="F1474" s="8">
        <f t="shared" si="238"/>
        <v>7638.4</v>
      </c>
      <c r="G1474" s="54">
        <f t="shared" si="243"/>
        <v>7638.4</v>
      </c>
      <c r="H1474" s="25">
        <v>304119</v>
      </c>
      <c r="I1474" s="25" t="s">
        <v>1480</v>
      </c>
      <c r="J1474" s="25">
        <v>1</v>
      </c>
      <c r="K1474" s="25">
        <v>1</v>
      </c>
      <c r="L1474" s="25">
        <f t="shared" si="239"/>
        <v>0</v>
      </c>
      <c r="M1474" s="25" t="s">
        <v>2100</v>
      </c>
      <c r="N1474" s="45">
        <v>45868</v>
      </c>
      <c r="O1474" s="54">
        <v>11916.4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244"/>
        <v>1472</v>
      </c>
      <c r="B1475" s="25" t="s">
        <v>2059</v>
      </c>
      <c r="C1475" s="45">
        <v>45856</v>
      </c>
      <c r="D1475" s="45">
        <v>45864</v>
      </c>
      <c r="E1475" s="8">
        <v>162</v>
      </c>
      <c r="F1475" s="8">
        <f t="shared" si="238"/>
        <v>14256</v>
      </c>
      <c r="G1475" s="54">
        <f t="shared" si="243"/>
        <v>14256</v>
      </c>
      <c r="H1475" s="25">
        <v>304231</v>
      </c>
      <c r="I1475" s="25" t="s">
        <v>2948</v>
      </c>
      <c r="J1475" s="25">
        <v>1</v>
      </c>
      <c r="K1475" s="25">
        <v>1</v>
      </c>
      <c r="L1475" s="25">
        <f t="shared" si="239"/>
        <v>0</v>
      </c>
      <c r="M1475" s="25" t="s">
        <v>2100</v>
      </c>
      <c r="N1475" s="45">
        <v>45868</v>
      </c>
      <c r="O1475" s="54">
        <v>24440.400000000001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244"/>
        <v>1473</v>
      </c>
      <c r="B1476" s="25" t="s">
        <v>2059</v>
      </c>
      <c r="C1476" s="45">
        <v>45856</v>
      </c>
      <c r="D1476" s="45">
        <v>45864</v>
      </c>
      <c r="E1476" s="8">
        <v>246.4</v>
      </c>
      <c r="F1476" s="8">
        <f t="shared" si="238"/>
        <v>21683.200000000001</v>
      </c>
      <c r="G1476" s="54">
        <f t="shared" si="243"/>
        <v>21683.200000000001</v>
      </c>
      <c r="H1476" s="25">
        <v>304944</v>
      </c>
      <c r="I1476" s="25" t="s">
        <v>2849</v>
      </c>
      <c r="J1476" s="25">
        <v>1</v>
      </c>
      <c r="K1476" s="25">
        <v>1</v>
      </c>
      <c r="L1476" s="25">
        <f t="shared" si="239"/>
        <v>0</v>
      </c>
      <c r="M1476" s="25" t="s">
        <v>2126</v>
      </c>
      <c r="N1476" s="45">
        <v>45866</v>
      </c>
      <c r="O1476" s="54">
        <v>30096</v>
      </c>
      <c r="P1476" s="25" t="s">
        <v>17</v>
      </c>
      <c r="Q1476" s="25" t="s">
        <v>637</v>
      </c>
      <c r="R1476" s="25" t="s">
        <v>638</v>
      </c>
      <c r="S1476" s="3" t="s">
        <v>2056</v>
      </c>
      <c r="T1476" s="55"/>
      <c r="U1476" s="25" t="s">
        <v>19</v>
      </c>
      <c r="V1476" s="25" t="str">
        <f>VLOOKUP(P1476,'Customer List'!B:C,2,)</f>
        <v>Delhi</v>
      </c>
      <c r="W1476" s="56"/>
      <c r="X1476" s="45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244"/>
        <v>1474</v>
      </c>
      <c r="B1477" s="25" t="s">
        <v>2059</v>
      </c>
      <c r="C1477" s="45">
        <v>45856</v>
      </c>
      <c r="D1477" s="45">
        <v>45864</v>
      </c>
      <c r="E1477" s="8">
        <v>69.3</v>
      </c>
      <c r="F1477" s="8">
        <f t="shared" ref="F1477:F1540" si="245">IF(AB1477="DOLLAR",E1477*88,E1477)</f>
        <v>6098.4</v>
      </c>
      <c r="G1477" s="54">
        <f t="shared" si="243"/>
        <v>6098.4</v>
      </c>
      <c r="H1477" s="25">
        <v>305207</v>
      </c>
      <c r="I1477" s="25" t="s">
        <v>2949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2100</v>
      </c>
      <c r="N1477" s="45">
        <v>45868</v>
      </c>
      <c r="O1477" s="54">
        <v>9513.9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244"/>
        <v>1475</v>
      </c>
      <c r="B1478" s="25" t="s">
        <v>2059</v>
      </c>
      <c r="C1478" s="45">
        <v>45856</v>
      </c>
      <c r="D1478" s="45">
        <v>45864</v>
      </c>
      <c r="E1478" s="8">
        <v>107.1</v>
      </c>
      <c r="F1478" s="8">
        <f t="shared" si="245"/>
        <v>9424.7999999999993</v>
      </c>
      <c r="G1478" s="54">
        <f t="shared" si="243"/>
        <v>9424.7999999999993</v>
      </c>
      <c r="H1478" s="25">
        <v>305421</v>
      </c>
      <c r="I1478" s="25" t="s">
        <v>226</v>
      </c>
      <c r="J1478" s="25">
        <v>1</v>
      </c>
      <c r="K1478" s="25">
        <v>1</v>
      </c>
      <c r="L1478" s="25">
        <f t="shared" si="246"/>
        <v>0</v>
      </c>
      <c r="M1478" s="25" t="s">
        <v>2100</v>
      </c>
      <c r="N1478" s="45">
        <v>45868</v>
      </c>
      <c r="O1478" s="54">
        <v>14703.3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x14ac:dyDescent="0.25">
      <c r="A1479" s="25">
        <f t="shared" si="244"/>
        <v>1476</v>
      </c>
      <c r="B1479" s="25" t="s">
        <v>2059</v>
      </c>
      <c r="C1479" s="45">
        <v>45856</v>
      </c>
      <c r="D1479" s="45">
        <v>45864</v>
      </c>
      <c r="E1479" s="8">
        <v>285</v>
      </c>
      <c r="F1479" s="8">
        <f t="shared" si="245"/>
        <v>25080</v>
      </c>
      <c r="G1479" s="54">
        <f t="shared" ref="G1479:G1542" si="250">F1479*J1479</f>
        <v>75240</v>
      </c>
      <c r="H1479" s="25">
        <v>307646</v>
      </c>
      <c r="I1479" s="25" t="s">
        <v>2950</v>
      </c>
      <c r="J1479" s="25">
        <v>3</v>
      </c>
      <c r="K1479" s="25">
        <v>3</v>
      </c>
      <c r="L1479" s="25">
        <f t="shared" si="246"/>
        <v>0</v>
      </c>
      <c r="M1479" s="25" t="s">
        <v>2119</v>
      </c>
      <c r="N1479" s="45">
        <v>45866</v>
      </c>
      <c r="O1479" s="54">
        <v>114855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ref="A1480:A1543" si="251">A1479+1</f>
        <v>1477</v>
      </c>
      <c r="B1480" s="25" t="s">
        <v>2059</v>
      </c>
      <c r="C1480" s="45">
        <v>45856</v>
      </c>
      <c r="D1480" s="45">
        <v>45864</v>
      </c>
      <c r="E1480" s="8">
        <v>161.25</v>
      </c>
      <c r="F1480" s="8">
        <f t="shared" si="245"/>
        <v>14190</v>
      </c>
      <c r="G1480" s="54">
        <f t="shared" si="250"/>
        <v>14190</v>
      </c>
      <c r="H1480" s="25">
        <v>312811</v>
      </c>
      <c r="I1480" s="25" t="s">
        <v>2951</v>
      </c>
      <c r="J1480" s="25">
        <v>1</v>
      </c>
      <c r="K1480" s="25">
        <v>1</v>
      </c>
      <c r="L1480" s="25">
        <f t="shared" si="246"/>
        <v>0</v>
      </c>
      <c r="M1480" s="25" t="s">
        <v>2100</v>
      </c>
      <c r="N1480" s="45">
        <v>45868</v>
      </c>
      <c r="O1480" s="54">
        <v>24327.25</v>
      </c>
      <c r="P1480" s="25" t="s">
        <v>1055</v>
      </c>
      <c r="Q1480" s="25" t="s">
        <v>2078</v>
      </c>
      <c r="R1480" s="25" t="s">
        <v>638</v>
      </c>
      <c r="S1480" s="3" t="s">
        <v>2056</v>
      </c>
      <c r="T1480" s="55" t="s">
        <v>2101</v>
      </c>
      <c r="U1480" s="25" t="s">
        <v>19</v>
      </c>
      <c r="V1480" s="25" t="str">
        <f>VLOOKUP(P1480,'Customer List'!B:C,2,)</f>
        <v>Delhi</v>
      </c>
      <c r="W1480" s="56"/>
      <c r="X1480" s="45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67" t="str">
        <f>VLOOKUP(P1480,'Customer List'!B:D,3,)</f>
        <v>Local</v>
      </c>
    </row>
    <row r="1481" spans="1:29" x14ac:dyDescent="0.25">
      <c r="A1481" s="25">
        <f t="shared" si="251"/>
        <v>1478</v>
      </c>
      <c r="B1481" s="25" t="s">
        <v>2059</v>
      </c>
      <c r="C1481" s="45">
        <v>45856</v>
      </c>
      <c r="D1481" s="45">
        <v>45864</v>
      </c>
      <c r="E1481" s="8">
        <v>326.25</v>
      </c>
      <c r="F1481" s="8">
        <f t="shared" si="245"/>
        <v>28710</v>
      </c>
      <c r="G1481" s="54">
        <f t="shared" si="250"/>
        <v>86130</v>
      </c>
      <c r="H1481" s="25">
        <v>313238</v>
      </c>
      <c r="I1481" s="25" t="s">
        <v>2952</v>
      </c>
      <c r="J1481" s="25">
        <v>3</v>
      </c>
      <c r="K1481" s="25">
        <v>3</v>
      </c>
      <c r="L1481" s="25">
        <f t="shared" si="246"/>
        <v>0</v>
      </c>
      <c r="M1481" s="25" t="s">
        <v>2119</v>
      </c>
      <c r="N1481" s="45">
        <v>45866</v>
      </c>
      <c r="O1481" s="54">
        <v>131478</v>
      </c>
      <c r="P1481" s="25" t="s">
        <v>184</v>
      </c>
      <c r="Q1481" s="25">
        <v>58153729395</v>
      </c>
      <c r="R1481" s="25" t="s">
        <v>41</v>
      </c>
      <c r="S1481" s="3" t="s">
        <v>2056</v>
      </c>
      <c r="T1481" s="55" t="s">
        <v>2085</v>
      </c>
      <c r="U1481" s="25" t="s">
        <v>19</v>
      </c>
      <c r="V1481" s="25" t="str">
        <f>VLOOKUP(P1481,'Customer List'!B:C,2,)</f>
        <v>Mumbai</v>
      </c>
      <c r="W1481" s="56"/>
      <c r="X1481" s="45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251"/>
        <v>1479</v>
      </c>
      <c r="B1482" s="25" t="s">
        <v>2059</v>
      </c>
      <c r="C1482" s="45">
        <v>45856</v>
      </c>
      <c r="D1482" s="45">
        <v>45864</v>
      </c>
      <c r="E1482" s="8">
        <v>46.2</v>
      </c>
      <c r="F1482" s="8">
        <f t="shared" si="245"/>
        <v>4065.6000000000004</v>
      </c>
      <c r="G1482" s="54">
        <f t="shared" si="250"/>
        <v>4065.6000000000004</v>
      </c>
      <c r="H1482" s="25">
        <v>317308</v>
      </c>
      <c r="I1482" s="25" t="s">
        <v>1471</v>
      </c>
      <c r="J1482" s="25">
        <v>1</v>
      </c>
      <c r="K1482" s="25">
        <v>1</v>
      </c>
      <c r="L1482" s="25">
        <f t="shared" si="246"/>
        <v>0</v>
      </c>
      <c r="M1482" s="25" t="s">
        <v>2129</v>
      </c>
      <c r="N1482" s="45">
        <v>45867</v>
      </c>
      <c r="O1482" s="54">
        <v>6956.4</v>
      </c>
      <c r="P1482" s="25" t="s">
        <v>229</v>
      </c>
      <c r="Q1482" s="25">
        <v>58153776855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Kolkata</v>
      </c>
      <c r="W1482" s="56"/>
      <c r="X1482" s="45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x14ac:dyDescent="0.25">
      <c r="A1483" s="25">
        <f t="shared" si="251"/>
        <v>1480</v>
      </c>
      <c r="B1483" s="25" t="s">
        <v>2059</v>
      </c>
      <c r="C1483" s="45">
        <v>45856</v>
      </c>
      <c r="D1483" s="45">
        <v>45864</v>
      </c>
      <c r="E1483" s="8">
        <v>53.9</v>
      </c>
      <c r="F1483" s="8">
        <f t="shared" si="245"/>
        <v>4743.2</v>
      </c>
      <c r="G1483" s="54">
        <f t="shared" si="250"/>
        <v>4743.2</v>
      </c>
      <c r="H1483" s="25">
        <v>317318</v>
      </c>
      <c r="I1483" s="25" t="s">
        <v>218</v>
      </c>
      <c r="J1483" s="25">
        <v>1</v>
      </c>
      <c r="K1483" s="25">
        <v>1</v>
      </c>
      <c r="L1483" s="25">
        <f t="shared" si="246"/>
        <v>0</v>
      </c>
      <c r="M1483" s="25" t="s">
        <v>2129</v>
      </c>
      <c r="N1483" s="45">
        <v>45867</v>
      </c>
      <c r="O1483" s="54">
        <v>8115.8</v>
      </c>
      <c r="P1483" s="25" t="s">
        <v>229</v>
      </c>
      <c r="Q1483" s="25">
        <v>58153776855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Kolkata</v>
      </c>
      <c r="W1483" s="56"/>
      <c r="X1483" s="45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251"/>
        <v>1481</v>
      </c>
      <c r="B1484" s="25" t="s">
        <v>2059</v>
      </c>
      <c r="C1484" s="45">
        <v>45856</v>
      </c>
      <c r="D1484" s="45">
        <v>45864</v>
      </c>
      <c r="E1484" s="8">
        <v>69.3</v>
      </c>
      <c r="F1484" s="8">
        <f t="shared" si="245"/>
        <v>6098.4</v>
      </c>
      <c r="G1484" s="54">
        <f t="shared" si="250"/>
        <v>6098.4</v>
      </c>
      <c r="H1484" s="25">
        <v>317325</v>
      </c>
      <c r="I1484" s="25" t="s">
        <v>1643</v>
      </c>
      <c r="J1484" s="25">
        <v>1</v>
      </c>
      <c r="K1484" s="25">
        <v>1</v>
      </c>
      <c r="L1484" s="25">
        <f t="shared" si="246"/>
        <v>0</v>
      </c>
      <c r="M1484" s="25" t="s">
        <v>2135</v>
      </c>
      <c r="N1484" s="45">
        <v>45867</v>
      </c>
      <c r="O1484" s="54">
        <v>11201.85</v>
      </c>
      <c r="P1484" s="25" t="s">
        <v>2054</v>
      </c>
      <c r="Q1484" s="25">
        <v>58153772681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Guntur</v>
      </c>
      <c r="W1484" s="56"/>
      <c r="X1484" s="45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251"/>
        <v>1482</v>
      </c>
      <c r="B1485" s="25" t="s">
        <v>2059</v>
      </c>
      <c r="C1485" s="45">
        <v>45856</v>
      </c>
      <c r="D1485" s="45">
        <v>45864</v>
      </c>
      <c r="E1485" s="8">
        <v>127.5</v>
      </c>
      <c r="F1485" s="8">
        <f t="shared" si="245"/>
        <v>11220</v>
      </c>
      <c r="G1485" s="54">
        <f t="shared" si="250"/>
        <v>11220</v>
      </c>
      <c r="H1485" s="25">
        <v>317343</v>
      </c>
      <c r="I1485" s="25" t="s">
        <v>2942</v>
      </c>
      <c r="J1485" s="25">
        <v>1</v>
      </c>
      <c r="K1485" s="25">
        <v>1</v>
      </c>
      <c r="L1485" s="25">
        <f t="shared" si="246"/>
        <v>0</v>
      </c>
      <c r="M1485" s="25" t="s">
        <v>2100</v>
      </c>
      <c r="N1485" s="45">
        <v>45868</v>
      </c>
      <c r="O1485" s="54">
        <v>19235.5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251"/>
        <v>1483</v>
      </c>
      <c r="B1486" s="25" t="s">
        <v>2059</v>
      </c>
      <c r="C1486" s="45">
        <v>45856</v>
      </c>
      <c r="D1486" s="45">
        <v>45864</v>
      </c>
      <c r="E1486" s="8">
        <v>132</v>
      </c>
      <c r="F1486" s="8">
        <f t="shared" si="245"/>
        <v>11616</v>
      </c>
      <c r="G1486" s="54">
        <f t="shared" si="250"/>
        <v>11616</v>
      </c>
      <c r="H1486" s="25">
        <v>317443</v>
      </c>
      <c r="I1486" s="25" t="s">
        <v>177</v>
      </c>
      <c r="J1486" s="25">
        <v>1</v>
      </c>
      <c r="K1486" s="25">
        <v>1</v>
      </c>
      <c r="L1486" s="25">
        <f t="shared" si="246"/>
        <v>0</v>
      </c>
      <c r="M1486" s="25" t="s">
        <v>2100</v>
      </c>
      <c r="N1486" s="45">
        <v>45868</v>
      </c>
      <c r="O1486" s="54">
        <v>19914.400000000001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x14ac:dyDescent="0.25">
      <c r="A1487" s="25">
        <f t="shared" si="251"/>
        <v>1484</v>
      </c>
      <c r="B1487" s="25" t="s">
        <v>2059</v>
      </c>
      <c r="C1487" s="45">
        <v>45856</v>
      </c>
      <c r="D1487" s="45">
        <v>45864</v>
      </c>
      <c r="E1487" s="8">
        <v>305.25</v>
      </c>
      <c r="F1487" s="8">
        <f t="shared" si="245"/>
        <v>26862</v>
      </c>
      <c r="G1487" s="54">
        <f t="shared" si="250"/>
        <v>53724</v>
      </c>
      <c r="H1487" s="25">
        <v>318340</v>
      </c>
      <c r="I1487" s="25" t="s">
        <v>2853</v>
      </c>
      <c r="J1487" s="25">
        <v>2</v>
      </c>
      <c r="K1487" s="25">
        <v>2</v>
      </c>
      <c r="L1487" s="25">
        <f t="shared" si="246"/>
        <v>0</v>
      </c>
      <c r="M1487" s="25" t="s">
        <v>2111</v>
      </c>
      <c r="N1487" s="45">
        <v>45866</v>
      </c>
      <c r="O1487" s="54">
        <v>88319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251"/>
        <v>1485</v>
      </c>
      <c r="B1488" s="25" t="s">
        <v>2059</v>
      </c>
      <c r="C1488" s="45">
        <v>45856</v>
      </c>
      <c r="D1488" s="45">
        <v>45864</v>
      </c>
      <c r="E1488" s="8">
        <v>115.5</v>
      </c>
      <c r="F1488" s="8">
        <f t="shared" si="245"/>
        <v>10164</v>
      </c>
      <c r="G1488" s="54">
        <f t="shared" si="250"/>
        <v>10164</v>
      </c>
      <c r="H1488" s="25">
        <v>320113</v>
      </c>
      <c r="I1488" s="25" t="s">
        <v>1710</v>
      </c>
      <c r="J1488" s="25">
        <v>1</v>
      </c>
      <c r="K1488" s="25">
        <v>1</v>
      </c>
      <c r="L1488" s="25">
        <f t="shared" si="246"/>
        <v>0</v>
      </c>
      <c r="M1488" s="25" t="s">
        <v>2100</v>
      </c>
      <c r="N1488" s="45">
        <v>45868</v>
      </c>
      <c r="O1488" s="54">
        <v>15856.5</v>
      </c>
      <c r="P1488" s="25" t="s">
        <v>1055</v>
      </c>
      <c r="Q1488" s="25" t="s">
        <v>2078</v>
      </c>
      <c r="R1488" s="25" t="s">
        <v>638</v>
      </c>
      <c r="S1488" s="3" t="s">
        <v>2056</v>
      </c>
      <c r="T1488" s="55" t="s">
        <v>2101</v>
      </c>
      <c r="U1488" s="25" t="s">
        <v>19</v>
      </c>
      <c r="V1488" s="25" t="str">
        <f>VLOOKUP(P1488,'Customer List'!B:C,2,)</f>
        <v>Delhi</v>
      </c>
      <c r="W1488" s="56"/>
      <c r="X1488" s="45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67" t="str">
        <f>VLOOKUP(P1488,'Customer List'!B:D,3,)</f>
        <v>Local</v>
      </c>
    </row>
    <row r="1489" spans="1:29" x14ac:dyDescent="0.25">
      <c r="A1489" s="25">
        <f t="shared" si="251"/>
        <v>1486</v>
      </c>
      <c r="B1489" s="25" t="s">
        <v>2059</v>
      </c>
      <c r="C1489" s="45">
        <v>45856</v>
      </c>
      <c r="D1489" s="45">
        <v>45864</v>
      </c>
      <c r="E1489" s="8">
        <v>115.5</v>
      </c>
      <c r="F1489" s="8">
        <f t="shared" si="245"/>
        <v>10164</v>
      </c>
      <c r="G1489" s="54">
        <f t="shared" si="250"/>
        <v>10164</v>
      </c>
      <c r="H1489" s="25">
        <v>320211</v>
      </c>
      <c r="I1489" s="25" t="s">
        <v>2953</v>
      </c>
      <c r="J1489" s="25">
        <v>1</v>
      </c>
      <c r="K1489" s="25">
        <v>1</v>
      </c>
      <c r="L1489" s="25">
        <f t="shared" si="246"/>
        <v>0</v>
      </c>
      <c r="M1489" s="25" t="s">
        <v>2134</v>
      </c>
      <c r="N1489" s="45">
        <v>45867</v>
      </c>
      <c r="O1489" s="54">
        <v>15345</v>
      </c>
      <c r="P1489" s="25" t="s">
        <v>630</v>
      </c>
      <c r="Q1489" s="25">
        <v>58153777916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Gujrat</v>
      </c>
      <c r="W1489" s="56"/>
      <c r="X1489" s="45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251"/>
        <v>1487</v>
      </c>
      <c r="B1490" s="25" t="s">
        <v>2059</v>
      </c>
      <c r="C1490" s="45">
        <v>45856</v>
      </c>
      <c r="D1490" s="45">
        <v>45864</v>
      </c>
      <c r="E1490" s="8">
        <v>187.6</v>
      </c>
      <c r="F1490" s="8">
        <f t="shared" si="245"/>
        <v>16508.8</v>
      </c>
      <c r="G1490" s="54">
        <f t="shared" si="250"/>
        <v>33017.599999999999</v>
      </c>
      <c r="H1490" s="25">
        <v>320806</v>
      </c>
      <c r="I1490" s="25" t="s">
        <v>2854</v>
      </c>
      <c r="J1490" s="25">
        <v>2</v>
      </c>
      <c r="K1490" s="25">
        <v>2</v>
      </c>
      <c r="L1490" s="25">
        <f t="shared" si="246"/>
        <v>0</v>
      </c>
      <c r="M1490" s="25" t="s">
        <v>2111</v>
      </c>
      <c r="N1490" s="45">
        <v>45866</v>
      </c>
      <c r="O1490" s="54">
        <v>58156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251"/>
        <v>1488</v>
      </c>
      <c r="B1491" s="25" t="s">
        <v>2059</v>
      </c>
      <c r="C1491" s="45">
        <v>45856</v>
      </c>
      <c r="D1491" s="45">
        <v>45864</v>
      </c>
      <c r="E1491" s="8">
        <v>262.5</v>
      </c>
      <c r="F1491" s="8">
        <f t="shared" si="245"/>
        <v>23100</v>
      </c>
      <c r="G1491" s="54">
        <f t="shared" si="250"/>
        <v>23100</v>
      </c>
      <c r="H1491" s="25">
        <v>325124</v>
      </c>
      <c r="I1491" s="25" t="s">
        <v>2954</v>
      </c>
      <c r="J1491" s="25">
        <v>1</v>
      </c>
      <c r="K1491" s="25">
        <v>1</v>
      </c>
      <c r="L1491" s="25">
        <f t="shared" si="246"/>
        <v>0</v>
      </c>
      <c r="M1491" s="25" t="s">
        <v>2111</v>
      </c>
      <c r="N1491" s="45">
        <v>45866</v>
      </c>
      <c r="O1491" s="54">
        <v>40687.5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251"/>
        <v>1489</v>
      </c>
      <c r="B1492" s="25" t="s">
        <v>2059</v>
      </c>
      <c r="C1492" s="45">
        <v>45856</v>
      </c>
      <c r="D1492" s="45">
        <v>45864</v>
      </c>
      <c r="E1492" s="8">
        <v>321.75</v>
      </c>
      <c r="F1492" s="8">
        <f t="shared" si="245"/>
        <v>28314</v>
      </c>
      <c r="G1492" s="54">
        <f t="shared" si="250"/>
        <v>56628</v>
      </c>
      <c r="H1492" s="25">
        <v>328638</v>
      </c>
      <c r="I1492" s="25" t="s">
        <v>2955</v>
      </c>
      <c r="J1492" s="25">
        <v>2</v>
      </c>
      <c r="K1492" s="25">
        <v>2</v>
      </c>
      <c r="L1492" s="25">
        <f t="shared" si="246"/>
        <v>0</v>
      </c>
      <c r="M1492" s="25" t="s">
        <v>2128</v>
      </c>
      <c r="N1492" s="45">
        <v>45866</v>
      </c>
      <c r="O1492" s="54">
        <v>99742.5</v>
      </c>
      <c r="P1492" s="25" t="s">
        <v>2055</v>
      </c>
      <c r="Q1492" s="25">
        <v>58153727494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Hyderabad</v>
      </c>
      <c r="W1492" s="56"/>
      <c r="X1492" s="45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251"/>
        <v>1490</v>
      </c>
      <c r="B1493" s="25" t="s">
        <v>2059</v>
      </c>
      <c r="C1493" s="45">
        <v>45856</v>
      </c>
      <c r="D1493" s="45">
        <v>45864</v>
      </c>
      <c r="E1493" s="8">
        <v>177.75</v>
      </c>
      <c r="F1493" s="8">
        <f t="shared" si="245"/>
        <v>15642</v>
      </c>
      <c r="G1493" s="54">
        <f t="shared" si="250"/>
        <v>15642</v>
      </c>
      <c r="H1493" s="25">
        <v>329929</v>
      </c>
      <c r="I1493" s="25" t="s">
        <v>2956</v>
      </c>
      <c r="J1493" s="25">
        <v>1</v>
      </c>
      <c r="K1493" s="25">
        <v>1</v>
      </c>
      <c r="L1493" s="25">
        <f t="shared" si="246"/>
        <v>0</v>
      </c>
      <c r="M1493" s="25" t="s">
        <v>2100</v>
      </c>
      <c r="N1493" s="45">
        <v>45868</v>
      </c>
      <c r="O1493" s="54">
        <v>26816.55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251"/>
        <v>1491</v>
      </c>
      <c r="B1494" s="25" t="s">
        <v>2059</v>
      </c>
      <c r="C1494" s="45">
        <v>45856</v>
      </c>
      <c r="D1494" s="45">
        <v>45864</v>
      </c>
      <c r="E1494" s="8">
        <v>161.25</v>
      </c>
      <c r="F1494" s="8">
        <f t="shared" si="245"/>
        <v>14190</v>
      </c>
      <c r="G1494" s="54">
        <f t="shared" si="250"/>
        <v>14190</v>
      </c>
      <c r="H1494" s="25">
        <v>331927</v>
      </c>
      <c r="I1494" s="25" t="s">
        <v>2957</v>
      </c>
      <c r="J1494" s="25">
        <v>1</v>
      </c>
      <c r="K1494" s="25">
        <v>1</v>
      </c>
      <c r="L1494" s="25">
        <f t="shared" si="246"/>
        <v>0</v>
      </c>
      <c r="M1494" s="25" t="s">
        <v>2111</v>
      </c>
      <c r="N1494" s="45">
        <v>45866</v>
      </c>
      <c r="O1494" s="54">
        <v>23327.5</v>
      </c>
      <c r="P1494" s="25" t="s">
        <v>2053</v>
      </c>
      <c r="Q1494" s="25">
        <v>58153728301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Banglore</v>
      </c>
      <c r="W1494" s="56"/>
      <c r="X1494" s="45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x14ac:dyDescent="0.25">
      <c r="A1495" s="25">
        <f t="shared" si="251"/>
        <v>1492</v>
      </c>
      <c r="B1495" s="25" t="s">
        <v>2059</v>
      </c>
      <c r="C1495" s="45">
        <v>45856</v>
      </c>
      <c r="D1495" s="45">
        <v>45864</v>
      </c>
      <c r="E1495" s="8">
        <v>136.5</v>
      </c>
      <c r="F1495" s="8">
        <f t="shared" si="245"/>
        <v>12012</v>
      </c>
      <c r="G1495" s="54">
        <f t="shared" si="250"/>
        <v>12012</v>
      </c>
      <c r="H1495" s="25">
        <v>334329</v>
      </c>
      <c r="I1495" s="25" t="s">
        <v>2958</v>
      </c>
      <c r="J1495" s="25">
        <v>1</v>
      </c>
      <c r="K1495" s="25">
        <v>1</v>
      </c>
      <c r="L1495" s="25">
        <f t="shared" si="246"/>
        <v>0</v>
      </c>
      <c r="M1495" s="25" t="s">
        <v>2100</v>
      </c>
      <c r="N1495" s="45">
        <v>45868</v>
      </c>
      <c r="O1495" s="54">
        <v>20593.3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251"/>
        <v>1493</v>
      </c>
      <c r="B1496" s="25" t="s">
        <v>2059</v>
      </c>
      <c r="C1496" s="45">
        <v>45856</v>
      </c>
      <c r="D1496" s="45">
        <v>45864</v>
      </c>
      <c r="E1496" s="8">
        <v>95.2</v>
      </c>
      <c r="F1496" s="8">
        <f t="shared" si="245"/>
        <v>8377.6</v>
      </c>
      <c r="G1496" s="54">
        <f t="shared" si="250"/>
        <v>8377.6</v>
      </c>
      <c r="H1496" s="25">
        <v>339011</v>
      </c>
      <c r="I1496" s="25" t="s">
        <v>2959</v>
      </c>
      <c r="J1496" s="25">
        <v>1</v>
      </c>
      <c r="K1496" s="25">
        <v>1</v>
      </c>
      <c r="L1496" s="25">
        <f t="shared" si="246"/>
        <v>0</v>
      </c>
      <c r="M1496" s="25" t="s">
        <v>2129</v>
      </c>
      <c r="N1496" s="45">
        <v>45867</v>
      </c>
      <c r="O1496" s="54">
        <v>14334.4</v>
      </c>
      <c r="P1496" s="25" t="s">
        <v>229</v>
      </c>
      <c r="Q1496" s="25">
        <v>58153776855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Kolkata</v>
      </c>
      <c r="W1496" s="56"/>
      <c r="X1496" s="45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251"/>
        <v>1494</v>
      </c>
      <c r="B1497" s="25" t="s">
        <v>2059</v>
      </c>
      <c r="C1497" s="45">
        <v>45856</v>
      </c>
      <c r="D1497" s="45">
        <v>45864</v>
      </c>
      <c r="E1497" s="8">
        <v>326.25</v>
      </c>
      <c r="F1497" s="8">
        <f t="shared" si="245"/>
        <v>28710</v>
      </c>
      <c r="G1497" s="54">
        <f t="shared" si="250"/>
        <v>28710</v>
      </c>
      <c r="H1497" s="25">
        <v>341628</v>
      </c>
      <c r="I1497" s="25" t="s">
        <v>2960</v>
      </c>
      <c r="J1497" s="25">
        <v>1</v>
      </c>
      <c r="K1497" s="25">
        <v>1</v>
      </c>
      <c r="L1497" s="25">
        <f t="shared" si="246"/>
        <v>0</v>
      </c>
      <c r="M1497" s="25" t="s">
        <v>2124</v>
      </c>
      <c r="N1497" s="45">
        <v>45866</v>
      </c>
      <c r="O1497" s="54">
        <v>37192</v>
      </c>
      <c r="P1497" s="25" t="s">
        <v>17</v>
      </c>
      <c r="Q1497" s="25" t="s">
        <v>637</v>
      </c>
      <c r="R1497" s="25" t="s">
        <v>638</v>
      </c>
      <c r="S1497" s="3" t="s">
        <v>2056</v>
      </c>
      <c r="T1497" s="55"/>
      <c r="U1497" s="25" t="s">
        <v>19</v>
      </c>
      <c r="V1497" s="25" t="str">
        <f>VLOOKUP(P1497,'Customer List'!B:C,2,)</f>
        <v>Delhi</v>
      </c>
      <c r="W1497" s="56"/>
      <c r="X1497" s="45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67" t="str">
        <f>VLOOKUP(P1497,'Customer List'!B:D,3,)</f>
        <v>Local</v>
      </c>
    </row>
    <row r="1498" spans="1:29" x14ac:dyDescent="0.25">
      <c r="A1498" s="25">
        <f t="shared" si="251"/>
        <v>1495</v>
      </c>
      <c r="B1498" s="25" t="s">
        <v>2059</v>
      </c>
      <c r="C1498" s="45">
        <v>45856</v>
      </c>
      <c r="D1498" s="45">
        <v>45864</v>
      </c>
      <c r="E1498" s="8">
        <v>150.75</v>
      </c>
      <c r="F1498" s="8">
        <f t="shared" si="245"/>
        <v>13266</v>
      </c>
      <c r="G1498" s="54">
        <f t="shared" si="250"/>
        <v>13266</v>
      </c>
      <c r="H1498" s="25">
        <v>344741</v>
      </c>
      <c r="I1498" s="25" t="s">
        <v>2961</v>
      </c>
      <c r="J1498" s="25">
        <v>1</v>
      </c>
      <c r="K1498" s="25">
        <v>1</v>
      </c>
      <c r="L1498" s="25">
        <f t="shared" si="246"/>
        <v>0</v>
      </c>
      <c r="M1498" s="25" t="s">
        <v>2100</v>
      </c>
      <c r="N1498" s="45">
        <v>45868</v>
      </c>
      <c r="O1498" s="54">
        <v>22743.15</v>
      </c>
      <c r="P1498" s="25" t="s">
        <v>1055</v>
      </c>
      <c r="Q1498" s="25" t="s">
        <v>2078</v>
      </c>
      <c r="R1498" s="25" t="s">
        <v>638</v>
      </c>
      <c r="S1498" s="3" t="s">
        <v>2056</v>
      </c>
      <c r="T1498" s="55" t="s">
        <v>2101</v>
      </c>
      <c r="U1498" s="25" t="s">
        <v>19</v>
      </c>
      <c r="V1498" s="25" t="str">
        <f>VLOOKUP(P1498,'Customer List'!B:C,2,)</f>
        <v>Delhi</v>
      </c>
      <c r="W1498" s="56"/>
      <c r="X1498" s="45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251"/>
        <v>1496</v>
      </c>
      <c r="B1499" s="25" t="s">
        <v>2059</v>
      </c>
      <c r="C1499" s="45">
        <v>45856</v>
      </c>
      <c r="D1499" s="45">
        <v>45864</v>
      </c>
      <c r="E1499" s="8">
        <v>252</v>
      </c>
      <c r="F1499" s="8">
        <f t="shared" si="245"/>
        <v>22176</v>
      </c>
      <c r="G1499" s="54">
        <f t="shared" si="250"/>
        <v>22176</v>
      </c>
      <c r="H1499" s="25">
        <v>345006</v>
      </c>
      <c r="I1499" s="25" t="s">
        <v>2962</v>
      </c>
      <c r="J1499" s="25">
        <v>1</v>
      </c>
      <c r="K1499" s="25">
        <v>1</v>
      </c>
      <c r="L1499" s="25">
        <f t="shared" si="246"/>
        <v>0</v>
      </c>
      <c r="M1499" s="25" t="s">
        <v>2111</v>
      </c>
      <c r="N1499" s="45">
        <v>45866</v>
      </c>
      <c r="O1499" s="54">
        <v>39060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251"/>
        <v>1497</v>
      </c>
      <c r="B1500" s="25" t="s">
        <v>2059</v>
      </c>
      <c r="C1500" s="45">
        <v>45856</v>
      </c>
      <c r="D1500" s="45">
        <v>45864</v>
      </c>
      <c r="E1500" s="8">
        <v>267.39999999999998</v>
      </c>
      <c r="F1500" s="8">
        <f t="shared" si="245"/>
        <v>23531.199999999997</v>
      </c>
      <c r="G1500" s="54">
        <f t="shared" si="250"/>
        <v>47062.399999999994</v>
      </c>
      <c r="H1500" s="25">
        <v>353054</v>
      </c>
      <c r="I1500" s="25" t="s">
        <v>2963</v>
      </c>
      <c r="J1500" s="25">
        <v>2</v>
      </c>
      <c r="K1500" s="25">
        <v>2</v>
      </c>
      <c r="L1500" s="25">
        <f t="shared" si="246"/>
        <v>0</v>
      </c>
      <c r="M1500" s="25" t="s">
        <v>2128</v>
      </c>
      <c r="N1500" s="45">
        <v>45866</v>
      </c>
      <c r="O1500" s="54">
        <v>88815</v>
      </c>
      <c r="P1500" s="25" t="s">
        <v>2055</v>
      </c>
      <c r="Q1500" s="25">
        <v>58153727494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Hyderabad</v>
      </c>
      <c r="W1500" s="56"/>
      <c r="X1500" s="45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251"/>
        <v>1498</v>
      </c>
      <c r="B1501" s="25" t="s">
        <v>2059</v>
      </c>
      <c r="C1501" s="45">
        <v>45856</v>
      </c>
      <c r="D1501" s="45">
        <v>45864</v>
      </c>
      <c r="E1501" s="8">
        <v>234.5</v>
      </c>
      <c r="F1501" s="8">
        <f t="shared" si="245"/>
        <v>20636</v>
      </c>
      <c r="G1501" s="54">
        <f t="shared" si="250"/>
        <v>20636</v>
      </c>
      <c r="H1501" s="25">
        <v>353712</v>
      </c>
      <c r="I1501" s="25" t="s">
        <v>2964</v>
      </c>
      <c r="J1501" s="25">
        <v>1</v>
      </c>
      <c r="K1501" s="25">
        <v>1</v>
      </c>
      <c r="L1501" s="25">
        <f t="shared" si="246"/>
        <v>0</v>
      </c>
      <c r="M1501" s="25" t="s">
        <v>2111</v>
      </c>
      <c r="N1501" s="45">
        <v>45866</v>
      </c>
      <c r="O1501" s="54">
        <v>36347.5</v>
      </c>
      <c r="P1501" s="25" t="s">
        <v>2053</v>
      </c>
      <c r="Q1501" s="25">
        <v>58153728301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Banglore</v>
      </c>
      <c r="W1501" s="56"/>
      <c r="X1501" s="45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251"/>
        <v>1499</v>
      </c>
      <c r="B1502" s="25" t="s">
        <v>2059</v>
      </c>
      <c r="C1502" s="45">
        <v>45856</v>
      </c>
      <c r="D1502" s="45">
        <v>45864</v>
      </c>
      <c r="E1502" s="8">
        <v>326.25</v>
      </c>
      <c r="F1502" s="8">
        <f t="shared" si="245"/>
        <v>28710</v>
      </c>
      <c r="G1502" s="54">
        <f t="shared" si="250"/>
        <v>28710</v>
      </c>
      <c r="H1502" s="25">
        <v>358610</v>
      </c>
      <c r="I1502" s="25" t="s">
        <v>2866</v>
      </c>
      <c r="J1502" s="25">
        <v>1</v>
      </c>
      <c r="K1502" s="25">
        <v>1</v>
      </c>
      <c r="L1502" s="25">
        <f t="shared" si="246"/>
        <v>0</v>
      </c>
      <c r="M1502" s="25" t="s">
        <v>2126</v>
      </c>
      <c r="N1502" s="45">
        <v>45866</v>
      </c>
      <c r="O1502" s="54">
        <v>37192.5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251"/>
        <v>1500</v>
      </c>
      <c r="B1503" s="25" t="s">
        <v>2059</v>
      </c>
      <c r="C1503" s="45">
        <v>45856</v>
      </c>
      <c r="D1503" s="45">
        <v>45864</v>
      </c>
      <c r="E1503" s="8">
        <v>236.6</v>
      </c>
      <c r="F1503" s="8">
        <f t="shared" si="245"/>
        <v>20820.8</v>
      </c>
      <c r="G1503" s="54">
        <f t="shared" si="250"/>
        <v>20820.8</v>
      </c>
      <c r="H1503" s="25">
        <v>359610</v>
      </c>
      <c r="I1503" s="25" t="s">
        <v>2965</v>
      </c>
      <c r="J1503" s="25">
        <v>1</v>
      </c>
      <c r="K1503" s="25">
        <v>1</v>
      </c>
      <c r="L1503" s="25">
        <f t="shared" si="246"/>
        <v>0</v>
      </c>
      <c r="M1503" s="25" t="s">
        <v>2149</v>
      </c>
      <c r="N1503" s="45">
        <v>45867</v>
      </c>
      <c r="O1503" s="54">
        <v>36673</v>
      </c>
      <c r="P1503" s="25" t="s">
        <v>192</v>
      </c>
      <c r="Q1503" s="25" t="s">
        <v>2087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Chandigarh</v>
      </c>
      <c r="W1503" s="56"/>
      <c r="X1503" s="45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251"/>
        <v>1501</v>
      </c>
      <c r="B1504" s="25" t="s">
        <v>2059</v>
      </c>
      <c r="C1504" s="45">
        <v>45856</v>
      </c>
      <c r="D1504" s="45">
        <v>45864</v>
      </c>
      <c r="E1504" s="8">
        <v>183.4</v>
      </c>
      <c r="F1504" s="8">
        <f t="shared" si="245"/>
        <v>16139.2</v>
      </c>
      <c r="G1504" s="54">
        <f t="shared" si="250"/>
        <v>16139.2</v>
      </c>
      <c r="H1504" s="25">
        <v>362508</v>
      </c>
      <c r="I1504" s="25" t="s">
        <v>2966</v>
      </c>
      <c r="J1504" s="25">
        <v>1</v>
      </c>
      <c r="K1504" s="25">
        <v>1</v>
      </c>
      <c r="L1504" s="25">
        <f t="shared" si="246"/>
        <v>0</v>
      </c>
      <c r="M1504" s="25" t="s">
        <v>2129</v>
      </c>
      <c r="N1504" s="45">
        <v>45867</v>
      </c>
      <c r="O1504" s="54">
        <v>27614.799999999999</v>
      </c>
      <c r="P1504" s="25" t="s">
        <v>229</v>
      </c>
      <c r="Q1504" s="25">
        <v>58153776855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Kolkata</v>
      </c>
      <c r="W1504" s="56"/>
      <c r="X1504" s="45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251"/>
        <v>1502</v>
      </c>
      <c r="B1505" s="25" t="s">
        <v>2059</v>
      </c>
      <c r="C1505" s="45">
        <v>45856</v>
      </c>
      <c r="D1505" s="45">
        <v>45864</v>
      </c>
      <c r="E1505" s="8">
        <v>304.5</v>
      </c>
      <c r="F1505" s="8">
        <f t="shared" si="245"/>
        <v>26796</v>
      </c>
      <c r="G1505" s="54">
        <f t="shared" si="250"/>
        <v>26796</v>
      </c>
      <c r="H1505" s="25">
        <v>363022</v>
      </c>
      <c r="I1505" s="25" t="s">
        <v>2967</v>
      </c>
      <c r="J1505" s="25">
        <v>1</v>
      </c>
      <c r="K1505" s="25">
        <v>1</v>
      </c>
      <c r="L1505" s="25">
        <f t="shared" si="246"/>
        <v>0</v>
      </c>
      <c r="M1505" s="25" t="s">
        <v>2108</v>
      </c>
      <c r="N1505" s="45">
        <v>45866</v>
      </c>
      <c r="O1505" s="54">
        <v>34713</v>
      </c>
      <c r="P1505" s="25" t="s">
        <v>243</v>
      </c>
      <c r="Q1505" s="25">
        <v>58153726466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Mumbai</v>
      </c>
      <c r="W1505" s="56"/>
      <c r="X1505" s="45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251"/>
        <v>1503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245"/>
        <v>22792</v>
      </c>
      <c r="G1506" s="54">
        <f t="shared" si="250"/>
        <v>22792</v>
      </c>
      <c r="H1506" s="25">
        <v>363210</v>
      </c>
      <c r="I1506" s="25" t="s">
        <v>2867</v>
      </c>
      <c r="J1506" s="25">
        <v>1</v>
      </c>
      <c r="K1506" s="25">
        <v>1</v>
      </c>
      <c r="L1506" s="25">
        <f t="shared" si="246"/>
        <v>0</v>
      </c>
      <c r="M1506" s="25" t="s">
        <v>2126</v>
      </c>
      <c r="N1506" s="45">
        <v>45866</v>
      </c>
      <c r="O1506" s="54">
        <v>31635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251"/>
        <v>1504</v>
      </c>
      <c r="B1507" s="25" t="s">
        <v>2059</v>
      </c>
      <c r="C1507" s="45">
        <v>45856</v>
      </c>
      <c r="D1507" s="45">
        <v>45864</v>
      </c>
      <c r="E1507" s="8">
        <v>242.9</v>
      </c>
      <c r="F1507" s="8">
        <f t="shared" si="245"/>
        <v>21375.200000000001</v>
      </c>
      <c r="G1507" s="54">
        <f t="shared" si="250"/>
        <v>21375.200000000001</v>
      </c>
      <c r="H1507" s="25">
        <v>363804</v>
      </c>
      <c r="I1507" s="25" t="s">
        <v>2968</v>
      </c>
      <c r="J1507" s="25">
        <v>1</v>
      </c>
      <c r="K1507" s="25">
        <v>1</v>
      </c>
      <c r="L1507" s="25">
        <f t="shared" si="246"/>
        <v>0</v>
      </c>
      <c r="M1507" s="25" t="s">
        <v>2111</v>
      </c>
      <c r="N1507" s="45">
        <v>45866</v>
      </c>
      <c r="O1507" s="54">
        <v>37649.5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251"/>
        <v>1505</v>
      </c>
      <c r="B1508" s="25" t="s">
        <v>2059</v>
      </c>
      <c r="C1508" s="45">
        <v>45856</v>
      </c>
      <c r="D1508" s="45">
        <v>45864</v>
      </c>
      <c r="E1508" s="8">
        <v>301.5</v>
      </c>
      <c r="F1508" s="8">
        <f t="shared" si="245"/>
        <v>26532</v>
      </c>
      <c r="G1508" s="54">
        <f t="shared" si="250"/>
        <v>26532</v>
      </c>
      <c r="H1508" s="25">
        <v>367422</v>
      </c>
      <c r="I1508" s="25" t="s">
        <v>2969</v>
      </c>
      <c r="J1508" s="25">
        <v>1</v>
      </c>
      <c r="K1508" s="25">
        <v>1</v>
      </c>
      <c r="L1508" s="25">
        <f t="shared" si="246"/>
        <v>0</v>
      </c>
      <c r="M1508" s="25" t="s">
        <v>2099</v>
      </c>
      <c r="N1508" s="45">
        <v>45868</v>
      </c>
      <c r="O1508" s="54">
        <v>38592</v>
      </c>
      <c r="P1508" s="25" t="s">
        <v>209</v>
      </c>
      <c r="Q1508" s="25" t="s">
        <v>2078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x14ac:dyDescent="0.25">
      <c r="A1509" s="25">
        <f t="shared" si="251"/>
        <v>1506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245"/>
        <v>22792</v>
      </c>
      <c r="G1509" s="54">
        <f t="shared" si="250"/>
        <v>22792</v>
      </c>
      <c r="H1509" s="25">
        <v>367730</v>
      </c>
      <c r="I1509" s="25" t="s">
        <v>2970</v>
      </c>
      <c r="J1509" s="25">
        <v>1</v>
      </c>
      <c r="K1509" s="25">
        <v>1</v>
      </c>
      <c r="L1509" s="25">
        <f t="shared" si="246"/>
        <v>0</v>
      </c>
      <c r="M1509" s="25" t="s">
        <v>2111</v>
      </c>
      <c r="N1509" s="45">
        <v>45866</v>
      </c>
      <c r="O1509" s="54">
        <v>40145</v>
      </c>
      <c r="P1509" s="25" t="s">
        <v>2053</v>
      </c>
      <c r="Q1509" s="25">
        <v>58153728301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251"/>
        <v>1507</v>
      </c>
      <c r="B1510" s="25" t="s">
        <v>2059</v>
      </c>
      <c r="C1510" s="45">
        <v>45856</v>
      </c>
      <c r="D1510" s="45">
        <v>45864</v>
      </c>
      <c r="E1510" s="8">
        <v>305.25</v>
      </c>
      <c r="F1510" s="8">
        <f t="shared" si="245"/>
        <v>26862</v>
      </c>
      <c r="G1510" s="54">
        <f t="shared" si="250"/>
        <v>26862</v>
      </c>
      <c r="H1510" s="25">
        <v>368526</v>
      </c>
      <c r="I1510" s="25" t="s">
        <v>2870</v>
      </c>
      <c r="J1510" s="25">
        <v>1</v>
      </c>
      <c r="K1510" s="25">
        <v>1</v>
      </c>
      <c r="L1510" s="25">
        <f t="shared" si="246"/>
        <v>0</v>
      </c>
      <c r="M1510" s="25" t="s">
        <v>2126</v>
      </c>
      <c r="N1510" s="45">
        <v>45866</v>
      </c>
      <c r="O1510" s="54">
        <v>34798.5</v>
      </c>
      <c r="P1510" s="25" t="s">
        <v>17</v>
      </c>
      <c r="Q1510" s="25" t="s">
        <v>637</v>
      </c>
      <c r="R1510" s="25" t="s">
        <v>638</v>
      </c>
      <c r="S1510" s="3" t="s">
        <v>2056</v>
      </c>
      <c r="T1510" s="55"/>
      <c r="U1510" s="25" t="s">
        <v>19</v>
      </c>
      <c r="V1510" s="25" t="str">
        <f>VLOOKUP(P1510,'Customer List'!B:C,2,)</f>
        <v>Delhi</v>
      </c>
      <c r="W1510" s="56"/>
      <c r="X1510" s="45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67" t="str">
        <f>VLOOKUP(P1510,'Customer List'!B:D,3,)</f>
        <v>Local</v>
      </c>
    </row>
    <row r="1511" spans="1:29" x14ac:dyDescent="0.25">
      <c r="A1511" s="25">
        <f t="shared" si="251"/>
        <v>1508</v>
      </c>
      <c r="B1511" s="25" t="s">
        <v>2059</v>
      </c>
      <c r="C1511" s="45">
        <v>45856</v>
      </c>
      <c r="D1511" s="45">
        <v>45864</v>
      </c>
      <c r="E1511" s="8">
        <v>259</v>
      </c>
      <c r="F1511" s="8">
        <f t="shared" si="245"/>
        <v>22792</v>
      </c>
      <c r="G1511" s="54">
        <f t="shared" si="250"/>
        <v>22792</v>
      </c>
      <c r="H1511" s="25">
        <v>372214</v>
      </c>
      <c r="I1511" s="25" t="s">
        <v>123</v>
      </c>
      <c r="J1511" s="25">
        <v>1</v>
      </c>
      <c r="K1511" s="25">
        <v>1</v>
      </c>
      <c r="L1511" s="25">
        <f t="shared" si="246"/>
        <v>0</v>
      </c>
      <c r="M1511" s="25" t="s">
        <v>2113</v>
      </c>
      <c r="N1511" s="45">
        <v>45866</v>
      </c>
      <c r="O1511" s="54">
        <v>43012</v>
      </c>
      <c r="P1511" s="25" t="s">
        <v>289</v>
      </c>
      <c r="Q1511" s="25">
        <v>58153726050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251"/>
        <v>1509</v>
      </c>
      <c r="B1512" s="25" t="s">
        <v>2059</v>
      </c>
      <c r="C1512" s="45">
        <v>45856</v>
      </c>
      <c r="D1512" s="45">
        <v>45864</v>
      </c>
      <c r="E1512" s="8">
        <v>279.3</v>
      </c>
      <c r="F1512" s="8">
        <f t="shared" si="245"/>
        <v>24578.400000000001</v>
      </c>
      <c r="G1512" s="54">
        <f t="shared" si="250"/>
        <v>24578.400000000001</v>
      </c>
      <c r="H1512" s="25">
        <v>373308</v>
      </c>
      <c r="I1512" s="25" t="s">
        <v>2971</v>
      </c>
      <c r="J1512" s="25">
        <v>1</v>
      </c>
      <c r="K1512" s="25">
        <v>1</v>
      </c>
      <c r="L1512" s="25">
        <f t="shared" si="246"/>
        <v>0</v>
      </c>
      <c r="M1512" s="25" t="s">
        <v>2130</v>
      </c>
      <c r="N1512" s="45">
        <v>45867</v>
      </c>
      <c r="O1512" s="54">
        <v>41895</v>
      </c>
      <c r="P1512" s="25" t="s">
        <v>622</v>
      </c>
      <c r="Q1512" s="25">
        <v>58153777684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Hyderabad</v>
      </c>
      <c r="W1512" s="56"/>
      <c r="X1512" s="45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251"/>
        <v>1510</v>
      </c>
      <c r="B1513" s="25" t="s">
        <v>2059</v>
      </c>
      <c r="C1513" s="45">
        <v>45856</v>
      </c>
      <c r="D1513" s="45">
        <v>45864</v>
      </c>
      <c r="E1513" s="8">
        <v>111.3</v>
      </c>
      <c r="F1513" s="8">
        <f t="shared" si="245"/>
        <v>9794.4</v>
      </c>
      <c r="G1513" s="54">
        <f t="shared" si="250"/>
        <v>9794.4</v>
      </c>
      <c r="H1513" s="25">
        <v>375021</v>
      </c>
      <c r="I1513" s="25" t="s">
        <v>2972</v>
      </c>
      <c r="J1513" s="25">
        <v>1</v>
      </c>
      <c r="K1513" s="25">
        <v>1</v>
      </c>
      <c r="L1513" s="25">
        <f t="shared" si="246"/>
        <v>0</v>
      </c>
      <c r="M1513" s="25" t="s">
        <v>2129</v>
      </c>
      <c r="N1513" s="45">
        <v>45867</v>
      </c>
      <c r="O1513" s="54">
        <v>16758.599999999999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x14ac:dyDescent="0.25">
      <c r="A1514" s="25">
        <f t="shared" si="251"/>
        <v>1511</v>
      </c>
      <c r="B1514" s="25" t="s">
        <v>2059</v>
      </c>
      <c r="C1514" s="45">
        <v>45856</v>
      </c>
      <c r="D1514" s="45">
        <v>45864</v>
      </c>
      <c r="E1514" s="8">
        <v>287.7</v>
      </c>
      <c r="F1514" s="8">
        <f t="shared" si="245"/>
        <v>25317.599999999999</v>
      </c>
      <c r="G1514" s="54">
        <f t="shared" si="250"/>
        <v>25317.599999999999</v>
      </c>
      <c r="H1514" s="25">
        <v>375120</v>
      </c>
      <c r="I1514" s="25" t="s">
        <v>2973</v>
      </c>
      <c r="J1514" s="25">
        <v>1</v>
      </c>
      <c r="K1514" s="25">
        <v>1</v>
      </c>
      <c r="L1514" s="25">
        <f t="shared" si="246"/>
        <v>0</v>
      </c>
      <c r="M1514" s="25" t="s">
        <v>2111</v>
      </c>
      <c r="N1514" s="45">
        <v>45866</v>
      </c>
      <c r="O1514" s="54">
        <v>44593.5</v>
      </c>
      <c r="P1514" s="25" t="s">
        <v>2053</v>
      </c>
      <c r="Q1514" s="25">
        <v>58153728301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Banglore</v>
      </c>
      <c r="W1514" s="56"/>
      <c r="X1514" s="45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251"/>
        <v>1512</v>
      </c>
      <c r="B1515" s="25" t="s">
        <v>2059</v>
      </c>
      <c r="C1515" s="45">
        <v>45856</v>
      </c>
      <c r="D1515" s="45">
        <v>45864</v>
      </c>
      <c r="E1515" s="8">
        <v>123.2</v>
      </c>
      <c r="F1515" s="8">
        <f t="shared" si="245"/>
        <v>10841.6</v>
      </c>
      <c r="G1515" s="54">
        <f t="shared" si="250"/>
        <v>10841.6</v>
      </c>
      <c r="H1515" s="25">
        <v>375151</v>
      </c>
      <c r="I1515" s="25" t="s">
        <v>2974</v>
      </c>
      <c r="J1515" s="25">
        <v>1</v>
      </c>
      <c r="K1515" s="25">
        <v>1</v>
      </c>
      <c r="L1515" s="25">
        <f t="shared" si="246"/>
        <v>0</v>
      </c>
      <c r="M1515" s="25" t="s">
        <v>2129</v>
      </c>
      <c r="N1515" s="45">
        <v>45867</v>
      </c>
      <c r="O1515" s="54">
        <v>18550.400000000001</v>
      </c>
      <c r="P1515" s="25" t="s">
        <v>229</v>
      </c>
      <c r="Q1515" s="25">
        <v>58153776855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Kolkata</v>
      </c>
      <c r="W1515" s="56"/>
      <c r="X1515" s="45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251"/>
        <v>1513</v>
      </c>
      <c r="B1516" s="25" t="s">
        <v>2059</v>
      </c>
      <c r="C1516" s="45">
        <v>45856</v>
      </c>
      <c r="D1516" s="45">
        <v>45864</v>
      </c>
      <c r="E1516" s="8">
        <v>115.5</v>
      </c>
      <c r="F1516" s="8">
        <f t="shared" si="245"/>
        <v>10164</v>
      </c>
      <c r="G1516" s="54">
        <f t="shared" si="250"/>
        <v>10164</v>
      </c>
      <c r="H1516" s="25">
        <v>381505</v>
      </c>
      <c r="I1516" s="25" t="s">
        <v>1409</v>
      </c>
      <c r="J1516" s="25">
        <v>1</v>
      </c>
      <c r="K1516" s="25">
        <v>1</v>
      </c>
      <c r="L1516" s="25">
        <f t="shared" si="246"/>
        <v>0</v>
      </c>
      <c r="M1516" s="25" t="s">
        <v>2150</v>
      </c>
      <c r="N1516" s="45">
        <v>45867</v>
      </c>
      <c r="O1516" s="54">
        <v>14107.14</v>
      </c>
      <c r="P1516" s="25" t="s">
        <v>255</v>
      </c>
      <c r="Q1516" s="25" t="s">
        <v>637</v>
      </c>
      <c r="R1516" s="25" t="s">
        <v>638</v>
      </c>
      <c r="S1516" s="3" t="s">
        <v>2056</v>
      </c>
      <c r="T1516" s="55"/>
      <c r="U1516" s="25" t="s">
        <v>19</v>
      </c>
      <c r="V1516" s="25" t="str">
        <f>VLOOKUP(P1516,'Customer List'!B:C,2,)</f>
        <v>Delhi</v>
      </c>
      <c r="W1516" s="56"/>
      <c r="X1516" s="45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67" t="str">
        <f>VLOOKUP(P1516,'Customer List'!B:D,3,)</f>
        <v>Local</v>
      </c>
    </row>
    <row r="1517" spans="1:29" x14ac:dyDescent="0.25">
      <c r="A1517" s="25">
        <f t="shared" si="251"/>
        <v>1514</v>
      </c>
      <c r="B1517" s="25" t="s">
        <v>2059</v>
      </c>
      <c r="C1517" s="45">
        <v>45856</v>
      </c>
      <c r="D1517" s="45">
        <v>45864</v>
      </c>
      <c r="E1517" s="8">
        <v>107.8</v>
      </c>
      <c r="F1517" s="8">
        <f t="shared" si="245"/>
        <v>9486.4</v>
      </c>
      <c r="G1517" s="54">
        <f t="shared" si="250"/>
        <v>9486.4</v>
      </c>
      <c r="H1517" s="25">
        <v>392303</v>
      </c>
      <c r="I1517" s="25" t="s">
        <v>2975</v>
      </c>
      <c r="J1517" s="25">
        <v>1</v>
      </c>
      <c r="K1517" s="25">
        <v>1</v>
      </c>
      <c r="L1517" s="25">
        <f t="shared" si="246"/>
        <v>0</v>
      </c>
      <c r="M1517" s="25" t="s">
        <v>2100</v>
      </c>
      <c r="N1517" s="45">
        <v>45868</v>
      </c>
      <c r="O1517" s="54">
        <v>14799.4</v>
      </c>
      <c r="P1517" s="25" t="s">
        <v>1055</v>
      </c>
      <c r="Q1517" s="25" t="s">
        <v>2078</v>
      </c>
      <c r="R1517" s="25" t="s">
        <v>638</v>
      </c>
      <c r="S1517" s="3" t="s">
        <v>2056</v>
      </c>
      <c r="T1517" s="55" t="s">
        <v>2101</v>
      </c>
      <c r="U1517" s="25" t="s">
        <v>19</v>
      </c>
      <c r="V1517" s="25" t="str">
        <f>VLOOKUP(P1517,'Customer List'!B:C,2,)</f>
        <v>Delhi</v>
      </c>
      <c r="W1517" s="56"/>
      <c r="X1517" s="45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67" t="str">
        <f>VLOOKUP(P1517,'Customer List'!B:D,3,)</f>
        <v>Local</v>
      </c>
    </row>
    <row r="1518" spans="1:29" x14ac:dyDescent="0.25">
      <c r="A1518" s="25">
        <f t="shared" si="251"/>
        <v>1515</v>
      </c>
      <c r="B1518" s="25" t="s">
        <v>2059</v>
      </c>
      <c r="C1518" s="45">
        <v>45856</v>
      </c>
      <c r="D1518" s="45">
        <v>45864</v>
      </c>
      <c r="E1518" s="8">
        <v>21</v>
      </c>
      <c r="F1518" s="8">
        <f t="shared" si="245"/>
        <v>1848</v>
      </c>
      <c r="G1518" s="54">
        <f t="shared" si="250"/>
        <v>1848</v>
      </c>
      <c r="H1518" s="25">
        <v>400107</v>
      </c>
      <c r="I1518" s="25" t="s">
        <v>2976</v>
      </c>
      <c r="J1518" s="25">
        <v>1</v>
      </c>
      <c r="K1518" s="25">
        <v>1</v>
      </c>
      <c r="L1518" s="25">
        <f t="shared" si="246"/>
        <v>0</v>
      </c>
      <c r="M1518" s="25" t="s">
        <v>2134</v>
      </c>
      <c r="N1518" s="45">
        <v>45867</v>
      </c>
      <c r="O1518" s="54">
        <v>2790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251"/>
        <v>1516</v>
      </c>
      <c r="B1519" s="25" t="s">
        <v>2059</v>
      </c>
      <c r="C1519" s="45">
        <v>45856</v>
      </c>
      <c r="D1519" s="45">
        <v>45864</v>
      </c>
      <c r="E1519" s="8">
        <v>53.9</v>
      </c>
      <c r="F1519" s="8">
        <f t="shared" si="245"/>
        <v>4743.2</v>
      </c>
      <c r="G1519" s="54">
        <f t="shared" si="250"/>
        <v>4743.2</v>
      </c>
      <c r="H1519" s="25">
        <v>400112</v>
      </c>
      <c r="I1519" s="25" t="s">
        <v>2877</v>
      </c>
      <c r="J1519" s="25">
        <v>1</v>
      </c>
      <c r="K1519" s="25">
        <v>1</v>
      </c>
      <c r="L1519" s="25">
        <f t="shared" si="246"/>
        <v>0</v>
      </c>
      <c r="M1519" s="25" t="s">
        <v>2111</v>
      </c>
      <c r="N1519" s="45">
        <v>45866</v>
      </c>
      <c r="O1519" s="54">
        <v>8354.5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251"/>
        <v>1517</v>
      </c>
      <c r="B1520" s="25" t="s">
        <v>2059</v>
      </c>
      <c r="C1520" s="45">
        <v>45856</v>
      </c>
      <c r="D1520" s="45">
        <v>45864</v>
      </c>
      <c r="E1520" s="8">
        <v>42.7</v>
      </c>
      <c r="F1520" s="8">
        <f t="shared" si="245"/>
        <v>3757.6000000000004</v>
      </c>
      <c r="G1520" s="54">
        <f t="shared" si="250"/>
        <v>3757.6000000000004</v>
      </c>
      <c r="H1520" s="25">
        <v>400113</v>
      </c>
      <c r="I1520" s="25" t="s">
        <v>2878</v>
      </c>
      <c r="J1520" s="25">
        <v>1</v>
      </c>
      <c r="K1520" s="25">
        <v>1</v>
      </c>
      <c r="L1520" s="25">
        <f t="shared" si="246"/>
        <v>0</v>
      </c>
      <c r="M1520" s="25" t="s">
        <v>2134</v>
      </c>
      <c r="N1520" s="45">
        <v>45867</v>
      </c>
      <c r="O1520" s="54">
        <v>5673</v>
      </c>
      <c r="P1520" s="25" t="s">
        <v>630</v>
      </c>
      <c r="Q1520" s="25">
        <v>58153777916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Gujrat</v>
      </c>
      <c r="W1520" s="56"/>
      <c r="X1520" s="45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251"/>
        <v>1518</v>
      </c>
      <c r="B1521" s="25" t="s">
        <v>2059</v>
      </c>
      <c r="C1521" s="45">
        <v>45856</v>
      </c>
      <c r="D1521" s="45">
        <v>45864</v>
      </c>
      <c r="E1521" s="8">
        <v>74.2</v>
      </c>
      <c r="F1521" s="8">
        <f t="shared" si="245"/>
        <v>6529.6</v>
      </c>
      <c r="G1521" s="54">
        <f t="shared" si="250"/>
        <v>6529.6</v>
      </c>
      <c r="H1521" s="25">
        <v>400117</v>
      </c>
      <c r="I1521" s="25" t="s">
        <v>2977</v>
      </c>
      <c r="J1521" s="25">
        <v>1</v>
      </c>
      <c r="K1521" s="25">
        <v>1</v>
      </c>
      <c r="L1521" s="25">
        <f t="shared" si="246"/>
        <v>0</v>
      </c>
      <c r="M1521" s="25" t="s">
        <v>2134</v>
      </c>
      <c r="N1521" s="45">
        <v>45867</v>
      </c>
      <c r="O1521" s="54">
        <v>9858</v>
      </c>
      <c r="P1521" s="25" t="s">
        <v>630</v>
      </c>
      <c r="Q1521" s="25">
        <v>58153777916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Gujrat</v>
      </c>
      <c r="W1521" s="56"/>
      <c r="X1521" s="45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251"/>
        <v>1519</v>
      </c>
      <c r="B1522" s="25" t="s">
        <v>2059</v>
      </c>
      <c r="C1522" s="45">
        <v>45856</v>
      </c>
      <c r="D1522" s="45">
        <v>45864</v>
      </c>
      <c r="E1522" s="8">
        <v>125.3</v>
      </c>
      <c r="F1522" s="8">
        <f t="shared" si="245"/>
        <v>11026.4</v>
      </c>
      <c r="G1522" s="54">
        <f t="shared" si="250"/>
        <v>11026.4</v>
      </c>
      <c r="H1522" s="25">
        <v>400126</v>
      </c>
      <c r="I1522" s="25" t="s">
        <v>2978</v>
      </c>
      <c r="J1522" s="25">
        <v>1</v>
      </c>
      <c r="K1522" s="25">
        <v>1</v>
      </c>
      <c r="L1522" s="25">
        <f t="shared" si="246"/>
        <v>0</v>
      </c>
      <c r="M1522" s="25" t="s">
        <v>2120</v>
      </c>
      <c r="N1522" s="45">
        <v>45866</v>
      </c>
      <c r="O1522" s="54">
        <v>20808.75</v>
      </c>
      <c r="P1522" s="25" t="s">
        <v>627</v>
      </c>
      <c r="Q1522" s="25">
        <v>58153726956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Hyderabad</v>
      </c>
      <c r="W1522" s="56"/>
      <c r="X1522" s="45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251"/>
        <v>1520</v>
      </c>
      <c r="B1523" s="25" t="s">
        <v>2059</v>
      </c>
      <c r="C1523" s="45">
        <v>45856</v>
      </c>
      <c r="D1523" s="45">
        <v>45864</v>
      </c>
      <c r="E1523" s="8">
        <v>125.3</v>
      </c>
      <c r="F1523" s="8">
        <f t="shared" si="245"/>
        <v>11026.4</v>
      </c>
      <c r="G1523" s="54">
        <f t="shared" si="250"/>
        <v>11026.4</v>
      </c>
      <c r="H1523" s="25">
        <v>400128</v>
      </c>
      <c r="I1523" s="25" t="s">
        <v>2880</v>
      </c>
      <c r="J1523" s="25">
        <v>1</v>
      </c>
      <c r="K1523" s="25">
        <v>1</v>
      </c>
      <c r="L1523" s="25">
        <f t="shared" si="246"/>
        <v>0</v>
      </c>
      <c r="M1523" s="25" t="s">
        <v>2111</v>
      </c>
      <c r="N1523" s="45">
        <v>45866</v>
      </c>
      <c r="O1523" s="54">
        <v>19421.5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251"/>
        <v>1521</v>
      </c>
      <c r="B1524" s="25" t="s">
        <v>2059</v>
      </c>
      <c r="C1524" s="45">
        <v>45856</v>
      </c>
      <c r="D1524" s="45">
        <v>45864</v>
      </c>
      <c r="E1524" s="8">
        <v>146.30000000000001</v>
      </c>
      <c r="F1524" s="8">
        <f t="shared" si="245"/>
        <v>12874.400000000001</v>
      </c>
      <c r="G1524" s="54">
        <f t="shared" si="250"/>
        <v>12874.400000000001</v>
      </c>
      <c r="H1524" s="25">
        <v>400129</v>
      </c>
      <c r="I1524" s="25" t="s">
        <v>2979</v>
      </c>
      <c r="J1524" s="25">
        <v>1</v>
      </c>
      <c r="K1524" s="25">
        <v>1</v>
      </c>
      <c r="L1524" s="25">
        <f t="shared" si="246"/>
        <v>0</v>
      </c>
      <c r="M1524" s="25" t="s">
        <v>2111</v>
      </c>
      <c r="N1524" s="45">
        <v>45866</v>
      </c>
      <c r="O1524" s="54">
        <v>22676.5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251"/>
        <v>1522</v>
      </c>
      <c r="B1525" s="25" t="s">
        <v>2059</v>
      </c>
      <c r="C1525" s="45">
        <v>45856</v>
      </c>
      <c r="D1525" s="45">
        <v>45864</v>
      </c>
      <c r="E1525" s="8">
        <v>146.30000000000001</v>
      </c>
      <c r="F1525" s="8">
        <f t="shared" si="245"/>
        <v>12874.400000000001</v>
      </c>
      <c r="G1525" s="54">
        <f t="shared" si="250"/>
        <v>12874.400000000001</v>
      </c>
      <c r="H1525" s="25">
        <v>400130</v>
      </c>
      <c r="I1525" s="25" t="s">
        <v>2881</v>
      </c>
      <c r="J1525" s="25">
        <v>1</v>
      </c>
      <c r="K1525" s="25">
        <v>1</v>
      </c>
      <c r="L1525" s="25">
        <f t="shared" si="246"/>
        <v>0</v>
      </c>
      <c r="M1525" s="25" t="s">
        <v>2111</v>
      </c>
      <c r="N1525" s="45">
        <v>45866</v>
      </c>
      <c r="O1525" s="54">
        <v>22676.5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251"/>
        <v>1523</v>
      </c>
      <c r="B1526" s="25" t="s">
        <v>2059</v>
      </c>
      <c r="C1526" s="45">
        <v>45856</v>
      </c>
      <c r="D1526" s="45">
        <v>45864</v>
      </c>
      <c r="E1526" s="8">
        <v>58.1</v>
      </c>
      <c r="F1526" s="8">
        <f t="shared" si="245"/>
        <v>5112.8</v>
      </c>
      <c r="G1526" s="54">
        <f t="shared" si="250"/>
        <v>5112.8</v>
      </c>
      <c r="H1526" s="25">
        <v>400133</v>
      </c>
      <c r="I1526" s="25" t="s">
        <v>2980</v>
      </c>
      <c r="J1526" s="25">
        <v>1</v>
      </c>
      <c r="K1526" s="25">
        <v>1</v>
      </c>
      <c r="L1526" s="25">
        <f t="shared" si="246"/>
        <v>0</v>
      </c>
      <c r="M1526" s="25" t="s">
        <v>2134</v>
      </c>
      <c r="N1526" s="45">
        <v>45867</v>
      </c>
      <c r="O1526" s="54">
        <v>7719</v>
      </c>
      <c r="P1526" s="25" t="s">
        <v>630</v>
      </c>
      <c r="Q1526" s="25">
        <v>58153777916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Gujrat</v>
      </c>
      <c r="W1526" s="56"/>
      <c r="X1526" s="45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251"/>
        <v>1524</v>
      </c>
      <c r="B1527" s="25" t="s">
        <v>2059</v>
      </c>
      <c r="C1527" s="45">
        <v>45856</v>
      </c>
      <c r="D1527" s="45">
        <v>45864</v>
      </c>
      <c r="E1527" s="8">
        <v>135.1</v>
      </c>
      <c r="F1527" s="8">
        <f t="shared" si="245"/>
        <v>11888.8</v>
      </c>
      <c r="G1527" s="54">
        <f t="shared" si="250"/>
        <v>11888.8</v>
      </c>
      <c r="H1527" s="25">
        <v>400144</v>
      </c>
      <c r="I1527" s="25" t="s">
        <v>2981</v>
      </c>
      <c r="J1527" s="25">
        <v>1</v>
      </c>
      <c r="K1527" s="25">
        <v>1</v>
      </c>
      <c r="L1527" s="25">
        <f t="shared" si="246"/>
        <v>0</v>
      </c>
      <c r="M1527" s="25" t="s">
        <v>2111</v>
      </c>
      <c r="N1527" s="45">
        <v>45866</v>
      </c>
      <c r="O1527" s="54">
        <v>20940.5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251"/>
        <v>1525</v>
      </c>
      <c r="B1528" s="25" t="s">
        <v>2059</v>
      </c>
      <c r="C1528" s="45">
        <v>45856</v>
      </c>
      <c r="D1528" s="45">
        <v>45864</v>
      </c>
      <c r="E1528" s="8">
        <v>147.69999999999999</v>
      </c>
      <c r="F1528" s="8">
        <f t="shared" si="245"/>
        <v>12997.599999999999</v>
      </c>
      <c r="G1528" s="54">
        <f t="shared" si="250"/>
        <v>12997.599999999999</v>
      </c>
      <c r="H1528" s="25">
        <v>400148</v>
      </c>
      <c r="I1528" s="25" t="s">
        <v>2982</v>
      </c>
      <c r="J1528" s="25">
        <v>1</v>
      </c>
      <c r="K1528" s="25">
        <v>1</v>
      </c>
      <c r="L1528" s="25">
        <f t="shared" si="246"/>
        <v>0</v>
      </c>
      <c r="M1528" s="25" t="s">
        <v>2120</v>
      </c>
      <c r="N1528" s="45">
        <v>45866</v>
      </c>
      <c r="O1528" s="54">
        <v>24528.75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251"/>
        <v>1526</v>
      </c>
      <c r="B1529" s="25" t="s">
        <v>2059</v>
      </c>
      <c r="C1529" s="45">
        <v>45856</v>
      </c>
      <c r="D1529" s="45">
        <v>45864</v>
      </c>
      <c r="E1529" s="8">
        <v>153</v>
      </c>
      <c r="F1529" s="8">
        <f t="shared" si="245"/>
        <v>13464</v>
      </c>
      <c r="G1529" s="54">
        <f t="shared" si="250"/>
        <v>13464</v>
      </c>
      <c r="H1529" s="25">
        <v>400163</v>
      </c>
      <c r="I1529" s="25" t="s">
        <v>2883</v>
      </c>
      <c r="J1529" s="25">
        <v>1</v>
      </c>
      <c r="K1529" s="25">
        <v>1</v>
      </c>
      <c r="L1529" s="25">
        <f t="shared" si="246"/>
        <v>0</v>
      </c>
      <c r="M1529" s="25" t="s">
        <v>2111</v>
      </c>
      <c r="N1529" s="45">
        <v>45866</v>
      </c>
      <c r="O1529" s="54">
        <v>22134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251"/>
        <v>1527</v>
      </c>
      <c r="B1530" s="25" t="s">
        <v>2059</v>
      </c>
      <c r="C1530" s="45">
        <v>45856</v>
      </c>
      <c r="D1530" s="45">
        <v>45864</v>
      </c>
      <c r="E1530" s="8">
        <v>309.75</v>
      </c>
      <c r="F1530" s="8">
        <f t="shared" si="245"/>
        <v>27258</v>
      </c>
      <c r="G1530" s="54">
        <f t="shared" si="250"/>
        <v>27258</v>
      </c>
      <c r="H1530" s="25">
        <v>400168</v>
      </c>
      <c r="I1530" s="25" t="s">
        <v>2983</v>
      </c>
      <c r="J1530" s="25">
        <v>1</v>
      </c>
      <c r="K1530" s="25">
        <v>1</v>
      </c>
      <c r="L1530" s="25">
        <f t="shared" si="246"/>
        <v>0</v>
      </c>
      <c r="M1530" s="25" t="s">
        <v>2120</v>
      </c>
      <c r="N1530" s="45">
        <v>45866</v>
      </c>
      <c r="O1530" s="54">
        <v>48011.25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251"/>
        <v>1528</v>
      </c>
      <c r="B1531" s="25" t="s">
        <v>2059</v>
      </c>
      <c r="C1531" s="45">
        <v>45856</v>
      </c>
      <c r="D1531" s="45">
        <v>45864</v>
      </c>
      <c r="E1531" s="8">
        <v>288.75</v>
      </c>
      <c r="F1531" s="8">
        <f t="shared" si="245"/>
        <v>25410</v>
      </c>
      <c r="G1531" s="54">
        <f t="shared" si="250"/>
        <v>25410</v>
      </c>
      <c r="H1531" s="25">
        <v>400172</v>
      </c>
      <c r="I1531" s="25" t="s">
        <v>2984</v>
      </c>
      <c r="J1531" s="25">
        <v>1</v>
      </c>
      <c r="K1531" s="25">
        <v>1</v>
      </c>
      <c r="L1531" s="25">
        <f t="shared" si="246"/>
        <v>0</v>
      </c>
      <c r="M1531" s="25" t="s">
        <v>2111</v>
      </c>
      <c r="N1531" s="45">
        <v>45866</v>
      </c>
      <c r="O1531" s="54">
        <v>41772.5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251"/>
        <v>1529</v>
      </c>
      <c r="B1532" s="25" t="s">
        <v>2059</v>
      </c>
      <c r="C1532" s="45">
        <v>45856</v>
      </c>
      <c r="D1532" s="45">
        <v>45864</v>
      </c>
      <c r="E1532" s="8">
        <v>32.9</v>
      </c>
      <c r="F1532" s="8">
        <f t="shared" si="245"/>
        <v>2895.2</v>
      </c>
      <c r="G1532" s="54">
        <f t="shared" si="250"/>
        <v>2895.2</v>
      </c>
      <c r="H1532" s="25">
        <v>400209</v>
      </c>
      <c r="I1532" s="25" t="s">
        <v>2884</v>
      </c>
      <c r="J1532" s="25">
        <v>1</v>
      </c>
      <c r="K1532" s="25">
        <v>1</v>
      </c>
      <c r="L1532" s="25">
        <f t="shared" si="246"/>
        <v>0</v>
      </c>
      <c r="M1532" s="25" t="s">
        <v>2111</v>
      </c>
      <c r="N1532" s="45">
        <v>45866</v>
      </c>
      <c r="O1532" s="54">
        <v>5099.5</v>
      </c>
      <c r="P1532" s="25" t="s">
        <v>2053</v>
      </c>
      <c r="Q1532" s="25">
        <v>58153728301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Banglore</v>
      </c>
      <c r="W1532" s="56"/>
      <c r="X1532" s="45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251"/>
        <v>1530</v>
      </c>
      <c r="B1533" s="25" t="s">
        <v>2059</v>
      </c>
      <c r="C1533" s="45">
        <v>45856</v>
      </c>
      <c r="D1533" s="45">
        <v>45864</v>
      </c>
      <c r="E1533" s="8">
        <v>93.8</v>
      </c>
      <c r="F1533" s="8">
        <f t="shared" si="245"/>
        <v>8254.4</v>
      </c>
      <c r="G1533" s="54">
        <f t="shared" si="250"/>
        <v>8254.4</v>
      </c>
      <c r="H1533" s="25">
        <v>400214</v>
      </c>
      <c r="I1533" s="25" t="s">
        <v>2985</v>
      </c>
      <c r="J1533" s="25">
        <v>1</v>
      </c>
      <c r="K1533" s="25">
        <v>1</v>
      </c>
      <c r="L1533" s="25">
        <f t="shared" si="246"/>
        <v>0</v>
      </c>
      <c r="M1533" s="25" t="s">
        <v>2111</v>
      </c>
      <c r="N1533" s="45">
        <v>45866</v>
      </c>
      <c r="O1533" s="54">
        <v>14539</v>
      </c>
      <c r="P1533" s="25" t="s">
        <v>2053</v>
      </c>
      <c r="Q1533" s="25">
        <v>58153728301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Banglore</v>
      </c>
      <c r="W1533" s="56"/>
      <c r="X1533" s="45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251"/>
        <v>1531</v>
      </c>
      <c r="B1534" s="25" t="s">
        <v>2059</v>
      </c>
      <c r="C1534" s="45">
        <v>45856</v>
      </c>
      <c r="D1534" s="45">
        <v>45864</v>
      </c>
      <c r="E1534" s="8">
        <v>66.5</v>
      </c>
      <c r="F1534" s="8">
        <f t="shared" si="245"/>
        <v>5852</v>
      </c>
      <c r="G1534" s="54">
        <f t="shared" si="250"/>
        <v>5852</v>
      </c>
      <c r="H1534" s="25">
        <v>400220</v>
      </c>
      <c r="I1534" s="25" t="s">
        <v>2885</v>
      </c>
      <c r="J1534" s="25">
        <v>1</v>
      </c>
      <c r="K1534" s="25">
        <v>1</v>
      </c>
      <c r="L1534" s="25">
        <f t="shared" si="246"/>
        <v>0</v>
      </c>
      <c r="M1534" s="25" t="s">
        <v>2120</v>
      </c>
      <c r="N1534" s="45">
        <v>45866</v>
      </c>
      <c r="O1534" s="54">
        <v>20808.75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x14ac:dyDescent="0.25">
      <c r="A1535" s="25">
        <f t="shared" si="251"/>
        <v>1532</v>
      </c>
      <c r="B1535" s="25" t="s">
        <v>2059</v>
      </c>
      <c r="C1535" s="45">
        <v>45856</v>
      </c>
      <c r="D1535" s="45">
        <v>45864</v>
      </c>
      <c r="E1535" s="8">
        <v>147.69999999999999</v>
      </c>
      <c r="F1535" s="8">
        <f t="shared" si="245"/>
        <v>12997.599999999999</v>
      </c>
      <c r="G1535" s="54">
        <f t="shared" si="250"/>
        <v>12997.599999999999</v>
      </c>
      <c r="H1535" s="25">
        <v>400336</v>
      </c>
      <c r="I1535" s="25" t="s">
        <v>2986</v>
      </c>
      <c r="J1535" s="25">
        <v>1</v>
      </c>
      <c r="K1535" s="25">
        <v>1</v>
      </c>
      <c r="L1535" s="25">
        <f t="shared" si="246"/>
        <v>0</v>
      </c>
      <c r="M1535" s="25" t="s">
        <v>2120</v>
      </c>
      <c r="N1535" s="45">
        <v>45866</v>
      </c>
      <c r="O1535" s="54">
        <v>24528.75</v>
      </c>
      <c r="P1535" s="25" t="s">
        <v>627</v>
      </c>
      <c r="Q1535" s="25">
        <v>58153726956</v>
      </c>
      <c r="R1535" s="25" t="s">
        <v>41</v>
      </c>
      <c r="S1535" s="3" t="s">
        <v>2056</v>
      </c>
      <c r="T1535" s="55"/>
      <c r="U1535" s="25" t="s">
        <v>19</v>
      </c>
      <c r="V1535" s="25" t="str">
        <f>VLOOKUP(P1535,'Customer List'!B:C,2,)</f>
        <v>Hyderabad</v>
      </c>
      <c r="W1535" s="56"/>
      <c r="X1535" s="45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67" t="str">
        <f>VLOOKUP(P1535,'Customer List'!B:D,3,)</f>
        <v>OutStation</v>
      </c>
    </row>
    <row r="1536" spans="1:29" x14ac:dyDescent="0.25">
      <c r="A1536" s="25">
        <f t="shared" si="251"/>
        <v>1533</v>
      </c>
      <c r="B1536" s="25" t="s">
        <v>2059</v>
      </c>
      <c r="C1536" s="45">
        <v>45856</v>
      </c>
      <c r="D1536" s="45">
        <v>45864</v>
      </c>
      <c r="E1536" s="8">
        <v>81.900000000000006</v>
      </c>
      <c r="F1536" s="8">
        <f t="shared" si="245"/>
        <v>7207.2000000000007</v>
      </c>
      <c r="G1536" s="54">
        <f t="shared" si="250"/>
        <v>7207.2000000000007</v>
      </c>
      <c r="H1536" s="25">
        <v>401208</v>
      </c>
      <c r="I1536" s="25" t="s">
        <v>2987</v>
      </c>
      <c r="J1536" s="25">
        <v>1</v>
      </c>
      <c r="K1536" s="25">
        <v>1</v>
      </c>
      <c r="L1536" s="25">
        <f t="shared" si="246"/>
        <v>0</v>
      </c>
      <c r="M1536" s="25" t="s">
        <v>2120</v>
      </c>
      <c r="N1536" s="45">
        <v>45866</v>
      </c>
      <c r="O1536" s="54">
        <v>13601.25</v>
      </c>
      <c r="P1536" s="25" t="s">
        <v>627</v>
      </c>
      <c r="Q1536" s="25">
        <v>58153726956</v>
      </c>
      <c r="R1536" s="25" t="s">
        <v>41</v>
      </c>
      <c r="S1536" s="3" t="s">
        <v>2056</v>
      </c>
      <c r="T1536" s="55"/>
      <c r="U1536" s="25" t="s">
        <v>19</v>
      </c>
      <c r="V1536" s="25" t="str">
        <f>VLOOKUP(P1536,'Customer List'!B:C,2,)</f>
        <v>Hyderabad</v>
      </c>
      <c r="W1536" s="56"/>
      <c r="X1536" s="45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67" t="str">
        <f>VLOOKUP(P1536,'Customer List'!B:D,3,)</f>
        <v>OutStation</v>
      </c>
    </row>
    <row r="1537" spans="1:29" x14ac:dyDescent="0.25">
      <c r="A1537" s="25">
        <f t="shared" si="251"/>
        <v>1534</v>
      </c>
      <c r="B1537" s="25" t="s">
        <v>2059</v>
      </c>
      <c r="C1537" s="45">
        <v>45856</v>
      </c>
      <c r="D1537" s="45">
        <v>45864</v>
      </c>
      <c r="E1537" s="8">
        <v>82.6</v>
      </c>
      <c r="F1537" s="8">
        <f t="shared" si="245"/>
        <v>7268.7999999999993</v>
      </c>
      <c r="G1537" s="54">
        <f t="shared" si="250"/>
        <v>14537.599999999999</v>
      </c>
      <c r="H1537" s="25">
        <v>405202</v>
      </c>
      <c r="I1537" s="25" t="s">
        <v>230</v>
      </c>
      <c r="J1537" s="25">
        <v>2</v>
      </c>
      <c r="K1537" s="25">
        <v>2</v>
      </c>
      <c r="L1537" s="25">
        <f t="shared" si="246"/>
        <v>0</v>
      </c>
      <c r="M1537" s="25" t="s">
        <v>2143</v>
      </c>
      <c r="N1537" s="45">
        <v>45867</v>
      </c>
      <c r="O1537" s="54">
        <v>20178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251"/>
        <v>1535</v>
      </c>
      <c r="B1538" s="25" t="s">
        <v>2059</v>
      </c>
      <c r="C1538" s="45">
        <v>45856</v>
      </c>
      <c r="D1538" s="45">
        <v>45864</v>
      </c>
      <c r="E1538" s="8">
        <v>166.6</v>
      </c>
      <c r="F1538" s="8">
        <f t="shared" si="245"/>
        <v>14660.8</v>
      </c>
      <c r="G1538" s="54">
        <f t="shared" si="250"/>
        <v>29321.599999999999</v>
      </c>
      <c r="H1538" s="25">
        <v>405245</v>
      </c>
      <c r="I1538" s="25" t="s">
        <v>2988</v>
      </c>
      <c r="J1538" s="25">
        <v>2</v>
      </c>
      <c r="K1538" s="25">
        <v>2</v>
      </c>
      <c r="L1538" s="25">
        <f t="shared" si="246"/>
        <v>0</v>
      </c>
      <c r="M1538" s="25" t="s">
        <v>2143</v>
      </c>
      <c r="N1538" s="45">
        <v>45867</v>
      </c>
      <c r="O1538" s="54">
        <v>40698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251"/>
        <v>1536</v>
      </c>
      <c r="B1539" s="25" t="s">
        <v>2059</v>
      </c>
      <c r="C1539" s="45">
        <v>45856</v>
      </c>
      <c r="D1539" s="45">
        <v>45864</v>
      </c>
      <c r="E1539" s="8">
        <v>127.4</v>
      </c>
      <c r="F1539" s="8">
        <f t="shared" si="245"/>
        <v>11211.2</v>
      </c>
      <c r="G1539" s="54">
        <f t="shared" si="250"/>
        <v>11211.2</v>
      </c>
      <c r="H1539" s="25">
        <v>405301</v>
      </c>
      <c r="I1539" s="25" t="s">
        <v>2989</v>
      </c>
      <c r="J1539" s="25">
        <v>1</v>
      </c>
      <c r="K1539" s="25">
        <v>1</v>
      </c>
      <c r="L1539" s="25">
        <f t="shared" si="246"/>
        <v>0</v>
      </c>
      <c r="M1539" s="25" t="s">
        <v>2143</v>
      </c>
      <c r="N1539" s="45">
        <v>45867</v>
      </c>
      <c r="O1539" s="54">
        <v>15561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251"/>
        <v>1537</v>
      </c>
      <c r="B1540" s="25" t="s">
        <v>2059</v>
      </c>
      <c r="C1540" s="45">
        <v>45856</v>
      </c>
      <c r="D1540" s="45">
        <v>45864</v>
      </c>
      <c r="E1540" s="8">
        <v>262.5</v>
      </c>
      <c r="F1540" s="8">
        <f t="shared" si="245"/>
        <v>23100</v>
      </c>
      <c r="G1540" s="54">
        <f t="shared" si="250"/>
        <v>23100</v>
      </c>
      <c r="H1540" s="25">
        <v>405303</v>
      </c>
      <c r="I1540" s="25" t="s">
        <v>2990</v>
      </c>
      <c r="J1540" s="25">
        <v>1</v>
      </c>
      <c r="K1540" s="25">
        <v>1</v>
      </c>
      <c r="L1540" s="25">
        <f t="shared" si="246"/>
        <v>0</v>
      </c>
      <c r="M1540" s="25" t="s">
        <v>2143</v>
      </c>
      <c r="N1540" s="45">
        <v>45867</v>
      </c>
      <c r="O1540" s="54">
        <v>32062.5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x14ac:dyDescent="0.25">
      <c r="A1541" s="25">
        <f t="shared" si="251"/>
        <v>1538</v>
      </c>
      <c r="B1541" s="25" t="s">
        <v>2059</v>
      </c>
      <c r="C1541" s="45">
        <v>45856</v>
      </c>
      <c r="D1541" s="45">
        <v>45864</v>
      </c>
      <c r="E1541" s="8">
        <v>119.7</v>
      </c>
      <c r="F1541" s="8">
        <f t="shared" ref="F1541:F1604" si="252">IF(AB1541="DOLLAR",E1541*88,E1541)</f>
        <v>10533.6</v>
      </c>
      <c r="G1541" s="54">
        <f t="shared" si="250"/>
        <v>10533.6</v>
      </c>
      <c r="H1541" s="25">
        <v>406602</v>
      </c>
      <c r="I1541" s="25" t="s">
        <v>2991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2143</v>
      </c>
      <c r="N1541" s="45">
        <v>45867</v>
      </c>
      <c r="O1541" s="54">
        <v>14620.5</v>
      </c>
      <c r="P1541" s="25" t="s">
        <v>43</v>
      </c>
      <c r="Q1541" s="25" t="s">
        <v>637</v>
      </c>
      <c r="R1541" s="25" t="s">
        <v>638</v>
      </c>
      <c r="S1541" s="3" t="s">
        <v>2056</v>
      </c>
      <c r="T1541" s="55"/>
      <c r="U1541" s="25" t="s">
        <v>19</v>
      </c>
      <c r="V1541" s="25" t="str">
        <f>VLOOKUP(P1541,'Customer List'!B:C,2,)</f>
        <v>Faridabad</v>
      </c>
      <c r="W1541" s="56"/>
      <c r="X1541" s="45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67" t="str">
        <f>VLOOKUP(P1541,'Customer List'!B:D,3,)</f>
        <v>Local</v>
      </c>
    </row>
    <row r="1542" spans="1:29" x14ac:dyDescent="0.25">
      <c r="A1542" s="25">
        <f t="shared" si="251"/>
        <v>1539</v>
      </c>
      <c r="B1542" s="25" t="s">
        <v>2059</v>
      </c>
      <c r="C1542" s="45">
        <v>45856</v>
      </c>
      <c r="D1542" s="45">
        <v>45864</v>
      </c>
      <c r="E1542" s="8">
        <v>144.19999999999999</v>
      </c>
      <c r="F1542" s="8">
        <f t="shared" si="252"/>
        <v>12689.599999999999</v>
      </c>
      <c r="G1542" s="54">
        <f t="shared" si="250"/>
        <v>12689.599999999999</v>
      </c>
      <c r="H1542" s="25">
        <v>406604</v>
      </c>
      <c r="I1542" s="25" t="s">
        <v>2992</v>
      </c>
      <c r="J1542" s="25">
        <v>1</v>
      </c>
      <c r="K1542" s="25">
        <v>1</v>
      </c>
      <c r="L1542" s="25">
        <f t="shared" si="253"/>
        <v>0</v>
      </c>
      <c r="M1542" s="25" t="s">
        <v>2143</v>
      </c>
      <c r="N1542" s="45">
        <v>45867</v>
      </c>
      <c r="O1542" s="54">
        <v>17613</v>
      </c>
      <c r="P1542" s="25" t="s">
        <v>43</v>
      </c>
      <c r="Q1542" s="25" t="s">
        <v>637</v>
      </c>
      <c r="R1542" s="25" t="s">
        <v>638</v>
      </c>
      <c r="S1542" s="3" t="s">
        <v>2056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251"/>
        <v>1540</v>
      </c>
      <c r="B1543" s="25" t="s">
        <v>2059</v>
      </c>
      <c r="C1543" s="45">
        <v>45856</v>
      </c>
      <c r="D1543" s="45">
        <v>45864</v>
      </c>
      <c r="E1543" s="8">
        <v>37.799999999999997</v>
      </c>
      <c r="F1543" s="8">
        <f t="shared" si="252"/>
        <v>3326.3999999999996</v>
      </c>
      <c r="G1543" s="54">
        <f t="shared" ref="G1543:G1606" si="257">F1543*J1543</f>
        <v>3326.3999999999996</v>
      </c>
      <c r="H1543" s="25">
        <v>421301</v>
      </c>
      <c r="I1543" s="25" t="s">
        <v>1611</v>
      </c>
      <c r="J1543" s="25">
        <v>1</v>
      </c>
      <c r="K1543" s="25">
        <v>1</v>
      </c>
      <c r="L1543" s="25">
        <f t="shared" si="253"/>
        <v>0</v>
      </c>
      <c r="M1543" s="25" t="s">
        <v>2115</v>
      </c>
      <c r="N1543" s="45">
        <v>45866</v>
      </c>
      <c r="O1543" s="54">
        <v>6193.8</v>
      </c>
      <c r="P1543" s="25" t="s">
        <v>303</v>
      </c>
      <c r="Q1543" s="25">
        <v>58153727671</v>
      </c>
      <c r="R1543" s="25" t="s">
        <v>41</v>
      </c>
      <c r="S1543" s="3" t="s">
        <v>2056</v>
      </c>
      <c r="T1543" s="55"/>
      <c r="U1543" s="25" t="s">
        <v>19</v>
      </c>
      <c r="V1543" s="25" t="str">
        <f>VLOOKUP(P1543,'Customer List'!B:C,2,)</f>
        <v>Banglore</v>
      </c>
      <c r="W1543" s="56"/>
      <c r="X1543" s="45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x14ac:dyDescent="0.25">
      <c r="A1544" s="25">
        <f t="shared" ref="A1544:A1607" si="258">A1543+1</f>
        <v>1541</v>
      </c>
      <c r="B1544" s="25" t="s">
        <v>2059</v>
      </c>
      <c r="C1544" s="45">
        <v>45856</v>
      </c>
      <c r="D1544" s="45">
        <v>45864</v>
      </c>
      <c r="E1544" s="8">
        <v>205.1</v>
      </c>
      <c r="F1544" s="8">
        <f t="shared" si="252"/>
        <v>18048.8</v>
      </c>
      <c r="G1544" s="54">
        <f t="shared" si="257"/>
        <v>54146.399999999994</v>
      </c>
      <c r="H1544" s="25">
        <v>423114</v>
      </c>
      <c r="I1544" s="25" t="s">
        <v>1509</v>
      </c>
      <c r="J1544" s="25">
        <v>3</v>
      </c>
      <c r="K1544" s="25">
        <v>3</v>
      </c>
      <c r="L1544" s="25">
        <f t="shared" si="253"/>
        <v>0</v>
      </c>
      <c r="M1544" s="25" t="s">
        <v>2121</v>
      </c>
      <c r="N1544" s="45">
        <v>45866</v>
      </c>
      <c r="O1544" s="54">
        <v>99458.85</v>
      </c>
      <c r="P1544" s="25" t="s">
        <v>627</v>
      </c>
      <c r="Q1544" s="25">
        <v>58153726956</v>
      </c>
      <c r="R1544" s="25" t="s">
        <v>41</v>
      </c>
      <c r="S1544" s="3" t="s">
        <v>2057</v>
      </c>
      <c r="T1544" s="55"/>
      <c r="U1544" s="25" t="s">
        <v>19</v>
      </c>
      <c r="V1544" s="25" t="str">
        <f>VLOOKUP(P1544,'Customer List'!B:C,2,)</f>
        <v>Hyderabad</v>
      </c>
      <c r="W1544" s="56"/>
      <c r="X1544" s="45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67" t="str">
        <f>VLOOKUP(P1544,'Customer List'!B:D,3,)</f>
        <v>OutStation</v>
      </c>
    </row>
    <row r="1545" spans="1:29" x14ac:dyDescent="0.25">
      <c r="A1545" s="25">
        <f t="shared" si="258"/>
        <v>1542</v>
      </c>
      <c r="B1545" s="25" t="s">
        <v>2059</v>
      </c>
      <c r="C1545" s="45">
        <v>45856</v>
      </c>
      <c r="D1545" s="45">
        <v>45864</v>
      </c>
      <c r="E1545" s="8">
        <v>62.3</v>
      </c>
      <c r="F1545" s="8">
        <f t="shared" si="252"/>
        <v>5482.4</v>
      </c>
      <c r="G1545" s="54">
        <f t="shared" si="257"/>
        <v>5482.4</v>
      </c>
      <c r="H1545" s="25">
        <v>423125</v>
      </c>
      <c r="I1545" s="25" t="s">
        <v>2948</v>
      </c>
      <c r="J1545" s="25">
        <v>1</v>
      </c>
      <c r="K1545" s="25">
        <v>1</v>
      </c>
      <c r="L1545" s="25">
        <f t="shared" si="253"/>
        <v>0</v>
      </c>
      <c r="M1545" s="25" t="s">
        <v>2108</v>
      </c>
      <c r="N1545" s="45">
        <v>45866</v>
      </c>
      <c r="O1545" s="54">
        <v>7609.5</v>
      </c>
      <c r="P1545" s="25" t="s">
        <v>243</v>
      </c>
      <c r="Q1545" s="25">
        <v>58153726466</v>
      </c>
      <c r="R1545" s="25" t="s">
        <v>41</v>
      </c>
      <c r="S1545" s="3" t="s">
        <v>2057</v>
      </c>
      <c r="T1545" s="55"/>
      <c r="U1545" s="25" t="s">
        <v>19</v>
      </c>
      <c r="V1545" s="25" t="str">
        <f>VLOOKUP(P1545,'Customer List'!B:C,2,)</f>
        <v>Mumbai</v>
      </c>
      <c r="W1545" s="56"/>
      <c r="X1545" s="45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67" t="str">
        <f>VLOOKUP(P1545,'Customer List'!B:D,3,)</f>
        <v>OutStation</v>
      </c>
    </row>
    <row r="1546" spans="1:29" x14ac:dyDescent="0.25">
      <c r="A1546" s="25">
        <f t="shared" si="258"/>
        <v>1543</v>
      </c>
      <c r="B1546" s="25" t="s">
        <v>2059</v>
      </c>
      <c r="C1546" s="45">
        <v>45856</v>
      </c>
      <c r="D1546" s="45">
        <v>45864</v>
      </c>
      <c r="E1546" s="8">
        <v>29.4</v>
      </c>
      <c r="F1546" s="8">
        <f t="shared" si="252"/>
        <v>2587.1999999999998</v>
      </c>
      <c r="G1546" s="54">
        <f t="shared" si="257"/>
        <v>2587.1999999999998</v>
      </c>
      <c r="H1546" s="25">
        <v>423501</v>
      </c>
      <c r="I1546" s="25" t="s">
        <v>2795</v>
      </c>
      <c r="J1546" s="25">
        <v>1</v>
      </c>
      <c r="K1546" s="25">
        <v>1</v>
      </c>
      <c r="L1546" s="25">
        <f t="shared" si="253"/>
        <v>0</v>
      </c>
      <c r="M1546" s="25" t="s">
        <v>2144</v>
      </c>
      <c r="N1546" s="45">
        <v>45867</v>
      </c>
      <c r="O1546" s="54">
        <v>3391.5</v>
      </c>
      <c r="P1546" s="25" t="s">
        <v>43</v>
      </c>
      <c r="Q1546" s="25" t="s">
        <v>637</v>
      </c>
      <c r="R1546" s="25" t="s">
        <v>638</v>
      </c>
      <c r="S1546" s="3" t="s">
        <v>2058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258"/>
        <v>1544</v>
      </c>
      <c r="B1547" s="25" t="s">
        <v>2059</v>
      </c>
      <c r="C1547" s="45">
        <v>45856</v>
      </c>
      <c r="D1547" s="45">
        <v>45864</v>
      </c>
      <c r="E1547" s="8">
        <v>164.5</v>
      </c>
      <c r="F1547" s="8">
        <f t="shared" si="252"/>
        <v>14476</v>
      </c>
      <c r="G1547" s="54">
        <f t="shared" si="257"/>
        <v>14476</v>
      </c>
      <c r="H1547" s="25">
        <v>500302</v>
      </c>
      <c r="I1547" s="25" t="s">
        <v>2993</v>
      </c>
      <c r="J1547" s="25">
        <v>1</v>
      </c>
      <c r="K1547" s="25">
        <v>1</v>
      </c>
      <c r="L1547" s="25">
        <f t="shared" si="253"/>
        <v>0</v>
      </c>
      <c r="M1547" s="25" t="s">
        <v>2143</v>
      </c>
      <c r="N1547" s="45">
        <v>45867</v>
      </c>
      <c r="O1547" s="54">
        <v>20092.5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x14ac:dyDescent="0.25">
      <c r="A1548" s="25">
        <f t="shared" si="258"/>
        <v>1545</v>
      </c>
      <c r="B1548" s="25" t="s">
        <v>2059</v>
      </c>
      <c r="C1548" s="45">
        <v>45856</v>
      </c>
      <c r="D1548" s="45">
        <v>45864</v>
      </c>
      <c r="E1548" s="8">
        <v>164.5</v>
      </c>
      <c r="F1548" s="8">
        <f t="shared" si="252"/>
        <v>14476</v>
      </c>
      <c r="G1548" s="54">
        <f t="shared" si="257"/>
        <v>14476</v>
      </c>
      <c r="H1548" s="25">
        <v>502802</v>
      </c>
      <c r="I1548" s="25" t="s">
        <v>2994</v>
      </c>
      <c r="J1548" s="25">
        <v>1</v>
      </c>
      <c r="K1548" s="25">
        <v>1</v>
      </c>
      <c r="L1548" s="25">
        <f t="shared" si="253"/>
        <v>0</v>
      </c>
      <c r="M1548" s="25" t="s">
        <v>2143</v>
      </c>
      <c r="N1548" s="45">
        <v>45867</v>
      </c>
      <c r="O1548" s="54">
        <v>20092.5</v>
      </c>
      <c r="P1548" s="25" t="s">
        <v>43</v>
      </c>
      <c r="Q1548" s="25" t="s">
        <v>637</v>
      </c>
      <c r="R1548" s="25" t="s">
        <v>638</v>
      </c>
      <c r="S1548" s="3" t="s">
        <v>2056</v>
      </c>
      <c r="T1548" s="55"/>
      <c r="U1548" s="25" t="s">
        <v>19</v>
      </c>
      <c r="V1548" s="25" t="str">
        <f>VLOOKUP(P1548,'Customer List'!B:C,2,)</f>
        <v>Faridabad</v>
      </c>
      <c r="W1548" s="56"/>
      <c r="X1548" s="45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67" t="str">
        <f>VLOOKUP(P1548,'Customer List'!B:D,3,)</f>
        <v>Local</v>
      </c>
    </row>
    <row r="1549" spans="1:29" x14ac:dyDescent="0.25">
      <c r="A1549" s="25">
        <f t="shared" si="258"/>
        <v>1546</v>
      </c>
      <c r="B1549" s="25" t="s">
        <v>2059</v>
      </c>
      <c r="C1549" s="45">
        <v>45856</v>
      </c>
      <c r="D1549" s="45">
        <v>45864</v>
      </c>
      <c r="E1549" s="8">
        <v>195.3</v>
      </c>
      <c r="F1549" s="8">
        <f t="shared" si="252"/>
        <v>17186.400000000001</v>
      </c>
      <c r="G1549" s="54">
        <f t="shared" si="257"/>
        <v>17186.400000000001</v>
      </c>
      <c r="H1549" s="25">
        <v>502912</v>
      </c>
      <c r="I1549" s="25" t="s">
        <v>1515</v>
      </c>
      <c r="J1549" s="25">
        <v>1</v>
      </c>
      <c r="K1549" s="25">
        <v>1</v>
      </c>
      <c r="L1549" s="25">
        <f t="shared" si="253"/>
        <v>0</v>
      </c>
      <c r="M1549" s="25" t="s">
        <v>2143</v>
      </c>
      <c r="N1549" s="45">
        <v>45867</v>
      </c>
      <c r="O1549" s="54">
        <v>47709</v>
      </c>
      <c r="P1549" s="25" t="s">
        <v>43</v>
      </c>
      <c r="Q1549" s="25" t="s">
        <v>637</v>
      </c>
      <c r="R1549" s="25" t="s">
        <v>638</v>
      </c>
      <c r="S1549" s="3" t="s">
        <v>2056</v>
      </c>
      <c r="T1549" s="55"/>
      <c r="U1549" s="25" t="s">
        <v>19</v>
      </c>
      <c r="V1549" s="25" t="str">
        <f>VLOOKUP(P1549,'Customer List'!B:C,2,)</f>
        <v>Faridabad</v>
      </c>
      <c r="W1549" s="56"/>
      <c r="X1549" s="45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258"/>
        <v>1547</v>
      </c>
      <c r="B1550" s="25" t="s">
        <v>2059</v>
      </c>
      <c r="C1550" s="45">
        <v>45856</v>
      </c>
      <c r="D1550" s="45">
        <v>45864</v>
      </c>
      <c r="E1550" s="8">
        <v>69.3</v>
      </c>
      <c r="F1550" s="8">
        <f t="shared" si="252"/>
        <v>6098.4</v>
      </c>
      <c r="G1550" s="54">
        <f t="shared" si="257"/>
        <v>12196.8</v>
      </c>
      <c r="H1550" s="25">
        <v>505806</v>
      </c>
      <c r="I1550" s="25" t="s">
        <v>2995</v>
      </c>
      <c r="J1550" s="25">
        <v>2</v>
      </c>
      <c r="K1550" s="25">
        <v>2</v>
      </c>
      <c r="L1550" s="25">
        <f t="shared" si="253"/>
        <v>0</v>
      </c>
      <c r="M1550" s="25" t="s">
        <v>2117</v>
      </c>
      <c r="N1550" s="45">
        <v>45866</v>
      </c>
      <c r="O1550" s="54">
        <v>21483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x14ac:dyDescent="0.25">
      <c r="A1551" s="25">
        <f t="shared" si="258"/>
        <v>1548</v>
      </c>
      <c r="B1551" s="25" t="s">
        <v>2059</v>
      </c>
      <c r="C1551" s="45">
        <v>45856</v>
      </c>
      <c r="D1551" s="45">
        <v>45864</v>
      </c>
      <c r="E1551" s="8">
        <v>88.2</v>
      </c>
      <c r="F1551" s="8">
        <f t="shared" si="252"/>
        <v>7761.6</v>
      </c>
      <c r="G1551" s="54">
        <f t="shared" si="257"/>
        <v>7761.6</v>
      </c>
      <c r="H1551" s="25">
        <v>506515</v>
      </c>
      <c r="I1551" s="25" t="s">
        <v>2996</v>
      </c>
      <c r="J1551" s="25">
        <v>1</v>
      </c>
      <c r="K1551" s="25">
        <v>1</v>
      </c>
      <c r="L1551" s="25">
        <f t="shared" si="253"/>
        <v>0</v>
      </c>
      <c r="M1551" s="25" t="s">
        <v>2129</v>
      </c>
      <c r="N1551" s="45">
        <v>45867</v>
      </c>
      <c r="O1551" s="54">
        <v>13280.4</v>
      </c>
      <c r="P1551" s="25" t="s">
        <v>229</v>
      </c>
      <c r="Q1551" s="25">
        <v>58153776855</v>
      </c>
      <c r="R1551" s="25" t="s">
        <v>41</v>
      </c>
      <c r="S1551" s="3" t="s">
        <v>2056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258"/>
        <v>1549</v>
      </c>
      <c r="B1552" s="25" t="s">
        <v>2059</v>
      </c>
      <c r="C1552" s="45">
        <v>45856</v>
      </c>
      <c r="D1552" s="45">
        <v>45864</v>
      </c>
      <c r="E1552" s="8">
        <v>254.8</v>
      </c>
      <c r="F1552" s="8">
        <f t="shared" si="252"/>
        <v>22422.400000000001</v>
      </c>
      <c r="G1552" s="54">
        <f t="shared" si="257"/>
        <v>44844.800000000003</v>
      </c>
      <c r="H1552" s="25">
        <v>515406</v>
      </c>
      <c r="I1552" s="25" t="s">
        <v>2997</v>
      </c>
      <c r="J1552" s="25">
        <v>2</v>
      </c>
      <c r="K1552" s="25">
        <v>2</v>
      </c>
      <c r="L1552" s="25">
        <f t="shared" si="253"/>
        <v>0</v>
      </c>
      <c r="M1552" s="25" t="s">
        <v>2117</v>
      </c>
      <c r="N1552" s="45">
        <v>45866</v>
      </c>
      <c r="O1552" s="54">
        <v>78988</v>
      </c>
      <c r="P1552" s="25" t="s">
        <v>2178</v>
      </c>
      <c r="Q1552" s="25">
        <v>58153727203</v>
      </c>
      <c r="R1552" s="25" t="s">
        <v>41</v>
      </c>
      <c r="S1552" s="3" t="s">
        <v>2056</v>
      </c>
      <c r="T1552" s="55"/>
      <c r="U1552" s="25" t="s">
        <v>19</v>
      </c>
      <c r="V1552" s="25" t="str">
        <f>VLOOKUP(P1552,'Customer List'!B:C,2,)</f>
        <v>Gujrat</v>
      </c>
      <c r="W1552" s="56"/>
      <c r="X1552" s="45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258"/>
        <v>1550</v>
      </c>
      <c r="B1553" s="25" t="s">
        <v>2059</v>
      </c>
      <c r="C1553" s="45">
        <v>45856</v>
      </c>
      <c r="D1553" s="45">
        <v>45864</v>
      </c>
      <c r="E1553" s="8">
        <v>107.1</v>
      </c>
      <c r="F1553" s="8">
        <f t="shared" si="252"/>
        <v>9424.7999999999993</v>
      </c>
      <c r="G1553" s="54">
        <f t="shared" si="257"/>
        <v>9424.7999999999993</v>
      </c>
      <c r="H1553" s="25">
        <v>519503</v>
      </c>
      <c r="I1553" s="25" t="s">
        <v>2998</v>
      </c>
      <c r="J1553" s="25">
        <v>1</v>
      </c>
      <c r="K1553" s="25">
        <v>1</v>
      </c>
      <c r="L1553" s="25">
        <f t="shared" si="253"/>
        <v>0</v>
      </c>
      <c r="M1553" s="25" t="s">
        <v>2100</v>
      </c>
      <c r="N1553" s="45">
        <v>45868</v>
      </c>
      <c r="O1553" s="54">
        <v>14703.3</v>
      </c>
      <c r="P1553" s="25" t="s">
        <v>1055</v>
      </c>
      <c r="Q1553" s="25" t="s">
        <v>2078</v>
      </c>
      <c r="R1553" s="25" t="s">
        <v>638</v>
      </c>
      <c r="S1553" s="3" t="s">
        <v>2056</v>
      </c>
      <c r="T1553" s="55" t="s">
        <v>2101</v>
      </c>
      <c r="U1553" s="25" t="s">
        <v>19</v>
      </c>
      <c r="V1553" s="25" t="str">
        <f>VLOOKUP(P1553,'Customer List'!B:C,2,)</f>
        <v>Delhi</v>
      </c>
      <c r="W1553" s="56"/>
      <c r="X1553" s="45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67" t="str">
        <f>VLOOKUP(P1553,'Customer List'!B:D,3,)</f>
        <v>Local</v>
      </c>
    </row>
    <row r="1554" spans="1:29" x14ac:dyDescent="0.25">
      <c r="A1554" s="25">
        <f t="shared" si="258"/>
        <v>1551</v>
      </c>
      <c r="B1554" s="25" t="s">
        <v>2059</v>
      </c>
      <c r="C1554" s="45">
        <v>45856</v>
      </c>
      <c r="D1554" s="45">
        <v>45864</v>
      </c>
      <c r="E1554" s="8">
        <v>102.9</v>
      </c>
      <c r="F1554" s="8">
        <f t="shared" si="252"/>
        <v>9055.2000000000007</v>
      </c>
      <c r="G1554" s="54">
        <f t="shared" si="257"/>
        <v>36220.800000000003</v>
      </c>
      <c r="H1554" s="25">
        <v>572902</v>
      </c>
      <c r="I1554" s="25" t="s">
        <v>2999</v>
      </c>
      <c r="J1554" s="25">
        <v>4</v>
      </c>
      <c r="K1554" s="25">
        <v>4</v>
      </c>
      <c r="L1554" s="25">
        <f t="shared" si="253"/>
        <v>0</v>
      </c>
      <c r="M1554" s="25" t="s">
        <v>2098</v>
      </c>
      <c r="N1554" s="45">
        <v>45868</v>
      </c>
      <c r="O1554" s="54">
        <v>56448</v>
      </c>
      <c r="P1554" s="25" t="s">
        <v>209</v>
      </c>
      <c r="Q1554" s="25" t="s">
        <v>2078</v>
      </c>
      <c r="R1554" s="25" t="s">
        <v>638</v>
      </c>
      <c r="S1554" s="3" t="s">
        <v>2057</v>
      </c>
      <c r="T1554" s="55"/>
      <c r="U1554" s="25" t="s">
        <v>19</v>
      </c>
      <c r="V1554" s="25" t="str">
        <f>VLOOKUP(P1554,'Customer List'!B:C,2,)</f>
        <v>Delhi</v>
      </c>
      <c r="W1554" s="56"/>
      <c r="X1554" s="45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67" t="str">
        <f>VLOOKUP(P1554,'Customer List'!B:D,3,)</f>
        <v>Local</v>
      </c>
    </row>
    <row r="1555" spans="1:29" x14ac:dyDescent="0.25">
      <c r="A1555" s="25">
        <f t="shared" si="258"/>
        <v>1552</v>
      </c>
      <c r="B1555" s="25" t="s">
        <v>2059</v>
      </c>
      <c r="C1555" s="45">
        <v>45856</v>
      </c>
      <c r="D1555" s="45">
        <v>45864</v>
      </c>
      <c r="E1555" s="8">
        <v>177.1</v>
      </c>
      <c r="F1555" s="8">
        <f t="shared" si="252"/>
        <v>15584.8</v>
      </c>
      <c r="G1555" s="54">
        <f t="shared" si="257"/>
        <v>15584.8</v>
      </c>
      <c r="H1555" s="25">
        <v>572903</v>
      </c>
      <c r="I1555" s="25" t="s">
        <v>2999</v>
      </c>
      <c r="J1555" s="25">
        <v>1</v>
      </c>
      <c r="K1555" s="25">
        <v>1</v>
      </c>
      <c r="L1555" s="25">
        <f t="shared" si="253"/>
        <v>0</v>
      </c>
      <c r="M1555" s="25" t="s">
        <v>2132</v>
      </c>
      <c r="N1555" s="45">
        <v>45867</v>
      </c>
      <c r="O1555" s="54">
        <v>26565</v>
      </c>
      <c r="P1555" s="25" t="s">
        <v>2155</v>
      </c>
      <c r="Q1555" s="25">
        <v>58153777964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Kolkata</v>
      </c>
      <c r="W1555" s="56"/>
      <c r="X1555" s="45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258"/>
        <v>1553</v>
      </c>
      <c r="B1556" s="25" t="s">
        <v>2059</v>
      </c>
      <c r="C1556" s="45">
        <v>45856</v>
      </c>
      <c r="D1556" s="45">
        <v>45864</v>
      </c>
      <c r="E1556" s="8">
        <v>144.19999999999999</v>
      </c>
      <c r="F1556" s="8">
        <f t="shared" si="252"/>
        <v>12689.599999999999</v>
      </c>
      <c r="G1556" s="54">
        <f t="shared" si="257"/>
        <v>12689.599999999999</v>
      </c>
      <c r="H1556" s="25">
        <v>574804</v>
      </c>
      <c r="I1556" s="25" t="s">
        <v>3000</v>
      </c>
      <c r="J1556" s="25">
        <v>1</v>
      </c>
      <c r="K1556" s="25">
        <v>1</v>
      </c>
      <c r="L1556" s="25">
        <f t="shared" si="253"/>
        <v>0</v>
      </c>
      <c r="M1556" s="25" t="s">
        <v>2130</v>
      </c>
      <c r="N1556" s="45">
        <v>45867</v>
      </c>
      <c r="O1556" s="54">
        <v>21630</v>
      </c>
      <c r="P1556" s="25" t="s">
        <v>622</v>
      </c>
      <c r="Q1556" s="25">
        <v>58153777684</v>
      </c>
      <c r="R1556" s="25" t="s">
        <v>41</v>
      </c>
      <c r="S1556" s="3" t="s">
        <v>2057</v>
      </c>
      <c r="T1556" s="55"/>
      <c r="U1556" s="25" t="s">
        <v>19</v>
      </c>
      <c r="V1556" s="25" t="str">
        <f>VLOOKUP(P1556,'Customer List'!B:C,2,)</f>
        <v>Hyderabad</v>
      </c>
      <c r="W1556" s="56"/>
      <c r="X1556" s="45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258"/>
        <v>1554</v>
      </c>
      <c r="B1557" s="25" t="s">
        <v>2059</v>
      </c>
      <c r="C1557" s="45">
        <v>45856</v>
      </c>
      <c r="D1557" s="45">
        <v>45864</v>
      </c>
      <c r="E1557" s="8">
        <v>193.8</v>
      </c>
      <c r="F1557" s="8">
        <f t="shared" si="252"/>
        <v>17054.400000000001</v>
      </c>
      <c r="G1557" s="54">
        <f t="shared" si="257"/>
        <v>17054.400000000001</v>
      </c>
      <c r="H1557" s="25">
        <v>589002</v>
      </c>
      <c r="I1557" s="25" t="s">
        <v>3001</v>
      </c>
      <c r="J1557" s="25">
        <v>1</v>
      </c>
      <c r="K1557" s="25">
        <v>1</v>
      </c>
      <c r="L1557" s="25">
        <f t="shared" si="253"/>
        <v>0</v>
      </c>
      <c r="M1557" s="25" t="s">
        <v>2137</v>
      </c>
      <c r="N1557" s="45">
        <v>45867</v>
      </c>
      <c r="O1557" s="54">
        <v>35045.5</v>
      </c>
      <c r="P1557" s="25" t="s">
        <v>27</v>
      </c>
      <c r="Q1557" s="25" t="s">
        <v>2088</v>
      </c>
      <c r="R1557" s="25" t="s">
        <v>41</v>
      </c>
      <c r="S1557" s="3" t="s">
        <v>2057</v>
      </c>
      <c r="T1557" s="55"/>
      <c r="U1557" s="25" t="s">
        <v>19</v>
      </c>
      <c r="V1557" s="25" t="str">
        <f>VLOOKUP(P1557,'Customer List'!B:C,2,)</f>
        <v>Chandigarh</v>
      </c>
      <c r="W1557" s="56"/>
      <c r="X1557" s="45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258"/>
        <v>1555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252"/>
        <v>18110.400000000001</v>
      </c>
      <c r="G1558" s="54">
        <f t="shared" si="257"/>
        <v>18110.400000000001</v>
      </c>
      <c r="H1558" s="25">
        <v>740868</v>
      </c>
      <c r="I1558" s="25" t="s">
        <v>3002</v>
      </c>
      <c r="J1558" s="25">
        <v>1</v>
      </c>
      <c r="K1558" s="25">
        <v>1</v>
      </c>
      <c r="L1558" s="25">
        <f t="shared" si="253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258"/>
        <v>1556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252"/>
        <v>3634.3999999999996</v>
      </c>
      <c r="G1559" s="54">
        <f t="shared" si="257"/>
        <v>3634.3999999999996</v>
      </c>
      <c r="H1559" s="25">
        <v>740869</v>
      </c>
      <c r="I1559" s="25" t="s">
        <v>3003</v>
      </c>
      <c r="J1559" s="25">
        <v>1</v>
      </c>
      <c r="K1559" s="25">
        <v>1</v>
      </c>
      <c r="L1559" s="25">
        <f t="shared" si="253"/>
        <v>0</v>
      </c>
      <c r="M1559" s="25" t="s">
        <v>2118</v>
      </c>
      <c r="N1559" s="45">
        <v>45866</v>
      </c>
      <c r="O1559" s="54">
        <v>6675.85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258"/>
        <v>1557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252"/>
        <v>7268.7999999999993</v>
      </c>
      <c r="G1560" s="54">
        <f t="shared" si="257"/>
        <v>7268.7999999999993</v>
      </c>
      <c r="H1560" s="25">
        <v>740870</v>
      </c>
      <c r="I1560" s="25" t="s">
        <v>3004</v>
      </c>
      <c r="J1560" s="25">
        <v>1</v>
      </c>
      <c r="K1560" s="25">
        <v>1</v>
      </c>
      <c r="L1560" s="25">
        <f t="shared" si="253"/>
        <v>0</v>
      </c>
      <c r="M1560" s="25" t="s">
        <v>2118</v>
      </c>
      <c r="N1560" s="45">
        <v>45866</v>
      </c>
      <c r="O1560" s="54">
        <v>13351.7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258"/>
        <v>1558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252"/>
        <v>7268.7999999999993</v>
      </c>
      <c r="G1561" s="54">
        <f t="shared" si="257"/>
        <v>7268.7999999999993</v>
      </c>
      <c r="H1561" s="25">
        <v>740981</v>
      </c>
      <c r="I1561" s="25" t="s">
        <v>3005</v>
      </c>
      <c r="J1561" s="25">
        <v>1</v>
      </c>
      <c r="K1561" s="25">
        <v>1</v>
      </c>
      <c r="L1561" s="25">
        <f t="shared" si="253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258"/>
        <v>1559</v>
      </c>
      <c r="B1562" s="25" t="s">
        <v>2059</v>
      </c>
      <c r="C1562" s="45">
        <v>45856</v>
      </c>
      <c r="D1562" s="45">
        <v>45864</v>
      </c>
      <c r="E1562" s="8">
        <v>205.8</v>
      </c>
      <c r="F1562" s="8">
        <f t="shared" si="252"/>
        <v>18110.400000000001</v>
      </c>
      <c r="G1562" s="54">
        <f t="shared" si="257"/>
        <v>18110.400000000001</v>
      </c>
      <c r="H1562" s="25">
        <v>741094</v>
      </c>
      <c r="I1562" s="25" t="s">
        <v>3006</v>
      </c>
      <c r="J1562" s="25">
        <v>1</v>
      </c>
      <c r="K1562" s="25">
        <v>1</v>
      </c>
      <c r="L1562" s="25">
        <f t="shared" si="253"/>
        <v>0</v>
      </c>
      <c r="M1562" s="25" t="s">
        <v>2118</v>
      </c>
      <c r="N1562" s="45">
        <v>45866</v>
      </c>
      <c r="O1562" s="54">
        <v>33266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258"/>
        <v>1560</v>
      </c>
      <c r="B1563" s="25" t="s">
        <v>2059</v>
      </c>
      <c r="C1563" s="45">
        <v>45856</v>
      </c>
      <c r="D1563" s="45">
        <v>45864</v>
      </c>
      <c r="E1563" s="8">
        <v>41.3</v>
      </c>
      <c r="F1563" s="8">
        <f t="shared" si="252"/>
        <v>3634.3999999999996</v>
      </c>
      <c r="G1563" s="54">
        <f t="shared" si="257"/>
        <v>3634.3999999999996</v>
      </c>
      <c r="H1563" s="25">
        <v>741095</v>
      </c>
      <c r="I1563" s="25" t="s">
        <v>3007</v>
      </c>
      <c r="J1563" s="25">
        <v>1</v>
      </c>
      <c r="K1563" s="25">
        <v>1</v>
      </c>
      <c r="L1563" s="25">
        <f t="shared" si="253"/>
        <v>0</v>
      </c>
      <c r="M1563" s="25" t="s">
        <v>2118</v>
      </c>
      <c r="N1563" s="45">
        <v>45866</v>
      </c>
      <c r="O1563" s="54">
        <v>6675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x14ac:dyDescent="0.25">
      <c r="A1564" s="25">
        <f t="shared" si="258"/>
        <v>1561</v>
      </c>
      <c r="B1564" s="25" t="s">
        <v>2059</v>
      </c>
      <c r="C1564" s="45">
        <v>45856</v>
      </c>
      <c r="D1564" s="45">
        <v>45864</v>
      </c>
      <c r="E1564" s="8">
        <v>82.6</v>
      </c>
      <c r="F1564" s="8">
        <f t="shared" si="252"/>
        <v>7268.7999999999993</v>
      </c>
      <c r="G1564" s="54">
        <f t="shared" si="257"/>
        <v>7268.7999999999993</v>
      </c>
      <c r="H1564" s="25">
        <v>741110</v>
      </c>
      <c r="I1564" s="25" t="s">
        <v>3008</v>
      </c>
      <c r="J1564" s="25">
        <v>1</v>
      </c>
      <c r="K1564" s="25">
        <v>1</v>
      </c>
      <c r="L1564" s="25">
        <f t="shared" si="253"/>
        <v>0</v>
      </c>
      <c r="M1564" s="25" t="s">
        <v>2118</v>
      </c>
      <c r="N1564" s="45">
        <v>45866</v>
      </c>
      <c r="O1564" s="54">
        <v>13351</v>
      </c>
      <c r="P1564" s="25" t="s">
        <v>184</v>
      </c>
      <c r="Q1564" s="25">
        <v>58153729395</v>
      </c>
      <c r="R1564" s="25" t="s">
        <v>41</v>
      </c>
      <c r="S1564" s="3" t="s">
        <v>2056</v>
      </c>
      <c r="T1564" s="55" t="s">
        <v>2086</v>
      </c>
      <c r="U1564" s="25" t="s">
        <v>19</v>
      </c>
      <c r="V1564" s="25" t="str">
        <f>VLOOKUP(P1564,'Customer List'!B:C,2,)</f>
        <v>Mumbai</v>
      </c>
      <c r="W1564" s="56"/>
      <c r="X1564" s="45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67" t="str">
        <f>VLOOKUP(P1564,'Customer List'!B:D,3,)</f>
        <v>OutStation</v>
      </c>
    </row>
    <row r="1565" spans="1:29" x14ac:dyDescent="0.25">
      <c r="A1565" s="25">
        <f t="shared" si="258"/>
        <v>1562</v>
      </c>
      <c r="B1565" s="25" t="s">
        <v>2059</v>
      </c>
      <c r="C1565" s="45">
        <v>45856</v>
      </c>
      <c r="D1565" s="45">
        <v>45864</v>
      </c>
      <c r="E1565" s="8">
        <v>82.6</v>
      </c>
      <c r="F1565" s="8">
        <f t="shared" si="252"/>
        <v>7268.7999999999993</v>
      </c>
      <c r="G1565" s="54">
        <f t="shared" si="257"/>
        <v>7268.7999999999993</v>
      </c>
      <c r="H1565" s="25">
        <v>741121</v>
      </c>
      <c r="I1565" s="25" t="s">
        <v>3009</v>
      </c>
      <c r="J1565" s="25">
        <v>1</v>
      </c>
      <c r="K1565" s="25">
        <v>1</v>
      </c>
      <c r="L1565" s="25">
        <f t="shared" si="253"/>
        <v>0</v>
      </c>
      <c r="M1565" s="25" t="s">
        <v>2118</v>
      </c>
      <c r="N1565" s="45">
        <v>45866</v>
      </c>
      <c r="O1565" s="54">
        <v>13351</v>
      </c>
      <c r="P1565" s="25" t="s">
        <v>184</v>
      </c>
      <c r="Q1565" s="25">
        <v>58153729395</v>
      </c>
      <c r="R1565" s="25" t="s">
        <v>41</v>
      </c>
      <c r="S1565" s="3" t="s">
        <v>2056</v>
      </c>
      <c r="T1565" s="55" t="s">
        <v>2086</v>
      </c>
      <c r="U1565" s="25" t="s">
        <v>19</v>
      </c>
      <c r="V1565" s="25" t="str">
        <f>VLOOKUP(P1565,'Customer List'!B:C,2,)</f>
        <v>Mumbai</v>
      </c>
      <c r="W1565" s="56"/>
      <c r="X1565" s="45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67" t="str">
        <f>VLOOKUP(P1565,'Customer List'!B:D,3,)</f>
        <v>OutStation</v>
      </c>
    </row>
    <row r="1566" spans="1:29" x14ac:dyDescent="0.25">
      <c r="A1566" s="25">
        <f t="shared" si="258"/>
        <v>1563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252"/>
        <v>47872</v>
      </c>
      <c r="G1566" s="54">
        <f t="shared" si="257"/>
        <v>47872</v>
      </c>
      <c r="H1566" s="25" t="s">
        <v>2060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2127</v>
      </c>
      <c r="N1566" s="45">
        <v>45866</v>
      </c>
      <c r="O1566" s="54">
        <v>60480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258"/>
        <v>1564</v>
      </c>
      <c r="B1567" s="25">
        <v>920577</v>
      </c>
      <c r="C1567" s="45">
        <v>45852</v>
      </c>
      <c r="D1567" s="45">
        <v>45866</v>
      </c>
      <c r="E1567" s="8">
        <v>450.5</v>
      </c>
      <c r="F1567" s="8">
        <f t="shared" si="252"/>
        <v>39644</v>
      </c>
      <c r="G1567" s="54">
        <f t="shared" si="257"/>
        <v>39644</v>
      </c>
      <c r="H1567" s="25" t="s">
        <v>2061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2127</v>
      </c>
      <c r="N1567" s="45">
        <v>45866</v>
      </c>
      <c r="O1567" s="54">
        <v>48488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258"/>
        <v>1565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252"/>
        <v>47872</v>
      </c>
      <c r="G1568" s="54">
        <f t="shared" si="257"/>
        <v>47872</v>
      </c>
      <c r="H1568" s="25" t="s">
        <v>2062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x14ac:dyDescent="0.25">
      <c r="A1569" s="25">
        <f t="shared" si="258"/>
        <v>1566</v>
      </c>
      <c r="B1569" s="25">
        <v>920577</v>
      </c>
      <c r="C1569" s="45">
        <v>45852</v>
      </c>
      <c r="D1569" s="45">
        <v>45866</v>
      </c>
      <c r="E1569" s="8">
        <v>684.25</v>
      </c>
      <c r="F1569" s="8">
        <f t="shared" si="252"/>
        <v>60214</v>
      </c>
      <c r="G1569" s="54">
        <f t="shared" si="257"/>
        <v>60214</v>
      </c>
      <c r="H1569" s="25" t="s">
        <v>2063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2127</v>
      </c>
      <c r="N1569" s="45">
        <v>45866</v>
      </c>
      <c r="O1569" s="54">
        <v>74072</v>
      </c>
      <c r="P1569" s="25" t="s">
        <v>2077</v>
      </c>
      <c r="Q1569" s="25" t="s">
        <v>2078</v>
      </c>
      <c r="R1569" s="25" t="s">
        <v>638</v>
      </c>
      <c r="S1569" s="3" t="s">
        <v>2056</v>
      </c>
      <c r="T1569" s="55"/>
      <c r="U1569" s="25" t="s">
        <v>611</v>
      </c>
      <c r="V1569" s="25" t="e">
        <f>VLOOKUP(P1569,'Customer List'!B:C,2,)</f>
        <v>#N/A</v>
      </c>
      <c r="W1569" s="56"/>
      <c r="X1569" s="45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67" t="e">
        <f>VLOOKUP(P1569,'Customer List'!B:D,3,)</f>
        <v>#N/A</v>
      </c>
    </row>
    <row r="1570" spans="1:29" x14ac:dyDescent="0.25">
      <c r="A1570" s="25">
        <f t="shared" si="258"/>
        <v>1567</v>
      </c>
      <c r="B1570" s="25">
        <v>920577</v>
      </c>
      <c r="C1570" s="45">
        <v>45852</v>
      </c>
      <c r="D1570" s="45">
        <v>45866</v>
      </c>
      <c r="E1570" s="8">
        <v>544</v>
      </c>
      <c r="F1570" s="8">
        <f t="shared" si="252"/>
        <v>47872</v>
      </c>
      <c r="G1570" s="54">
        <f t="shared" si="257"/>
        <v>47872</v>
      </c>
      <c r="H1570" s="25" t="s">
        <v>2064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2127</v>
      </c>
      <c r="N1570" s="45">
        <v>45866</v>
      </c>
      <c r="O1570" s="54">
        <v>58480</v>
      </c>
      <c r="P1570" s="25" t="s">
        <v>2077</v>
      </c>
      <c r="Q1570" s="25" t="s">
        <v>2078</v>
      </c>
      <c r="R1570" s="25" t="s">
        <v>638</v>
      </c>
      <c r="S1570" s="3" t="s">
        <v>2056</v>
      </c>
      <c r="T1570" s="55"/>
      <c r="U1570" s="25" t="s">
        <v>611</v>
      </c>
      <c r="V1570" s="25" t="e">
        <f>VLOOKUP(P1570,'Customer List'!B:C,2,)</f>
        <v>#N/A</v>
      </c>
      <c r="W1570" s="56"/>
      <c r="X1570" s="45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67" t="e">
        <f>VLOOKUP(P1570,'Customer List'!B:D,3,)</f>
        <v>#N/A</v>
      </c>
    </row>
    <row r="1571" spans="1:29" x14ac:dyDescent="0.25">
      <c r="A1571" s="25">
        <f t="shared" si="258"/>
        <v>1568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252"/>
        <v>1276</v>
      </c>
      <c r="G1571" s="54">
        <f t="shared" si="257"/>
        <v>1276</v>
      </c>
      <c r="H1571" s="25" t="s">
        <v>2065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x14ac:dyDescent="0.25">
      <c r="A1572" s="25">
        <f t="shared" si="258"/>
        <v>1569</v>
      </c>
      <c r="B1572" s="25" t="s">
        <v>2069</v>
      </c>
      <c r="C1572" s="45">
        <v>45861</v>
      </c>
      <c r="D1572" s="45">
        <v>45866</v>
      </c>
      <c r="E1572" s="8">
        <v>71.5</v>
      </c>
      <c r="F1572" s="8">
        <f t="shared" si="252"/>
        <v>6292</v>
      </c>
      <c r="G1572" s="54">
        <f t="shared" si="257"/>
        <v>6292</v>
      </c>
      <c r="H1572" s="25" t="s">
        <v>2066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2145</v>
      </c>
      <c r="N1572" s="45">
        <v>45867</v>
      </c>
      <c r="O1572" s="54">
        <v>15551.25</v>
      </c>
      <c r="P1572" s="25" t="s">
        <v>43</v>
      </c>
      <c r="Q1572" s="25" t="s">
        <v>637</v>
      </c>
      <c r="R1572" s="25" t="s">
        <v>638</v>
      </c>
      <c r="S1572" s="3" t="s">
        <v>2056</v>
      </c>
      <c r="T1572" s="55"/>
      <c r="U1572" s="25" t="s">
        <v>521</v>
      </c>
      <c r="V1572" s="25" t="str">
        <f>VLOOKUP(P1572,'Customer List'!B:C,2,)</f>
        <v>Faridabad</v>
      </c>
      <c r="W1572" s="56"/>
      <c r="X1572" s="45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67" t="str">
        <f>VLOOKUP(P1572,'Customer List'!B:D,3,)</f>
        <v>Local</v>
      </c>
    </row>
    <row r="1573" spans="1:29" x14ac:dyDescent="0.25">
      <c r="A1573" s="25">
        <f t="shared" si="258"/>
        <v>1570</v>
      </c>
      <c r="B1573" s="25" t="s">
        <v>2069</v>
      </c>
      <c r="C1573" s="45">
        <v>45861</v>
      </c>
      <c r="D1573" s="45">
        <v>45866</v>
      </c>
      <c r="E1573" s="8">
        <v>14.5</v>
      </c>
      <c r="F1573" s="8">
        <f t="shared" si="252"/>
        <v>1276</v>
      </c>
      <c r="G1573" s="54">
        <f t="shared" si="257"/>
        <v>1276</v>
      </c>
      <c r="H1573" s="25" t="s">
        <v>2067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2145</v>
      </c>
      <c r="N1573" s="45">
        <v>45867</v>
      </c>
      <c r="O1573" s="54">
        <v>3153.75</v>
      </c>
      <c r="P1573" s="25" t="s">
        <v>43</v>
      </c>
      <c r="Q1573" s="25" t="s">
        <v>637</v>
      </c>
      <c r="R1573" s="25" t="s">
        <v>638</v>
      </c>
      <c r="S1573" s="3" t="s">
        <v>2056</v>
      </c>
      <c r="T1573" s="55"/>
      <c r="U1573" s="25" t="s">
        <v>521</v>
      </c>
      <c r="V1573" s="25" t="str">
        <f>VLOOKUP(P1573,'Customer List'!B:C,2,)</f>
        <v>Faridabad</v>
      </c>
      <c r="W1573" s="56"/>
      <c r="X1573" s="45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67" t="str">
        <f>VLOOKUP(P1573,'Customer List'!B:D,3,)</f>
        <v>Local</v>
      </c>
    </row>
    <row r="1574" spans="1:29" x14ac:dyDescent="0.25">
      <c r="A1574" s="25">
        <f t="shared" si="258"/>
        <v>1571</v>
      </c>
      <c r="B1574" s="25" t="s">
        <v>2070</v>
      </c>
      <c r="C1574" s="45">
        <v>45861</v>
      </c>
      <c r="D1574" s="45">
        <v>45866</v>
      </c>
      <c r="E1574" s="8">
        <v>26.4</v>
      </c>
      <c r="F1574" s="8">
        <f t="shared" si="252"/>
        <v>2323.1999999999998</v>
      </c>
      <c r="G1574" s="54">
        <f t="shared" si="257"/>
        <v>2323.1999999999998</v>
      </c>
      <c r="H1574" s="25" t="s">
        <v>2068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2437</v>
      </c>
      <c r="N1574" s="45">
        <v>45888</v>
      </c>
      <c r="O1574" s="54">
        <v>3828</v>
      </c>
      <c r="P1574" s="25" t="s">
        <v>618</v>
      </c>
      <c r="Q1574" s="25">
        <v>58154568194</v>
      </c>
      <c r="R1574" s="25" t="s">
        <v>41</v>
      </c>
      <c r="S1574" s="3">
        <v>-20</v>
      </c>
      <c r="T1574" s="55"/>
      <c r="U1574" s="25" t="s">
        <v>521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258"/>
        <v>1572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252"/>
        <v>8330.08</v>
      </c>
      <c r="G1575" s="54">
        <f t="shared" si="257"/>
        <v>8330.08</v>
      </c>
      <c r="H1575" s="25" t="s">
        <v>936</v>
      </c>
      <c r="I1575" s="25" t="s">
        <v>4137</v>
      </c>
      <c r="J1575" s="25">
        <v>1</v>
      </c>
      <c r="K1575" s="25">
        <v>1</v>
      </c>
      <c r="L1575" s="25">
        <f t="shared" si="253"/>
        <v>0</v>
      </c>
      <c r="M1575" s="25" t="s">
        <v>2094</v>
      </c>
      <c r="N1575" s="45">
        <v>45868</v>
      </c>
      <c r="O1575" s="54">
        <v>48877.5</v>
      </c>
      <c r="P1575" s="25" t="s">
        <v>2076</v>
      </c>
      <c r="Q1575" s="25">
        <v>58153856773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Kolkata</v>
      </c>
      <c r="W1575" s="56"/>
      <c r="X1575" s="45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258"/>
        <v>1573</v>
      </c>
      <c r="B1576" s="25">
        <v>176223</v>
      </c>
      <c r="C1576" s="45">
        <v>45860</v>
      </c>
      <c r="D1576" s="45">
        <v>45866</v>
      </c>
      <c r="E1576" s="8">
        <v>400</v>
      </c>
      <c r="F1576" s="8">
        <f t="shared" si="252"/>
        <v>35200</v>
      </c>
      <c r="G1576" s="54">
        <f t="shared" si="257"/>
        <v>35200</v>
      </c>
      <c r="H1576" s="25" t="s">
        <v>2093</v>
      </c>
      <c r="I1576" s="25" t="s">
        <v>4377</v>
      </c>
      <c r="J1576" s="25">
        <v>1</v>
      </c>
      <c r="K1576" s="25">
        <v>1</v>
      </c>
      <c r="L1576" s="25">
        <f t="shared" si="253"/>
        <v>0</v>
      </c>
      <c r="M1576" s="25" t="s">
        <v>2094</v>
      </c>
      <c r="N1576" s="45">
        <v>45868</v>
      </c>
      <c r="O1576" s="54">
        <v>12642</v>
      </c>
      <c r="P1576" s="25" t="s">
        <v>2076</v>
      </c>
      <c r="Q1576" s="25">
        <v>58153856773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Kolkata</v>
      </c>
      <c r="W1576" s="56"/>
      <c r="X1576" s="45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258"/>
        <v>1574</v>
      </c>
      <c r="B1577" s="25">
        <v>176223</v>
      </c>
      <c r="C1577" s="45">
        <v>45860</v>
      </c>
      <c r="D1577" s="45">
        <v>45866</v>
      </c>
      <c r="E1577" s="8">
        <v>94.66</v>
      </c>
      <c r="F1577" s="8">
        <f t="shared" si="252"/>
        <v>8330.08</v>
      </c>
      <c r="G1577" s="54">
        <f t="shared" si="257"/>
        <v>8330.08</v>
      </c>
      <c r="H1577" s="25" t="s">
        <v>934</v>
      </c>
      <c r="I1577" s="25" t="s">
        <v>4362</v>
      </c>
      <c r="J1577" s="25">
        <v>1</v>
      </c>
      <c r="K1577" s="25">
        <v>1</v>
      </c>
      <c r="L1577" s="25">
        <f t="shared" si="253"/>
        <v>0</v>
      </c>
      <c r="M1577" s="25" t="s">
        <v>2437</v>
      </c>
      <c r="N1577" s="45">
        <v>45888</v>
      </c>
      <c r="O1577" s="54">
        <v>6321</v>
      </c>
      <c r="P1577" s="25" t="s">
        <v>618</v>
      </c>
      <c r="Q1577" s="25">
        <v>58154568194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Bhuvneshwar</v>
      </c>
      <c r="W1577" s="56"/>
      <c r="X1577" s="45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258"/>
        <v>1575</v>
      </c>
      <c r="B1578" s="25">
        <v>176223</v>
      </c>
      <c r="C1578" s="45">
        <v>45860</v>
      </c>
      <c r="D1578" s="45">
        <v>45866</v>
      </c>
      <c r="E1578" s="8">
        <v>450</v>
      </c>
      <c r="F1578" s="8">
        <f t="shared" si="252"/>
        <v>39600</v>
      </c>
      <c r="G1578" s="54">
        <f t="shared" si="257"/>
        <v>39600</v>
      </c>
      <c r="H1578" s="25" t="s">
        <v>2071</v>
      </c>
      <c r="I1578" s="25" t="s">
        <v>4378</v>
      </c>
      <c r="J1578" s="25">
        <v>1</v>
      </c>
      <c r="K1578" s="25">
        <v>1</v>
      </c>
      <c r="L1578" s="25">
        <f t="shared" si="253"/>
        <v>0</v>
      </c>
      <c r="M1578" s="25" t="s">
        <v>2341</v>
      </c>
      <c r="N1578" s="45">
        <v>45880</v>
      </c>
      <c r="O1578" s="54">
        <v>46305</v>
      </c>
      <c r="P1578" s="25" t="s">
        <v>618</v>
      </c>
      <c r="Q1578" s="25">
        <v>58154309533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Bhuvneshwar</v>
      </c>
      <c r="W1578" s="56"/>
      <c r="X1578" s="45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258"/>
        <v>1576</v>
      </c>
      <c r="B1579" s="25">
        <v>176223</v>
      </c>
      <c r="C1579" s="45">
        <v>45860</v>
      </c>
      <c r="D1579" s="45">
        <v>45866</v>
      </c>
      <c r="E1579" s="8">
        <v>85.08</v>
      </c>
      <c r="F1579" s="8">
        <f t="shared" si="252"/>
        <v>7487.04</v>
      </c>
      <c r="G1579" s="54">
        <f t="shared" si="257"/>
        <v>7487.04</v>
      </c>
      <c r="H1579" s="25" t="s">
        <v>433</v>
      </c>
      <c r="I1579" s="25" t="s">
        <v>434</v>
      </c>
      <c r="J1579" s="25">
        <v>1</v>
      </c>
      <c r="K1579" s="25">
        <v>1</v>
      </c>
      <c r="L1579" s="25">
        <f t="shared" si="253"/>
        <v>0</v>
      </c>
      <c r="M1579" s="25" t="s">
        <v>2147</v>
      </c>
      <c r="N1579" s="45">
        <v>45867</v>
      </c>
      <c r="O1579" s="54">
        <v>17272.5</v>
      </c>
      <c r="P1579" s="25" t="s">
        <v>2072</v>
      </c>
      <c r="Q1579" s="25">
        <v>58153777275</v>
      </c>
      <c r="R1579" s="25" t="s">
        <v>41</v>
      </c>
      <c r="S1579" s="3">
        <v>4</v>
      </c>
      <c r="T1579" s="55"/>
      <c r="U1579" s="25" t="s">
        <v>424</v>
      </c>
      <c r="V1579" s="25" t="e">
        <f>VLOOKUP(P1579,'Customer List'!B:C,2,)</f>
        <v>#N/A</v>
      </c>
      <c r="W1579" s="56"/>
      <c r="X1579" s="45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67" t="e">
        <f>VLOOKUP(P1579,'Customer List'!B:D,3,)</f>
        <v>#N/A</v>
      </c>
    </row>
    <row r="1580" spans="1:29" x14ac:dyDescent="0.25">
      <c r="A1580" s="25">
        <f t="shared" si="258"/>
        <v>1577</v>
      </c>
      <c r="B1580" s="25">
        <v>176374</v>
      </c>
      <c r="C1580" s="45">
        <v>45863</v>
      </c>
      <c r="D1580" s="45">
        <v>45867</v>
      </c>
      <c r="E1580" s="8">
        <v>1017.8</v>
      </c>
      <c r="F1580" s="8">
        <f t="shared" si="252"/>
        <v>89566.399999999994</v>
      </c>
      <c r="G1580" s="54">
        <f t="shared" si="257"/>
        <v>89566.399999999994</v>
      </c>
      <c r="H1580" s="25" t="s">
        <v>2073</v>
      </c>
      <c r="I1580" s="25" t="s">
        <v>4140</v>
      </c>
      <c r="J1580" s="25">
        <v>1</v>
      </c>
      <c r="K1580" s="25">
        <v>1</v>
      </c>
      <c r="L1580" s="25">
        <f t="shared" si="253"/>
        <v>0</v>
      </c>
      <c r="M1580" s="25" t="s">
        <v>2148</v>
      </c>
      <c r="N1580" s="45">
        <v>45867</v>
      </c>
      <c r="O1580" s="54">
        <v>150582.6</v>
      </c>
      <c r="P1580" s="25" t="s">
        <v>2052</v>
      </c>
      <c r="Q1580" s="25">
        <v>58153779821</v>
      </c>
      <c r="R1580" s="25" t="s">
        <v>41</v>
      </c>
      <c r="S1580" s="3">
        <v>4</v>
      </c>
      <c r="T1580" s="55"/>
      <c r="U1580" s="25" t="s">
        <v>424</v>
      </c>
      <c r="V1580" s="25" t="str">
        <f>VLOOKUP(P1580,'Customer List'!B:C,2,)</f>
        <v>Pune</v>
      </c>
      <c r="W1580" s="56"/>
      <c r="X1580" s="45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x14ac:dyDescent="0.25">
      <c r="A1581" s="25">
        <f t="shared" si="258"/>
        <v>1578</v>
      </c>
      <c r="B1581" s="25">
        <v>176374</v>
      </c>
      <c r="C1581" s="45">
        <v>45863</v>
      </c>
      <c r="D1581" s="45">
        <v>45867</v>
      </c>
      <c r="E1581" s="8">
        <v>2255.8000000000002</v>
      </c>
      <c r="F1581" s="8">
        <f t="shared" si="252"/>
        <v>198510.40000000002</v>
      </c>
      <c r="G1581" s="54">
        <f t="shared" si="257"/>
        <v>198510.40000000002</v>
      </c>
      <c r="H1581" s="25" t="s">
        <v>2074</v>
      </c>
      <c r="I1581" s="25" t="s">
        <v>4141</v>
      </c>
      <c r="J1581" s="25">
        <v>1</v>
      </c>
      <c r="K1581" s="25">
        <v>1</v>
      </c>
      <c r="L1581" s="25">
        <f t="shared" si="253"/>
        <v>0</v>
      </c>
      <c r="M1581" s="25" t="s">
        <v>2148</v>
      </c>
      <c r="N1581" s="45">
        <v>45867</v>
      </c>
      <c r="O1581" s="54">
        <v>238975.8</v>
      </c>
      <c r="P1581" s="25" t="s">
        <v>2052</v>
      </c>
      <c r="Q1581" s="25">
        <v>58153779821</v>
      </c>
      <c r="R1581" s="25" t="s">
        <v>41</v>
      </c>
      <c r="S1581" s="3">
        <v>4</v>
      </c>
      <c r="T1581" s="55"/>
      <c r="U1581" s="25" t="s">
        <v>424</v>
      </c>
      <c r="V1581" s="25" t="str">
        <f>VLOOKUP(P1581,'Customer List'!B:C,2,)</f>
        <v>Pune</v>
      </c>
      <c r="W1581" s="56"/>
      <c r="X1581" s="45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67" t="str">
        <f>VLOOKUP(P1581,'Customer List'!B:D,3,)</f>
        <v>OutStation</v>
      </c>
    </row>
    <row r="1582" spans="1:29" x14ac:dyDescent="0.25">
      <c r="A1582" s="25">
        <f t="shared" si="258"/>
        <v>1579</v>
      </c>
      <c r="B1582" s="25">
        <v>65619</v>
      </c>
      <c r="C1582" s="45">
        <v>45862</v>
      </c>
      <c r="D1582" s="45">
        <v>45866</v>
      </c>
      <c r="E1582" s="8">
        <v>17.5</v>
      </c>
      <c r="F1582" s="8">
        <f t="shared" si="252"/>
        <v>1540</v>
      </c>
      <c r="G1582" s="54">
        <f t="shared" si="257"/>
        <v>7700</v>
      </c>
      <c r="H1582" s="25" t="s">
        <v>2075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2095</v>
      </c>
      <c r="N1582" s="45">
        <v>45868</v>
      </c>
      <c r="O1582" s="54">
        <v>17500</v>
      </c>
      <c r="P1582" s="25" t="s">
        <v>2076</v>
      </c>
      <c r="Q1582" s="25">
        <v>58153856773</v>
      </c>
      <c r="R1582" s="25" t="s">
        <v>41</v>
      </c>
      <c r="S1582" s="3" t="s">
        <v>300</v>
      </c>
      <c r="T1582" s="55"/>
      <c r="U1582" s="25" t="s">
        <v>2536</v>
      </c>
      <c r="V1582" s="25" t="str">
        <f>VLOOKUP(P1582,'Customer List'!B:C,2,)</f>
        <v>Kolkata</v>
      </c>
      <c r="W1582" s="56"/>
      <c r="X1582" s="45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258"/>
        <v>1580</v>
      </c>
      <c r="B1583" s="25">
        <v>83197</v>
      </c>
      <c r="C1583" s="45">
        <v>45847</v>
      </c>
      <c r="D1583" s="45">
        <v>45866</v>
      </c>
      <c r="E1583" s="8">
        <v>45</v>
      </c>
      <c r="F1583" s="8">
        <f t="shared" si="252"/>
        <v>3960</v>
      </c>
      <c r="G1583" s="54">
        <f t="shared" si="257"/>
        <v>3960</v>
      </c>
      <c r="H1583" s="25" t="s">
        <v>2081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2743</v>
      </c>
      <c r="N1583" s="45">
        <v>45896</v>
      </c>
      <c r="O1583" s="54">
        <v>16856.25</v>
      </c>
      <c r="P1583" s="25" t="s">
        <v>626</v>
      </c>
      <c r="Q1583" s="25" t="s">
        <v>2078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x14ac:dyDescent="0.25">
      <c r="A1584" s="25">
        <f t="shared" si="258"/>
        <v>1581</v>
      </c>
      <c r="B1584" s="25">
        <v>83197</v>
      </c>
      <c r="C1584" s="45">
        <v>45847</v>
      </c>
      <c r="D1584" s="45">
        <v>45866</v>
      </c>
      <c r="E1584" s="8">
        <v>100</v>
      </c>
      <c r="F1584" s="8">
        <f t="shared" si="252"/>
        <v>8800</v>
      </c>
      <c r="G1584" s="54">
        <f t="shared" si="257"/>
        <v>8800</v>
      </c>
      <c r="H1584" s="25" t="s">
        <v>2082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2743</v>
      </c>
      <c r="N1584" s="45">
        <v>45896</v>
      </c>
      <c r="O1584" s="54">
        <v>18356.25</v>
      </c>
      <c r="P1584" s="25" t="s">
        <v>626</v>
      </c>
      <c r="Q1584" s="25" t="s">
        <v>2078</v>
      </c>
      <c r="R1584" s="25" t="s">
        <v>638</v>
      </c>
      <c r="S1584" s="3">
        <v>-20</v>
      </c>
      <c r="T1584" s="55"/>
      <c r="U1584" s="25" t="s">
        <v>2084</v>
      </c>
      <c r="V1584" s="25" t="str">
        <f>VLOOKUP(P1584,'Customer List'!B:C,2,)</f>
        <v>Delhi</v>
      </c>
      <c r="W1584" s="56"/>
      <c r="X1584" s="45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67" t="str">
        <f>VLOOKUP(P1584,'Customer List'!B:D,3,)</f>
        <v>Local</v>
      </c>
    </row>
    <row r="1585" spans="1:29" x14ac:dyDescent="0.25">
      <c r="A1585" s="25">
        <f t="shared" si="258"/>
        <v>1582</v>
      </c>
      <c r="B1585" s="25">
        <v>83197</v>
      </c>
      <c r="C1585" s="45">
        <v>45847</v>
      </c>
      <c r="D1585" s="45">
        <v>45866</v>
      </c>
      <c r="E1585" s="8">
        <v>100</v>
      </c>
      <c r="F1585" s="8">
        <f t="shared" si="252"/>
        <v>8800</v>
      </c>
      <c r="G1585" s="54">
        <f t="shared" si="257"/>
        <v>8800</v>
      </c>
      <c r="H1585" s="25" t="s">
        <v>2083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2743</v>
      </c>
      <c r="N1585" s="45">
        <v>45896</v>
      </c>
      <c r="O1585" s="54">
        <v>6975</v>
      </c>
      <c r="P1585" s="25" t="s">
        <v>626</v>
      </c>
      <c r="Q1585" s="25" t="s">
        <v>637</v>
      </c>
      <c r="R1585" s="25" t="s">
        <v>638</v>
      </c>
      <c r="S1585" s="3">
        <v>-20</v>
      </c>
      <c r="T1585" s="55"/>
      <c r="U1585" s="25" t="s">
        <v>2084</v>
      </c>
      <c r="V1585" s="25" t="str">
        <f>VLOOKUP(P1585,'Customer List'!B:C,2,)</f>
        <v>Delhi</v>
      </c>
      <c r="W1585" s="56"/>
      <c r="X1585" s="45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67" t="str">
        <f>VLOOKUP(P1585,'Customer List'!B:D,3,)</f>
        <v>Local</v>
      </c>
    </row>
    <row r="1586" spans="1:29" x14ac:dyDescent="0.25">
      <c r="A1586" s="25">
        <f t="shared" si="258"/>
        <v>1583</v>
      </c>
      <c r="B1586" s="25">
        <v>90230165</v>
      </c>
      <c r="C1586" s="45">
        <v>45863</v>
      </c>
      <c r="D1586" s="45">
        <v>45866</v>
      </c>
      <c r="E1586" s="8">
        <v>116.2</v>
      </c>
      <c r="F1586" s="8">
        <f t="shared" si="252"/>
        <v>10225.6</v>
      </c>
      <c r="G1586" s="54">
        <f t="shared" si="257"/>
        <v>10225.6</v>
      </c>
      <c r="H1586" s="25" t="s">
        <v>2090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2305</v>
      </c>
      <c r="N1586" s="45">
        <v>45876</v>
      </c>
      <c r="O1586" s="54">
        <v>16268</v>
      </c>
      <c r="P1586" s="25" t="s">
        <v>1023</v>
      </c>
      <c r="Q1586" s="25" t="s">
        <v>1131</v>
      </c>
      <c r="R1586" s="25" t="s">
        <v>1131</v>
      </c>
      <c r="S1586" s="3">
        <v>4</v>
      </c>
      <c r="T1586" s="55"/>
      <c r="U1586" s="25" t="s">
        <v>2786</v>
      </c>
      <c r="V1586" s="25" t="s">
        <v>827</v>
      </c>
      <c r="W1586" s="56"/>
      <c r="X1586" s="45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67" t="str">
        <f>VLOOKUP(P1586,'Customer List'!B:D,3,)</f>
        <v>OutStation</v>
      </c>
    </row>
    <row r="1587" spans="1:29" x14ac:dyDescent="0.25">
      <c r="A1587" s="25">
        <f t="shared" si="258"/>
        <v>1584</v>
      </c>
      <c r="B1587" s="25">
        <v>90230165</v>
      </c>
      <c r="C1587" s="45">
        <v>45863</v>
      </c>
      <c r="D1587" s="45">
        <v>45866</v>
      </c>
      <c r="E1587" s="8">
        <v>116.2</v>
      </c>
      <c r="F1587" s="8">
        <f t="shared" si="252"/>
        <v>10225.6</v>
      </c>
      <c r="G1587" s="54">
        <f t="shared" si="257"/>
        <v>10225.6</v>
      </c>
      <c r="H1587" s="25" t="s">
        <v>2090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2306</v>
      </c>
      <c r="N1587" s="45">
        <v>45876</v>
      </c>
      <c r="O1587" s="54">
        <v>16268</v>
      </c>
      <c r="P1587" s="25" t="s">
        <v>1023</v>
      </c>
      <c r="Q1587" s="25" t="s">
        <v>1131</v>
      </c>
      <c r="R1587" s="25" t="s">
        <v>1131</v>
      </c>
      <c r="S1587" s="3">
        <v>4</v>
      </c>
      <c r="T1587" s="55"/>
      <c r="U1587" s="25" t="s">
        <v>2786</v>
      </c>
      <c r="V1587" s="25" t="s">
        <v>827</v>
      </c>
      <c r="W1587" s="56"/>
      <c r="X1587" s="45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67" t="str">
        <f>VLOOKUP(P1587,'Customer List'!B:D,3,)</f>
        <v>OutStation</v>
      </c>
    </row>
    <row r="1588" spans="1:29" x14ac:dyDescent="0.25">
      <c r="A1588" s="25">
        <f t="shared" si="258"/>
        <v>1585</v>
      </c>
      <c r="B1588" s="62" t="s">
        <v>2349</v>
      </c>
      <c r="C1588" s="45">
        <v>45869</v>
      </c>
      <c r="D1588" s="45">
        <v>45869</v>
      </c>
      <c r="E1588" s="8">
        <v>3960</v>
      </c>
      <c r="F1588" s="8">
        <f t="shared" si="252"/>
        <v>3960</v>
      </c>
      <c r="G1588" s="54">
        <f t="shared" si="257"/>
        <v>3960</v>
      </c>
      <c r="H1588" s="25" t="s">
        <v>2156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2232</v>
      </c>
      <c r="N1588" s="45">
        <v>45871</v>
      </c>
      <c r="O1588" s="54">
        <v>4290</v>
      </c>
      <c r="P1588" s="25" t="s">
        <v>181</v>
      </c>
      <c r="Q1588" s="25" t="s">
        <v>2078</v>
      </c>
      <c r="R1588" s="25" t="s">
        <v>638</v>
      </c>
      <c r="S1588" s="3">
        <v>-20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x14ac:dyDescent="0.25">
      <c r="A1589" s="25">
        <f t="shared" si="258"/>
        <v>1586</v>
      </c>
      <c r="B1589" s="62" t="s">
        <v>2349</v>
      </c>
      <c r="C1589" s="45">
        <v>45869</v>
      </c>
      <c r="D1589" s="45">
        <v>45869</v>
      </c>
      <c r="E1589" s="8">
        <v>1822.5</v>
      </c>
      <c r="F1589" s="8">
        <f t="shared" si="252"/>
        <v>1822.5</v>
      </c>
      <c r="G1589" s="54">
        <f t="shared" si="257"/>
        <v>1822.5</v>
      </c>
      <c r="H1589" s="25" t="s">
        <v>2157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2232</v>
      </c>
      <c r="N1589" s="45">
        <v>45871</v>
      </c>
      <c r="O1589" s="54">
        <v>2369.25</v>
      </c>
      <c r="P1589" s="25" t="s">
        <v>181</v>
      </c>
      <c r="Q1589" s="25" t="s">
        <v>2078</v>
      </c>
      <c r="R1589" s="25" t="s">
        <v>638</v>
      </c>
      <c r="S1589" s="3">
        <v>-20</v>
      </c>
      <c r="T1589" s="55" t="s">
        <v>2231</v>
      </c>
      <c r="U1589" s="25" t="s">
        <v>2024</v>
      </c>
      <c r="V1589" s="25" t="str">
        <f>VLOOKUP(P1589,'Customer List'!B:C,2,)</f>
        <v>Faridabad</v>
      </c>
      <c r="W1589" s="56"/>
      <c r="X1589" s="45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67" t="str">
        <f>VLOOKUP(P1589,'Customer List'!B:D,3,)</f>
        <v>Local</v>
      </c>
    </row>
    <row r="1590" spans="1:29" x14ac:dyDescent="0.25">
      <c r="A1590" s="25">
        <f t="shared" si="258"/>
        <v>1587</v>
      </c>
      <c r="B1590" s="62" t="s">
        <v>2349</v>
      </c>
      <c r="C1590" s="45">
        <v>45869</v>
      </c>
      <c r="D1590" s="45">
        <v>45869</v>
      </c>
      <c r="E1590" s="8">
        <v>625</v>
      </c>
      <c r="F1590" s="8">
        <f t="shared" si="252"/>
        <v>625</v>
      </c>
      <c r="G1590" s="54">
        <f t="shared" si="257"/>
        <v>625</v>
      </c>
      <c r="H1590" s="25" t="s">
        <v>2158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2232</v>
      </c>
      <c r="N1590" s="45">
        <v>45871</v>
      </c>
      <c r="O1590" s="54">
        <v>812.5</v>
      </c>
      <c r="P1590" s="25" t="s">
        <v>181</v>
      </c>
      <c r="Q1590" s="25" t="s">
        <v>2078</v>
      </c>
      <c r="R1590" s="25" t="s">
        <v>638</v>
      </c>
      <c r="S1590" s="3">
        <v>4</v>
      </c>
      <c r="T1590" s="55" t="s">
        <v>2231</v>
      </c>
      <c r="U1590" s="25" t="s">
        <v>2024</v>
      </c>
      <c r="V1590" s="25" t="str">
        <f>VLOOKUP(P1590,'Customer List'!B:C,2,)</f>
        <v>Faridabad</v>
      </c>
      <c r="W1590" s="56"/>
      <c r="X1590" s="45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67" t="str">
        <f>VLOOKUP(P1590,'Customer List'!B:D,3,)</f>
        <v>Local</v>
      </c>
    </row>
    <row r="1591" spans="1:29" x14ac:dyDescent="0.25">
      <c r="A1591" s="25">
        <f t="shared" si="258"/>
        <v>1588</v>
      </c>
      <c r="B1591" s="25" t="s">
        <v>2164</v>
      </c>
      <c r="C1591" s="45">
        <v>45863</v>
      </c>
      <c r="D1591" s="45">
        <v>45869</v>
      </c>
      <c r="E1591" s="8">
        <v>65.8</v>
      </c>
      <c r="F1591" s="8">
        <f t="shared" si="252"/>
        <v>5790.4</v>
      </c>
      <c r="G1591" s="54">
        <f t="shared" si="257"/>
        <v>5790.4</v>
      </c>
      <c r="H1591" s="25">
        <v>101225</v>
      </c>
      <c r="I1591" s="25" t="s">
        <v>3010</v>
      </c>
      <c r="J1591" s="25">
        <v>1</v>
      </c>
      <c r="K1591" s="25">
        <v>1</v>
      </c>
      <c r="L1591" s="25">
        <f t="shared" si="253"/>
        <v>0</v>
      </c>
      <c r="M1591" s="25" t="s">
        <v>2236</v>
      </c>
      <c r="N1591" s="45">
        <v>45871</v>
      </c>
      <c r="O1591" s="54">
        <v>8930</v>
      </c>
      <c r="P1591" s="25" t="s">
        <v>214</v>
      </c>
      <c r="Q1591" s="25" t="s">
        <v>1131</v>
      </c>
      <c r="R1591" s="25" t="s">
        <v>1131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x14ac:dyDescent="0.25">
      <c r="A1592" s="25">
        <f t="shared" si="258"/>
        <v>1589</v>
      </c>
      <c r="B1592" s="25" t="s">
        <v>2164</v>
      </c>
      <c r="C1592" s="45">
        <v>45863</v>
      </c>
      <c r="D1592" s="45">
        <v>45869</v>
      </c>
      <c r="E1592" s="8">
        <v>160.30000000000001</v>
      </c>
      <c r="F1592" s="8">
        <f t="shared" si="252"/>
        <v>14106.400000000001</v>
      </c>
      <c r="G1592" s="54">
        <f t="shared" si="257"/>
        <v>14106.400000000001</v>
      </c>
      <c r="H1592" s="25">
        <v>101320</v>
      </c>
      <c r="I1592" s="25" t="s">
        <v>2818</v>
      </c>
      <c r="J1592" s="25">
        <v>1</v>
      </c>
      <c r="K1592" s="25">
        <v>1</v>
      </c>
      <c r="L1592" s="25">
        <f t="shared" si="253"/>
        <v>0</v>
      </c>
      <c r="M1592" s="25" t="s">
        <v>2199</v>
      </c>
      <c r="N1592" s="45">
        <v>45871</v>
      </c>
      <c r="O1592" s="54">
        <v>21297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258"/>
        <v>1590</v>
      </c>
      <c r="B1593" s="25" t="s">
        <v>2164</v>
      </c>
      <c r="C1593" s="45">
        <v>45863</v>
      </c>
      <c r="D1593" s="45">
        <v>45869</v>
      </c>
      <c r="E1593" s="8">
        <v>93.8</v>
      </c>
      <c r="F1593" s="8">
        <f t="shared" si="252"/>
        <v>8254.4</v>
      </c>
      <c r="G1593" s="54">
        <f t="shared" si="257"/>
        <v>8254.4</v>
      </c>
      <c r="H1593" s="25">
        <v>102605</v>
      </c>
      <c r="I1593" s="25" t="s">
        <v>3011</v>
      </c>
      <c r="J1593" s="25">
        <v>1</v>
      </c>
      <c r="K1593" s="25">
        <v>1</v>
      </c>
      <c r="L1593" s="25">
        <f t="shared" si="253"/>
        <v>0</v>
      </c>
      <c r="M1593" s="25" t="s">
        <v>2358</v>
      </c>
      <c r="N1593" s="45">
        <v>45881</v>
      </c>
      <c r="O1593" s="54">
        <v>19731.5</v>
      </c>
      <c r="P1593" s="25" t="s">
        <v>31</v>
      </c>
      <c r="Q1593" s="25" t="s">
        <v>2078</v>
      </c>
      <c r="R1593" s="25" t="s">
        <v>638</v>
      </c>
      <c r="S1593" s="3">
        <v>4</v>
      </c>
      <c r="T1593" s="55"/>
      <c r="U1593" s="25" t="s">
        <v>19</v>
      </c>
      <c r="V1593" s="25" t="str">
        <f>VLOOKUP(P1593,'Customer List'!B:C,2,)</f>
        <v>Delhi</v>
      </c>
      <c r="W1593" s="56"/>
      <c r="X1593" s="45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67" t="str">
        <f>VLOOKUP(P1593,'Customer List'!B:D,3,)</f>
        <v>Local</v>
      </c>
    </row>
    <row r="1594" spans="1:29" x14ac:dyDescent="0.25">
      <c r="A1594" s="25">
        <f t="shared" si="258"/>
        <v>1591</v>
      </c>
      <c r="B1594" s="25" t="s">
        <v>2164</v>
      </c>
      <c r="C1594" s="45">
        <v>45863</v>
      </c>
      <c r="D1594" s="45">
        <v>45869</v>
      </c>
      <c r="E1594" s="8">
        <v>137.19999999999999</v>
      </c>
      <c r="F1594" s="8">
        <f t="shared" si="252"/>
        <v>12073.599999999999</v>
      </c>
      <c r="G1594" s="54">
        <f t="shared" si="257"/>
        <v>12073.599999999999</v>
      </c>
      <c r="H1594" s="25">
        <v>103116</v>
      </c>
      <c r="I1594" s="25" t="s">
        <v>1263</v>
      </c>
      <c r="J1594" s="25">
        <v>1</v>
      </c>
      <c r="K1594" s="25">
        <v>1</v>
      </c>
      <c r="L1594" s="25">
        <f t="shared" si="253"/>
        <v>0</v>
      </c>
      <c r="M1594" s="25" t="s">
        <v>2199</v>
      </c>
      <c r="N1594" s="45">
        <v>45871</v>
      </c>
      <c r="O1594" s="54">
        <v>18228</v>
      </c>
      <c r="P1594" s="25" t="s">
        <v>2052</v>
      </c>
      <c r="Q1594" s="25">
        <v>58153983484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Pune</v>
      </c>
      <c r="W1594" s="56"/>
      <c r="X1594" s="45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258"/>
        <v>1592</v>
      </c>
      <c r="B1595" s="25" t="s">
        <v>2164</v>
      </c>
      <c r="C1595" s="45">
        <v>45863</v>
      </c>
      <c r="D1595" s="45">
        <v>45869</v>
      </c>
      <c r="E1595" s="8">
        <v>150.5</v>
      </c>
      <c r="F1595" s="8">
        <f t="shared" si="252"/>
        <v>13244</v>
      </c>
      <c r="G1595" s="54">
        <f t="shared" si="257"/>
        <v>26488</v>
      </c>
      <c r="H1595" s="25">
        <v>103227</v>
      </c>
      <c r="I1595" s="25" t="s">
        <v>3012</v>
      </c>
      <c r="J1595" s="25">
        <v>2</v>
      </c>
      <c r="K1595" s="25">
        <v>2</v>
      </c>
      <c r="L1595" s="25">
        <f t="shared" si="253"/>
        <v>0</v>
      </c>
      <c r="M1595" s="25" t="s">
        <v>2199</v>
      </c>
      <c r="N1595" s="45">
        <v>45871</v>
      </c>
      <c r="O1595" s="54">
        <v>39990</v>
      </c>
      <c r="P1595" s="25" t="s">
        <v>2052</v>
      </c>
      <c r="Q1595" s="25">
        <v>58153983484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Pune</v>
      </c>
      <c r="W1595" s="56"/>
      <c r="X1595" s="45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258"/>
        <v>1593</v>
      </c>
      <c r="B1596" s="25" t="s">
        <v>2164</v>
      </c>
      <c r="C1596" s="45">
        <v>45863</v>
      </c>
      <c r="D1596" s="45">
        <v>45869</v>
      </c>
      <c r="E1596" s="8">
        <v>70.7</v>
      </c>
      <c r="F1596" s="8">
        <f t="shared" si="252"/>
        <v>6221.6</v>
      </c>
      <c r="G1596" s="54">
        <f t="shared" si="257"/>
        <v>24886.400000000001</v>
      </c>
      <c r="H1596" s="25">
        <v>104419</v>
      </c>
      <c r="I1596" s="25" t="s">
        <v>1637</v>
      </c>
      <c r="J1596" s="25">
        <v>4</v>
      </c>
      <c r="K1596" s="25">
        <v>4</v>
      </c>
      <c r="L1596" s="25">
        <f t="shared" si="253"/>
        <v>0</v>
      </c>
      <c r="M1596" s="25" t="s">
        <v>2185</v>
      </c>
      <c r="N1596" s="45">
        <v>45871</v>
      </c>
      <c r="O1596" s="54">
        <v>46965</v>
      </c>
      <c r="P1596" s="25" t="s">
        <v>2055</v>
      </c>
      <c r="Q1596" s="25">
        <v>58153983042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Hyderabad</v>
      </c>
      <c r="W1596" s="56"/>
      <c r="X1596" s="45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258"/>
        <v>1594</v>
      </c>
      <c r="B1597" s="25" t="s">
        <v>2164</v>
      </c>
      <c r="C1597" s="45">
        <v>45863</v>
      </c>
      <c r="D1597" s="45">
        <v>45869</v>
      </c>
      <c r="E1597" s="8">
        <v>160.30000000000001</v>
      </c>
      <c r="F1597" s="8">
        <f t="shared" si="252"/>
        <v>14106.400000000001</v>
      </c>
      <c r="G1597" s="54">
        <f t="shared" si="257"/>
        <v>14106.400000000001</v>
      </c>
      <c r="H1597" s="25">
        <v>104518</v>
      </c>
      <c r="I1597" s="25" t="s">
        <v>3013</v>
      </c>
      <c r="J1597" s="25">
        <v>1</v>
      </c>
      <c r="K1597" s="25">
        <v>1</v>
      </c>
      <c r="L1597" s="25">
        <f t="shared" si="253"/>
        <v>0</v>
      </c>
      <c r="M1597" s="25" t="s">
        <v>2180</v>
      </c>
      <c r="N1597" s="45">
        <v>45871</v>
      </c>
      <c r="O1597" s="54">
        <v>19579.5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258"/>
        <v>1595</v>
      </c>
      <c r="B1598" s="25" t="s">
        <v>2164</v>
      </c>
      <c r="C1598" s="45">
        <v>45863</v>
      </c>
      <c r="D1598" s="45">
        <v>45869</v>
      </c>
      <c r="E1598" s="8">
        <v>39.200000000000003</v>
      </c>
      <c r="F1598" s="8">
        <f t="shared" si="252"/>
        <v>3449.6000000000004</v>
      </c>
      <c r="G1598" s="54">
        <f t="shared" si="257"/>
        <v>3449.6000000000004</v>
      </c>
      <c r="H1598" s="25">
        <v>108407</v>
      </c>
      <c r="I1598" s="25" t="s">
        <v>3014</v>
      </c>
      <c r="J1598" s="25">
        <v>1</v>
      </c>
      <c r="K1598" s="25">
        <v>1</v>
      </c>
      <c r="L1598" s="25">
        <f t="shared" si="253"/>
        <v>0</v>
      </c>
      <c r="M1598" s="25" t="s">
        <v>2236</v>
      </c>
      <c r="N1598" s="45">
        <v>45871</v>
      </c>
      <c r="O1598" s="54">
        <v>5320</v>
      </c>
      <c r="P1598" s="25" t="s">
        <v>214</v>
      </c>
      <c r="Q1598" s="25" t="s">
        <v>1131</v>
      </c>
      <c r="R1598" s="25" t="s">
        <v>1131</v>
      </c>
      <c r="S1598" s="3">
        <v>4</v>
      </c>
      <c r="T1598" s="55"/>
      <c r="U1598" s="25" t="s">
        <v>19</v>
      </c>
      <c r="V1598" s="25" t="str">
        <f>VLOOKUP(P1598,'Customer List'!B:C,2,)</f>
        <v>Delhi</v>
      </c>
      <c r="W1598" s="56"/>
      <c r="X1598" s="45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67" t="str">
        <f>VLOOKUP(P1598,'Customer List'!B:D,3,)</f>
        <v>Local</v>
      </c>
    </row>
    <row r="1599" spans="1:29" x14ac:dyDescent="0.25">
      <c r="A1599" s="25">
        <f t="shared" si="258"/>
        <v>1596</v>
      </c>
      <c r="B1599" s="25" t="s">
        <v>2164</v>
      </c>
      <c r="C1599" s="45">
        <v>45863</v>
      </c>
      <c r="D1599" s="45">
        <v>45869</v>
      </c>
      <c r="E1599" s="8">
        <v>222.75</v>
      </c>
      <c r="F1599" s="8">
        <f t="shared" si="252"/>
        <v>19602</v>
      </c>
      <c r="G1599" s="54">
        <f t="shared" si="257"/>
        <v>39204</v>
      </c>
      <c r="H1599" s="25">
        <v>118227</v>
      </c>
      <c r="I1599" s="25" t="s">
        <v>3015</v>
      </c>
      <c r="J1599" s="25">
        <v>2</v>
      </c>
      <c r="K1599" s="25">
        <v>2</v>
      </c>
      <c r="L1599" s="25">
        <f t="shared" si="253"/>
        <v>0</v>
      </c>
      <c r="M1599" s="25" t="s">
        <v>2180</v>
      </c>
      <c r="N1599" s="45">
        <v>45871</v>
      </c>
      <c r="O1599" s="54">
        <v>50787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258"/>
        <v>1597</v>
      </c>
      <c r="B1600" s="25" t="s">
        <v>2164</v>
      </c>
      <c r="C1600" s="45">
        <v>45863</v>
      </c>
      <c r="D1600" s="45">
        <v>45869</v>
      </c>
      <c r="E1600" s="8">
        <v>210</v>
      </c>
      <c r="F1600" s="8">
        <f t="shared" si="252"/>
        <v>18480</v>
      </c>
      <c r="G1600" s="54">
        <f t="shared" si="257"/>
        <v>36960</v>
      </c>
      <c r="H1600" s="25">
        <v>125221</v>
      </c>
      <c r="I1600" s="25" t="s">
        <v>3016</v>
      </c>
      <c r="J1600" s="25">
        <v>2</v>
      </c>
      <c r="K1600" s="25">
        <v>2</v>
      </c>
      <c r="L1600" s="25">
        <f t="shared" si="253"/>
        <v>0</v>
      </c>
      <c r="M1600" s="25" t="s">
        <v>2180</v>
      </c>
      <c r="N1600" s="45">
        <v>45871</v>
      </c>
      <c r="O1600" s="54">
        <v>47880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258"/>
        <v>1598</v>
      </c>
      <c r="B1601" s="25" t="s">
        <v>2164</v>
      </c>
      <c r="C1601" s="45">
        <v>45863</v>
      </c>
      <c r="D1601" s="45">
        <v>45869</v>
      </c>
      <c r="E1601" s="8">
        <v>221.9</v>
      </c>
      <c r="F1601" s="8">
        <f t="shared" si="252"/>
        <v>19527.2</v>
      </c>
      <c r="G1601" s="54">
        <f t="shared" si="257"/>
        <v>19527.2</v>
      </c>
      <c r="H1601" s="25">
        <v>135214</v>
      </c>
      <c r="I1601" s="25" t="s">
        <v>3017</v>
      </c>
      <c r="J1601" s="25">
        <v>1</v>
      </c>
      <c r="K1601" s="25">
        <v>1</v>
      </c>
      <c r="L1601" s="25">
        <f t="shared" si="253"/>
        <v>0</v>
      </c>
      <c r="M1601" s="25" t="s">
        <v>2180</v>
      </c>
      <c r="N1601" s="45">
        <v>45871</v>
      </c>
      <c r="O1601" s="54">
        <v>27103.5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258"/>
        <v>1599</v>
      </c>
      <c r="B1602" s="25" t="s">
        <v>2164</v>
      </c>
      <c r="C1602" s="45">
        <v>45863</v>
      </c>
      <c r="D1602" s="45">
        <v>45869</v>
      </c>
      <c r="E1602" s="8">
        <v>267.39999999999998</v>
      </c>
      <c r="F1602" s="8">
        <f t="shared" si="252"/>
        <v>23531.199999999997</v>
      </c>
      <c r="G1602" s="54">
        <f t="shared" si="257"/>
        <v>23531.199999999997</v>
      </c>
      <c r="H1602" s="25">
        <v>139314</v>
      </c>
      <c r="I1602" s="25" t="s">
        <v>3018</v>
      </c>
      <c r="J1602" s="25">
        <v>1</v>
      </c>
      <c r="K1602" s="25">
        <v>1</v>
      </c>
      <c r="L1602" s="25">
        <f t="shared" si="253"/>
        <v>0</v>
      </c>
      <c r="M1602" s="25" t="s">
        <v>2198</v>
      </c>
      <c r="N1602" s="45">
        <v>45871</v>
      </c>
      <c r="O1602" s="54">
        <v>29032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258"/>
        <v>1600</v>
      </c>
      <c r="B1603" s="25" t="s">
        <v>2164</v>
      </c>
      <c r="C1603" s="45">
        <v>45863</v>
      </c>
      <c r="D1603" s="45">
        <v>45869</v>
      </c>
      <c r="E1603" s="8">
        <v>161.25</v>
      </c>
      <c r="F1603" s="8">
        <f t="shared" si="252"/>
        <v>14190</v>
      </c>
      <c r="G1603" s="54">
        <f t="shared" si="257"/>
        <v>28380</v>
      </c>
      <c r="H1603" s="25">
        <v>145513</v>
      </c>
      <c r="I1603" s="25" t="s">
        <v>3019</v>
      </c>
      <c r="J1603" s="25">
        <v>2</v>
      </c>
      <c r="K1603" s="25">
        <v>2</v>
      </c>
      <c r="L1603" s="25">
        <f t="shared" si="253"/>
        <v>0</v>
      </c>
      <c r="M1603" s="25" t="s">
        <v>2180</v>
      </c>
      <c r="N1603" s="45">
        <v>45871</v>
      </c>
      <c r="O1603" s="54">
        <v>36765</v>
      </c>
      <c r="P1603" s="25" t="s">
        <v>243</v>
      </c>
      <c r="Q1603" s="25">
        <v>58153984346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Mumbai</v>
      </c>
      <c r="W1603" s="56"/>
      <c r="X1603" s="45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258"/>
        <v>1601</v>
      </c>
      <c r="B1604" s="25" t="s">
        <v>2164</v>
      </c>
      <c r="C1604" s="45">
        <v>45863</v>
      </c>
      <c r="D1604" s="45">
        <v>45869</v>
      </c>
      <c r="E1604" s="8">
        <v>231</v>
      </c>
      <c r="F1604" s="8">
        <f t="shared" si="252"/>
        <v>20328</v>
      </c>
      <c r="G1604" s="54">
        <f t="shared" si="257"/>
        <v>20328</v>
      </c>
      <c r="H1604" s="25">
        <v>155509</v>
      </c>
      <c r="I1604" s="25" t="s">
        <v>3020</v>
      </c>
      <c r="J1604" s="25">
        <v>1</v>
      </c>
      <c r="K1604" s="25">
        <v>1</v>
      </c>
      <c r="L1604" s="25">
        <f t="shared" si="253"/>
        <v>0</v>
      </c>
      <c r="M1604" s="25" t="s">
        <v>2198</v>
      </c>
      <c r="N1604" s="45">
        <v>45871</v>
      </c>
      <c r="O1604" s="54">
        <v>23408</v>
      </c>
      <c r="P1604" s="25" t="s">
        <v>841</v>
      </c>
      <c r="Q1604" s="25">
        <v>58153982865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Hyderabad</v>
      </c>
      <c r="W1604" s="56"/>
      <c r="X1604" s="45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258"/>
        <v>1602</v>
      </c>
      <c r="B1605" s="25" t="s">
        <v>2164</v>
      </c>
      <c r="C1605" s="45">
        <v>45863</v>
      </c>
      <c r="D1605" s="45">
        <v>45869</v>
      </c>
      <c r="E1605" s="8">
        <v>38.5</v>
      </c>
      <c r="F1605" s="8">
        <f t="shared" ref="F1605:F1668" si="260">IF(AB1605="DOLLAR",E1605*88,E1605)</f>
        <v>3388</v>
      </c>
      <c r="G1605" s="54">
        <f t="shared" si="257"/>
        <v>3388</v>
      </c>
      <c r="H1605" s="25">
        <v>300306</v>
      </c>
      <c r="I1605" s="25" t="s">
        <v>217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2240</v>
      </c>
      <c r="N1605" s="45">
        <v>45873</v>
      </c>
      <c r="O1605" s="54">
        <v>5285.5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x14ac:dyDescent="0.25">
      <c r="A1606" s="25">
        <f t="shared" si="258"/>
        <v>1603</v>
      </c>
      <c r="B1606" s="25" t="s">
        <v>2164</v>
      </c>
      <c r="C1606" s="45">
        <v>45863</v>
      </c>
      <c r="D1606" s="45">
        <v>45869</v>
      </c>
      <c r="E1606" s="8">
        <v>35</v>
      </c>
      <c r="F1606" s="8">
        <f t="shared" si="260"/>
        <v>3080</v>
      </c>
      <c r="G1606" s="54">
        <f t="shared" si="257"/>
        <v>3080</v>
      </c>
      <c r="H1606" s="25">
        <v>300406</v>
      </c>
      <c r="I1606" s="25" t="s">
        <v>217</v>
      </c>
      <c r="J1606" s="25">
        <v>1</v>
      </c>
      <c r="K1606" s="25">
        <v>1</v>
      </c>
      <c r="L1606" s="25">
        <f t="shared" si="261"/>
        <v>0</v>
      </c>
      <c r="M1606" s="25" t="s">
        <v>2193</v>
      </c>
      <c r="N1606" s="45">
        <v>45871</v>
      </c>
      <c r="O1606" s="54">
        <v>5425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258"/>
        <v>1604</v>
      </c>
      <c r="B1607" s="25" t="s">
        <v>2164</v>
      </c>
      <c r="C1607" s="45">
        <v>45863</v>
      </c>
      <c r="D1607" s="45">
        <v>45869</v>
      </c>
      <c r="E1607" s="8">
        <v>234.5</v>
      </c>
      <c r="F1607" s="8">
        <f t="shared" si="260"/>
        <v>20636</v>
      </c>
      <c r="G1607" s="54">
        <f t="shared" ref="G1607:G1670" si="265">F1607*J1607</f>
        <v>20636</v>
      </c>
      <c r="H1607" s="25">
        <v>300922</v>
      </c>
      <c r="I1607" s="25" t="s">
        <v>3021</v>
      </c>
      <c r="J1607" s="25">
        <v>1</v>
      </c>
      <c r="K1607" s="25">
        <v>1</v>
      </c>
      <c r="L1607" s="25">
        <f t="shared" si="261"/>
        <v>0</v>
      </c>
      <c r="M1607" s="25" t="s">
        <v>2240</v>
      </c>
      <c r="N1607" s="45">
        <v>45873</v>
      </c>
      <c r="O1607" s="54">
        <v>32193.5</v>
      </c>
      <c r="P1607" s="25" t="s">
        <v>1055</v>
      </c>
      <c r="Q1607" s="25" t="s">
        <v>2078</v>
      </c>
      <c r="R1607" s="25" t="s">
        <v>849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ref="A1608:A1671" si="266">A1607+1</f>
        <v>1605</v>
      </c>
      <c r="B1608" s="25" t="s">
        <v>2164</v>
      </c>
      <c r="C1608" s="45">
        <v>45863</v>
      </c>
      <c r="D1608" s="45">
        <v>45869</v>
      </c>
      <c r="E1608" s="8">
        <v>204.4</v>
      </c>
      <c r="F1608" s="8">
        <f t="shared" si="260"/>
        <v>17987.2</v>
      </c>
      <c r="G1608" s="54">
        <f t="shared" si="265"/>
        <v>17987.2</v>
      </c>
      <c r="H1608" s="25">
        <v>301016</v>
      </c>
      <c r="I1608" s="25" t="s">
        <v>1313</v>
      </c>
      <c r="J1608" s="25">
        <v>1</v>
      </c>
      <c r="K1608" s="25">
        <v>1</v>
      </c>
      <c r="L1608" s="25">
        <f t="shared" si="261"/>
        <v>0</v>
      </c>
      <c r="M1608" s="25" t="s">
        <v>2183</v>
      </c>
      <c r="N1608" s="45">
        <v>45871</v>
      </c>
      <c r="O1608" s="54">
        <v>31682</v>
      </c>
      <c r="P1608" s="25" t="s">
        <v>2053</v>
      </c>
      <c r="Q1608" s="25">
        <v>58153983650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266"/>
        <v>1606</v>
      </c>
      <c r="B1609" s="25" t="s">
        <v>2164</v>
      </c>
      <c r="C1609" s="45">
        <v>45863</v>
      </c>
      <c r="D1609" s="45">
        <v>45869</v>
      </c>
      <c r="E1609" s="8">
        <v>242.9</v>
      </c>
      <c r="F1609" s="8">
        <f t="shared" si="260"/>
        <v>21375.200000000001</v>
      </c>
      <c r="G1609" s="54">
        <f t="shared" si="265"/>
        <v>42750.400000000001</v>
      </c>
      <c r="H1609" s="25">
        <v>301852</v>
      </c>
      <c r="I1609" s="25" t="s">
        <v>3022</v>
      </c>
      <c r="J1609" s="25">
        <v>2</v>
      </c>
      <c r="K1609" s="25">
        <v>2</v>
      </c>
      <c r="L1609" s="25">
        <f t="shared" si="261"/>
        <v>0</v>
      </c>
      <c r="M1609" s="25" t="s">
        <v>2193</v>
      </c>
      <c r="N1609" s="45">
        <v>45871</v>
      </c>
      <c r="O1609" s="54">
        <v>75299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266"/>
        <v>1607</v>
      </c>
      <c r="B1610" s="25" t="s">
        <v>2164</v>
      </c>
      <c r="C1610" s="45">
        <v>45863</v>
      </c>
      <c r="D1610" s="45">
        <v>45869</v>
      </c>
      <c r="E1610" s="8">
        <v>133.69999999999999</v>
      </c>
      <c r="F1610" s="8">
        <f t="shared" si="260"/>
        <v>11765.599999999999</v>
      </c>
      <c r="G1610" s="54">
        <f t="shared" si="265"/>
        <v>11765.599999999999</v>
      </c>
      <c r="H1610" s="25">
        <v>301904</v>
      </c>
      <c r="I1610" s="25" t="s">
        <v>3023</v>
      </c>
      <c r="J1610" s="25">
        <v>1</v>
      </c>
      <c r="K1610" s="25">
        <v>1</v>
      </c>
      <c r="L1610" s="25">
        <f t="shared" si="261"/>
        <v>0</v>
      </c>
      <c r="M1610" s="25" t="s">
        <v>2358</v>
      </c>
      <c r="N1610" s="45">
        <v>45881</v>
      </c>
      <c r="O1610" s="54">
        <v>28124.75</v>
      </c>
      <c r="P1610" s="25" t="s">
        <v>31</v>
      </c>
      <c r="Q1610" s="25" t="s">
        <v>2078</v>
      </c>
      <c r="R1610" s="25" t="s">
        <v>638</v>
      </c>
      <c r="S1610" s="3">
        <v>4</v>
      </c>
      <c r="T1610" s="55"/>
      <c r="U1610" s="25" t="s">
        <v>19</v>
      </c>
      <c r="V1610" s="25" t="str">
        <f>VLOOKUP(P1610,'Customer List'!B:C,2,)</f>
        <v>Delhi</v>
      </c>
      <c r="W1610" s="56"/>
      <c r="X1610" s="45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67" t="str">
        <f>VLOOKUP(P1610,'Customer List'!B:D,3,)</f>
        <v>Local</v>
      </c>
    </row>
    <row r="1611" spans="1:29" x14ac:dyDescent="0.25">
      <c r="A1611" s="25">
        <f t="shared" si="266"/>
        <v>1608</v>
      </c>
      <c r="B1611" s="25" t="s">
        <v>2164</v>
      </c>
      <c r="C1611" s="45">
        <v>45863</v>
      </c>
      <c r="D1611" s="45">
        <v>45869</v>
      </c>
      <c r="E1611" s="8">
        <v>282</v>
      </c>
      <c r="F1611" s="8">
        <f t="shared" si="260"/>
        <v>24816</v>
      </c>
      <c r="G1611" s="54">
        <f t="shared" si="265"/>
        <v>49632</v>
      </c>
      <c r="H1611" s="25">
        <v>302048</v>
      </c>
      <c r="I1611" s="25" t="s">
        <v>1316</v>
      </c>
      <c r="J1611" s="25">
        <v>2</v>
      </c>
      <c r="K1611" s="25">
        <v>2</v>
      </c>
      <c r="L1611" s="25">
        <f t="shared" si="261"/>
        <v>0</v>
      </c>
      <c r="M1611" s="25" t="s">
        <v>2193</v>
      </c>
      <c r="N1611" s="45">
        <v>45871</v>
      </c>
      <c r="O1611" s="54">
        <v>81592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266"/>
        <v>1609</v>
      </c>
      <c r="B1612" s="25" t="s">
        <v>2164</v>
      </c>
      <c r="C1612" s="45">
        <v>45863</v>
      </c>
      <c r="D1612" s="45">
        <v>45869</v>
      </c>
      <c r="E1612" s="8">
        <v>297</v>
      </c>
      <c r="F1612" s="8">
        <f t="shared" si="260"/>
        <v>26136</v>
      </c>
      <c r="G1612" s="54">
        <f t="shared" si="265"/>
        <v>52272</v>
      </c>
      <c r="H1612" s="25">
        <v>302336</v>
      </c>
      <c r="I1612" s="25" t="s">
        <v>3024</v>
      </c>
      <c r="J1612" s="25">
        <v>2</v>
      </c>
      <c r="K1612" s="25">
        <v>2</v>
      </c>
      <c r="L1612" s="25">
        <f t="shared" si="261"/>
        <v>0</v>
      </c>
      <c r="M1612" s="25" t="s">
        <v>2193</v>
      </c>
      <c r="N1612" s="45">
        <v>45871</v>
      </c>
      <c r="O1612" s="54">
        <v>85932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266"/>
        <v>1610</v>
      </c>
      <c r="B1613" s="25" t="s">
        <v>2164</v>
      </c>
      <c r="C1613" s="45">
        <v>45863</v>
      </c>
      <c r="D1613" s="45">
        <v>45869</v>
      </c>
      <c r="E1613" s="8">
        <v>318</v>
      </c>
      <c r="F1613" s="8">
        <f t="shared" si="260"/>
        <v>27984</v>
      </c>
      <c r="G1613" s="54">
        <f t="shared" si="265"/>
        <v>27984</v>
      </c>
      <c r="H1613" s="25">
        <v>302828</v>
      </c>
      <c r="I1613" s="25" t="s">
        <v>1806</v>
      </c>
      <c r="J1613" s="25">
        <v>1</v>
      </c>
      <c r="K1613" s="25">
        <v>1</v>
      </c>
      <c r="L1613" s="25">
        <f t="shared" si="261"/>
        <v>0</v>
      </c>
      <c r="M1613" s="25" t="s">
        <v>2182</v>
      </c>
      <c r="N1613" s="45">
        <v>45871</v>
      </c>
      <c r="O1613" s="54">
        <v>39432</v>
      </c>
      <c r="P1613" s="25" t="s">
        <v>2053</v>
      </c>
      <c r="Q1613" s="25">
        <v>58153983650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266"/>
        <v>1611</v>
      </c>
      <c r="B1614" s="25" t="s">
        <v>2164</v>
      </c>
      <c r="C1614" s="45">
        <v>45863</v>
      </c>
      <c r="D1614" s="45">
        <v>45869</v>
      </c>
      <c r="E1614" s="8">
        <v>185.5</v>
      </c>
      <c r="F1614" s="8">
        <f t="shared" si="260"/>
        <v>16324</v>
      </c>
      <c r="G1614" s="54">
        <f t="shared" si="265"/>
        <v>16324</v>
      </c>
      <c r="H1614" s="25">
        <v>304024</v>
      </c>
      <c r="I1614" s="25" t="s">
        <v>1696</v>
      </c>
      <c r="J1614" s="25">
        <v>1</v>
      </c>
      <c r="K1614" s="25">
        <v>1</v>
      </c>
      <c r="L1614" s="25">
        <f t="shared" si="261"/>
        <v>0</v>
      </c>
      <c r="M1614" s="25" t="s">
        <v>2188</v>
      </c>
      <c r="N1614" s="45">
        <v>45871</v>
      </c>
      <c r="O1614" s="54">
        <v>30806</v>
      </c>
      <c r="P1614" s="25" t="s">
        <v>289</v>
      </c>
      <c r="Q1614" s="25">
        <v>58153983241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Banglore</v>
      </c>
      <c r="W1614" s="56"/>
      <c r="X1614" s="45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266"/>
        <v>1612</v>
      </c>
      <c r="B1615" s="25" t="s">
        <v>2164</v>
      </c>
      <c r="C1615" s="45">
        <v>45863</v>
      </c>
      <c r="D1615" s="45">
        <v>45869</v>
      </c>
      <c r="E1615" s="8">
        <v>326.25</v>
      </c>
      <c r="F1615" s="8">
        <f t="shared" si="260"/>
        <v>28710</v>
      </c>
      <c r="G1615" s="54">
        <f t="shared" si="265"/>
        <v>57420</v>
      </c>
      <c r="H1615" s="25">
        <v>306742</v>
      </c>
      <c r="I1615" s="25" t="s">
        <v>1323</v>
      </c>
      <c r="J1615" s="25">
        <v>2</v>
      </c>
      <c r="K1615" s="25">
        <v>2</v>
      </c>
      <c r="L1615" s="25">
        <f t="shared" si="261"/>
        <v>0</v>
      </c>
      <c r="M1615" s="25" t="s">
        <v>2193</v>
      </c>
      <c r="N1615" s="45">
        <v>45871</v>
      </c>
      <c r="O1615" s="54">
        <v>94395</v>
      </c>
      <c r="P1615" s="25" t="s">
        <v>893</v>
      </c>
      <c r="Q1615" s="25">
        <v>58153984534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Banglore</v>
      </c>
      <c r="W1615" s="56"/>
      <c r="X1615" s="45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x14ac:dyDescent="0.25">
      <c r="A1616" s="25">
        <f t="shared" si="266"/>
        <v>1613</v>
      </c>
      <c r="B1616" s="25" t="s">
        <v>2164</v>
      </c>
      <c r="C1616" s="45">
        <v>45863</v>
      </c>
      <c r="D1616" s="45">
        <v>45869</v>
      </c>
      <c r="E1616" s="8">
        <v>330</v>
      </c>
      <c r="F1616" s="8">
        <f t="shared" si="260"/>
        <v>29040</v>
      </c>
      <c r="G1616" s="54">
        <f t="shared" si="265"/>
        <v>29040</v>
      </c>
      <c r="H1616" s="25">
        <v>307642</v>
      </c>
      <c r="I1616" s="25" t="s">
        <v>3025</v>
      </c>
      <c r="J1616" s="25">
        <v>1</v>
      </c>
      <c r="K1616" s="25">
        <v>1</v>
      </c>
      <c r="L1616" s="25">
        <f t="shared" si="261"/>
        <v>0</v>
      </c>
      <c r="M1616" s="25" t="s">
        <v>3342</v>
      </c>
      <c r="N1616" s="45">
        <v>45904</v>
      </c>
      <c r="O1616" s="54">
        <v>51150</v>
      </c>
      <c r="P1616" s="25" t="s">
        <v>626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266"/>
        <v>1614</v>
      </c>
      <c r="B1617" s="25" t="s">
        <v>2164</v>
      </c>
      <c r="C1617" s="45">
        <v>45863</v>
      </c>
      <c r="D1617" s="45">
        <v>45869</v>
      </c>
      <c r="E1617" s="8">
        <v>77</v>
      </c>
      <c r="F1617" s="8">
        <f t="shared" si="260"/>
        <v>6776</v>
      </c>
      <c r="G1617" s="54">
        <f t="shared" si="265"/>
        <v>6776</v>
      </c>
      <c r="H1617" s="25">
        <v>308703</v>
      </c>
      <c r="I1617" s="25" t="s">
        <v>3026</v>
      </c>
      <c r="J1617" s="25">
        <v>1</v>
      </c>
      <c r="K1617" s="25">
        <v>1</v>
      </c>
      <c r="L1617" s="25">
        <f t="shared" si="261"/>
        <v>0</v>
      </c>
      <c r="M1617" s="25" t="s">
        <v>2190</v>
      </c>
      <c r="N1617" s="45">
        <v>45871</v>
      </c>
      <c r="O1617" s="54">
        <v>11935</v>
      </c>
      <c r="P1617" s="25" t="s">
        <v>296</v>
      </c>
      <c r="Q1617" s="25">
        <v>58153982574</v>
      </c>
      <c r="R1617" s="25" t="s">
        <v>41</v>
      </c>
      <c r="S1617" s="3">
        <v>4</v>
      </c>
      <c r="T1617" s="55"/>
      <c r="U1617" s="25" t="s">
        <v>19</v>
      </c>
      <c r="V1617" s="25" t="str">
        <f>VLOOKUP(P1617,'Customer List'!B:C,2,)</f>
        <v>Kerala</v>
      </c>
      <c r="W1617" s="56"/>
      <c r="X1617" s="45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67" t="str">
        <f>VLOOKUP(P1617,'Customer List'!B:D,3,)</f>
        <v>OutStation</v>
      </c>
    </row>
    <row r="1618" spans="1:29" x14ac:dyDescent="0.25">
      <c r="A1618" s="25">
        <f t="shared" si="266"/>
        <v>1615</v>
      </c>
      <c r="B1618" s="25" t="s">
        <v>2164</v>
      </c>
      <c r="C1618" s="45">
        <v>45863</v>
      </c>
      <c r="D1618" s="45">
        <v>45869</v>
      </c>
      <c r="E1618" s="8">
        <v>97.3</v>
      </c>
      <c r="F1618" s="8">
        <f t="shared" si="260"/>
        <v>8562.4</v>
      </c>
      <c r="G1618" s="54">
        <f t="shared" si="265"/>
        <v>8562.4</v>
      </c>
      <c r="H1618" s="25">
        <v>313205</v>
      </c>
      <c r="I1618" s="25" t="s">
        <v>3027</v>
      </c>
      <c r="J1618" s="25">
        <v>1</v>
      </c>
      <c r="K1618" s="25">
        <v>1</v>
      </c>
      <c r="L1618" s="25">
        <f t="shared" si="261"/>
        <v>0</v>
      </c>
      <c r="M1618" s="25" t="s">
        <v>2481</v>
      </c>
      <c r="N1618" s="45">
        <v>45890</v>
      </c>
      <c r="O1618" s="54">
        <v>15512.4</v>
      </c>
      <c r="P1618" s="25" t="s">
        <v>2163</v>
      </c>
      <c r="Q1618" s="25" t="s">
        <v>637</v>
      </c>
      <c r="R1618" s="25" t="s">
        <v>638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266"/>
        <v>1616</v>
      </c>
      <c r="B1619" s="25" t="s">
        <v>2164</v>
      </c>
      <c r="C1619" s="45">
        <v>45863</v>
      </c>
      <c r="D1619" s="45">
        <v>45869</v>
      </c>
      <c r="E1619" s="8">
        <v>111.3</v>
      </c>
      <c r="F1619" s="8">
        <f t="shared" si="260"/>
        <v>9794.4</v>
      </c>
      <c r="G1619" s="54">
        <f t="shared" si="265"/>
        <v>9794.4</v>
      </c>
      <c r="H1619" s="25">
        <v>313225</v>
      </c>
      <c r="I1619" s="25" t="s">
        <v>3028</v>
      </c>
      <c r="J1619" s="25">
        <v>1</v>
      </c>
      <c r="K1619" s="25">
        <v>1</v>
      </c>
      <c r="L1619" s="25">
        <f t="shared" si="261"/>
        <v>0</v>
      </c>
      <c r="M1619" s="25" t="s">
        <v>2236</v>
      </c>
      <c r="N1619" s="45">
        <v>45871</v>
      </c>
      <c r="O1619" s="54">
        <v>15105</v>
      </c>
      <c r="P1619" s="25" t="s">
        <v>214</v>
      </c>
      <c r="Q1619" s="25" t="s">
        <v>1131</v>
      </c>
      <c r="R1619" s="25" t="s">
        <v>1131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266"/>
        <v>1617</v>
      </c>
      <c r="B1620" s="25" t="s">
        <v>2164</v>
      </c>
      <c r="C1620" s="45">
        <v>45863</v>
      </c>
      <c r="D1620" s="45">
        <v>45869</v>
      </c>
      <c r="E1620" s="8">
        <v>267.39999999999998</v>
      </c>
      <c r="F1620" s="8">
        <f t="shared" si="260"/>
        <v>23531.199999999997</v>
      </c>
      <c r="G1620" s="54">
        <f t="shared" si="265"/>
        <v>23531.199999999997</v>
      </c>
      <c r="H1620" s="25">
        <v>314512</v>
      </c>
      <c r="I1620" s="25" t="s">
        <v>1814</v>
      </c>
      <c r="J1620" s="25">
        <v>1</v>
      </c>
      <c r="K1620" s="25">
        <v>1</v>
      </c>
      <c r="L1620" s="25">
        <f t="shared" si="261"/>
        <v>0</v>
      </c>
      <c r="M1620" s="25" t="s">
        <v>2310</v>
      </c>
      <c r="N1620" s="45">
        <v>45877</v>
      </c>
      <c r="O1620" s="54">
        <v>44407.5</v>
      </c>
      <c r="P1620" s="25" t="s">
        <v>903</v>
      </c>
      <c r="Q1620" s="25" t="s">
        <v>2078</v>
      </c>
      <c r="R1620" s="25" t="s">
        <v>849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266"/>
        <v>1618</v>
      </c>
      <c r="B1621" s="25" t="s">
        <v>2164</v>
      </c>
      <c r="C1621" s="45">
        <v>45863</v>
      </c>
      <c r="D1621" s="45">
        <v>45869</v>
      </c>
      <c r="E1621" s="8">
        <v>19.600000000000001</v>
      </c>
      <c r="F1621" s="8">
        <f t="shared" si="260"/>
        <v>1724.8000000000002</v>
      </c>
      <c r="G1621" s="54">
        <f t="shared" si="265"/>
        <v>1724.8000000000002</v>
      </c>
      <c r="H1621" s="25">
        <v>317307</v>
      </c>
      <c r="I1621" s="25" t="s">
        <v>1471</v>
      </c>
      <c r="J1621" s="25">
        <v>1</v>
      </c>
      <c r="K1621" s="25">
        <v>1</v>
      </c>
      <c r="L1621" s="25">
        <f t="shared" si="261"/>
        <v>0</v>
      </c>
      <c r="M1621" s="25" t="s">
        <v>2239</v>
      </c>
      <c r="N1621" s="45">
        <v>45873</v>
      </c>
      <c r="O1621" s="54">
        <v>2821</v>
      </c>
      <c r="P1621" s="25" t="s">
        <v>119</v>
      </c>
      <c r="Q1621" s="25" t="s">
        <v>2078</v>
      </c>
      <c r="R1621" s="25" t="s">
        <v>849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266"/>
        <v>1619</v>
      </c>
      <c r="B1622" s="25" t="s">
        <v>2164</v>
      </c>
      <c r="C1622" s="45">
        <v>45863</v>
      </c>
      <c r="D1622" s="45">
        <v>45869</v>
      </c>
      <c r="E1622" s="8">
        <v>321.75</v>
      </c>
      <c r="F1622" s="8">
        <f t="shared" si="260"/>
        <v>28314</v>
      </c>
      <c r="G1622" s="54">
        <f t="shared" si="265"/>
        <v>56628</v>
      </c>
      <c r="H1622" s="25">
        <v>318334</v>
      </c>
      <c r="I1622" s="25" t="s">
        <v>3029</v>
      </c>
      <c r="J1622" s="25">
        <v>2</v>
      </c>
      <c r="K1622" s="25">
        <v>2</v>
      </c>
      <c r="L1622" s="25">
        <f t="shared" si="261"/>
        <v>0</v>
      </c>
      <c r="M1622" s="25" t="s">
        <v>2193</v>
      </c>
      <c r="N1622" s="45">
        <v>45871</v>
      </c>
      <c r="O1622" s="54">
        <v>93093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266"/>
        <v>1620</v>
      </c>
      <c r="B1623" s="25" t="s">
        <v>2164</v>
      </c>
      <c r="C1623" s="45">
        <v>45863</v>
      </c>
      <c r="D1623" s="45">
        <v>45869</v>
      </c>
      <c r="E1623" s="8">
        <v>179.9</v>
      </c>
      <c r="F1623" s="8">
        <f t="shared" si="260"/>
        <v>15831.2</v>
      </c>
      <c r="G1623" s="54">
        <f t="shared" si="265"/>
        <v>15831.2</v>
      </c>
      <c r="H1623" s="25">
        <v>321106</v>
      </c>
      <c r="I1623" s="25" t="s">
        <v>2855</v>
      </c>
      <c r="J1623" s="25">
        <v>1</v>
      </c>
      <c r="K1623" s="25">
        <v>1</v>
      </c>
      <c r="L1623" s="25">
        <f t="shared" si="261"/>
        <v>0</v>
      </c>
      <c r="M1623" s="25" t="s">
        <v>2358</v>
      </c>
      <c r="N1623" s="45">
        <v>45881</v>
      </c>
      <c r="O1623" s="54">
        <v>37843.25</v>
      </c>
      <c r="P1623" s="25" t="s">
        <v>31</v>
      </c>
      <c r="Q1623" s="25" t="s">
        <v>2078</v>
      </c>
      <c r="R1623" s="25" t="s">
        <v>638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266"/>
        <v>1621</v>
      </c>
      <c r="B1624" s="25" t="s">
        <v>2164</v>
      </c>
      <c r="C1624" s="45">
        <v>45863</v>
      </c>
      <c r="D1624" s="45">
        <v>45869</v>
      </c>
      <c r="E1624" s="8">
        <v>70.7</v>
      </c>
      <c r="F1624" s="8">
        <f t="shared" si="260"/>
        <v>6221.6</v>
      </c>
      <c r="G1624" s="54">
        <f t="shared" si="265"/>
        <v>6221.6</v>
      </c>
      <c r="H1624" s="25">
        <v>328107</v>
      </c>
      <c r="I1624" s="25" t="s">
        <v>3030</v>
      </c>
      <c r="J1624" s="25">
        <v>1</v>
      </c>
      <c r="K1624" s="25">
        <v>1</v>
      </c>
      <c r="L1624" s="25">
        <f t="shared" si="261"/>
        <v>0</v>
      </c>
      <c r="M1624" s="25" t="s">
        <v>2481</v>
      </c>
      <c r="N1624" s="45">
        <v>45890</v>
      </c>
      <c r="O1624" s="54">
        <v>11271.6</v>
      </c>
      <c r="P1624" s="25" t="s">
        <v>2163</v>
      </c>
      <c r="Q1624" s="25" t="s">
        <v>637</v>
      </c>
      <c r="R1624" s="25" t="s">
        <v>638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266"/>
        <v>1622</v>
      </c>
      <c r="B1625" s="25" t="s">
        <v>2164</v>
      </c>
      <c r="C1625" s="45">
        <v>45863</v>
      </c>
      <c r="D1625" s="45">
        <v>45869</v>
      </c>
      <c r="E1625" s="8">
        <v>301.5</v>
      </c>
      <c r="F1625" s="8">
        <f t="shared" si="260"/>
        <v>26532</v>
      </c>
      <c r="G1625" s="54">
        <f t="shared" si="265"/>
        <v>53064</v>
      </c>
      <c r="H1625" s="25">
        <v>329932</v>
      </c>
      <c r="I1625" s="25" t="s">
        <v>3031</v>
      </c>
      <c r="J1625" s="25">
        <v>2</v>
      </c>
      <c r="K1625" s="25">
        <v>2</v>
      </c>
      <c r="L1625" s="25">
        <f t="shared" si="261"/>
        <v>0</v>
      </c>
      <c r="M1625" s="25" t="s">
        <v>2192</v>
      </c>
      <c r="N1625" s="45">
        <v>45871</v>
      </c>
      <c r="O1625" s="54">
        <v>87234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266"/>
        <v>1623</v>
      </c>
      <c r="B1626" s="25" t="s">
        <v>2164</v>
      </c>
      <c r="C1626" s="45">
        <v>45863</v>
      </c>
      <c r="D1626" s="45">
        <v>45869</v>
      </c>
      <c r="E1626" s="8">
        <v>147.69999999999999</v>
      </c>
      <c r="F1626" s="8">
        <f t="shared" si="260"/>
        <v>12997.599999999999</v>
      </c>
      <c r="G1626" s="54">
        <f t="shared" si="265"/>
        <v>12997.599999999999</v>
      </c>
      <c r="H1626" s="25">
        <v>331208</v>
      </c>
      <c r="I1626" s="25" t="s">
        <v>2860</v>
      </c>
      <c r="J1626" s="25">
        <v>1</v>
      </c>
      <c r="K1626" s="25">
        <v>1</v>
      </c>
      <c r="L1626" s="25">
        <f t="shared" si="261"/>
        <v>0</v>
      </c>
      <c r="M1626" s="25" t="s">
        <v>2238</v>
      </c>
      <c r="N1626" s="45">
        <v>45871</v>
      </c>
      <c r="O1626" s="54">
        <v>20256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x14ac:dyDescent="0.25">
      <c r="A1627" s="25">
        <f t="shared" si="266"/>
        <v>1624</v>
      </c>
      <c r="B1627" s="25" t="s">
        <v>2164</v>
      </c>
      <c r="C1627" s="45">
        <v>45863</v>
      </c>
      <c r="D1627" s="45">
        <v>45869</v>
      </c>
      <c r="E1627" s="8">
        <v>187.6</v>
      </c>
      <c r="F1627" s="8">
        <f t="shared" si="260"/>
        <v>16508.8</v>
      </c>
      <c r="G1627" s="54">
        <f t="shared" si="265"/>
        <v>33017.599999999999</v>
      </c>
      <c r="H1627" s="25">
        <v>331210</v>
      </c>
      <c r="I1627" s="25" t="s">
        <v>116</v>
      </c>
      <c r="J1627" s="25">
        <v>2</v>
      </c>
      <c r="K1627" s="25">
        <v>2</v>
      </c>
      <c r="L1627" s="25">
        <f t="shared" si="261"/>
        <v>0</v>
      </c>
      <c r="M1627" s="25" t="s">
        <v>2193</v>
      </c>
      <c r="N1627" s="45">
        <v>45871</v>
      </c>
      <c r="O1627" s="54">
        <v>58156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266"/>
        <v>1625</v>
      </c>
      <c r="B1628" s="25" t="s">
        <v>2164</v>
      </c>
      <c r="C1628" s="45">
        <v>45863</v>
      </c>
      <c r="D1628" s="45">
        <v>45869</v>
      </c>
      <c r="E1628" s="8">
        <v>169.5</v>
      </c>
      <c r="F1628" s="8">
        <f t="shared" si="260"/>
        <v>14916</v>
      </c>
      <c r="G1628" s="54">
        <f t="shared" si="265"/>
        <v>14916</v>
      </c>
      <c r="H1628" s="25">
        <v>331411</v>
      </c>
      <c r="I1628" s="25" t="s">
        <v>3032</v>
      </c>
      <c r="J1628" s="25">
        <v>1</v>
      </c>
      <c r="K1628" s="25">
        <v>1</v>
      </c>
      <c r="L1628" s="25">
        <f t="shared" si="261"/>
        <v>0</v>
      </c>
      <c r="M1628" s="25" t="s">
        <v>2238</v>
      </c>
      <c r="N1628" s="45">
        <v>45871</v>
      </c>
      <c r="O1628" s="54">
        <v>21696</v>
      </c>
      <c r="P1628" s="25" t="s">
        <v>209</v>
      </c>
      <c r="Q1628" s="25" t="s">
        <v>1131</v>
      </c>
      <c r="R1628" s="25" t="s">
        <v>1131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266"/>
        <v>1626</v>
      </c>
      <c r="B1629" s="25" t="s">
        <v>2164</v>
      </c>
      <c r="C1629" s="45">
        <v>45863</v>
      </c>
      <c r="D1629" s="45">
        <v>45869</v>
      </c>
      <c r="E1629" s="8">
        <v>330</v>
      </c>
      <c r="F1629" s="8">
        <f t="shared" si="260"/>
        <v>29040</v>
      </c>
      <c r="G1629" s="54">
        <f t="shared" si="265"/>
        <v>58080</v>
      </c>
      <c r="H1629" s="25">
        <v>331430</v>
      </c>
      <c r="I1629" s="25" t="s">
        <v>3033</v>
      </c>
      <c r="J1629" s="25">
        <v>2</v>
      </c>
      <c r="K1629" s="25">
        <v>2</v>
      </c>
      <c r="L1629" s="25">
        <f t="shared" si="261"/>
        <v>0</v>
      </c>
      <c r="M1629" s="25" t="s">
        <v>2193</v>
      </c>
      <c r="N1629" s="45">
        <v>45871</v>
      </c>
      <c r="O1629" s="54">
        <v>95480</v>
      </c>
      <c r="P1629" s="25" t="s">
        <v>893</v>
      </c>
      <c r="Q1629" s="25">
        <v>58153984534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266"/>
        <v>1627</v>
      </c>
      <c r="B1630" s="25" t="s">
        <v>2164</v>
      </c>
      <c r="C1630" s="45">
        <v>45863</v>
      </c>
      <c r="D1630" s="45">
        <v>45869</v>
      </c>
      <c r="E1630" s="8">
        <v>265.3</v>
      </c>
      <c r="F1630" s="8">
        <f t="shared" si="260"/>
        <v>23346.400000000001</v>
      </c>
      <c r="G1630" s="54">
        <f t="shared" si="265"/>
        <v>46692.800000000003</v>
      </c>
      <c r="H1630" s="25">
        <v>332706</v>
      </c>
      <c r="I1630" s="25" t="s">
        <v>3034</v>
      </c>
      <c r="J1630" s="25">
        <v>2</v>
      </c>
      <c r="K1630" s="25">
        <v>2</v>
      </c>
      <c r="L1630" s="25">
        <f t="shared" si="261"/>
        <v>0</v>
      </c>
      <c r="M1630" s="25" t="s">
        <v>2196</v>
      </c>
      <c r="N1630" s="45">
        <v>45871</v>
      </c>
      <c r="O1630" s="54">
        <v>82243</v>
      </c>
      <c r="P1630" s="25" t="s">
        <v>192</v>
      </c>
      <c r="Q1630" s="25" t="s">
        <v>2251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Chandigarh</v>
      </c>
      <c r="W1630" s="56"/>
      <c r="X1630" s="45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266"/>
        <v>1628</v>
      </c>
      <c r="B1631" s="25" t="s">
        <v>2164</v>
      </c>
      <c r="C1631" s="45">
        <v>45863</v>
      </c>
      <c r="D1631" s="45">
        <v>45869</v>
      </c>
      <c r="E1631" s="8">
        <v>226.8</v>
      </c>
      <c r="F1631" s="8">
        <f t="shared" si="260"/>
        <v>19958.400000000001</v>
      </c>
      <c r="G1631" s="54">
        <f t="shared" si="265"/>
        <v>19958.400000000001</v>
      </c>
      <c r="H1631" s="25">
        <v>341608</v>
      </c>
      <c r="I1631" s="25" t="s">
        <v>3035</v>
      </c>
      <c r="J1631" s="25">
        <v>1</v>
      </c>
      <c r="K1631" s="25">
        <v>1</v>
      </c>
      <c r="L1631" s="25">
        <f t="shared" si="261"/>
        <v>0</v>
      </c>
      <c r="M1631" s="25" t="s">
        <v>3342</v>
      </c>
      <c r="N1631" s="45">
        <v>45904</v>
      </c>
      <c r="O1631" s="54">
        <v>37665</v>
      </c>
      <c r="P1631" s="25" t="s">
        <v>626</v>
      </c>
      <c r="Q1631" s="25" t="s">
        <v>637</v>
      </c>
      <c r="R1631" s="25" t="s">
        <v>638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266"/>
        <v>1629</v>
      </c>
      <c r="B1632" s="25" t="s">
        <v>2164</v>
      </c>
      <c r="C1632" s="45">
        <v>45863</v>
      </c>
      <c r="D1632" s="45">
        <v>45869</v>
      </c>
      <c r="E1632" s="8">
        <v>70.7</v>
      </c>
      <c r="F1632" s="8">
        <f t="shared" si="260"/>
        <v>6221.6</v>
      </c>
      <c r="G1632" s="54">
        <f t="shared" si="265"/>
        <v>6221.6</v>
      </c>
      <c r="H1632" s="25">
        <v>343523</v>
      </c>
      <c r="I1632" s="25" t="s">
        <v>3036</v>
      </c>
      <c r="J1632" s="25">
        <v>1</v>
      </c>
      <c r="K1632" s="25">
        <v>1</v>
      </c>
      <c r="L1632" s="25">
        <f t="shared" si="261"/>
        <v>0</v>
      </c>
      <c r="M1632" s="25" t="s">
        <v>2195</v>
      </c>
      <c r="N1632" s="45">
        <v>45871</v>
      </c>
      <c r="O1632" s="54">
        <v>10605</v>
      </c>
      <c r="P1632" s="25" t="s">
        <v>173</v>
      </c>
      <c r="Q1632" s="25">
        <v>58153982821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Kolkata</v>
      </c>
      <c r="W1632" s="56"/>
      <c r="X1632" s="45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266"/>
        <v>1630</v>
      </c>
      <c r="B1633" s="25" t="s">
        <v>2164</v>
      </c>
      <c r="C1633" s="45">
        <v>45863</v>
      </c>
      <c r="D1633" s="45">
        <v>45869</v>
      </c>
      <c r="E1633" s="8">
        <v>267.39999999999998</v>
      </c>
      <c r="F1633" s="8">
        <f t="shared" si="260"/>
        <v>23531.199999999997</v>
      </c>
      <c r="G1633" s="54">
        <f t="shared" si="265"/>
        <v>23531.199999999997</v>
      </c>
      <c r="H1633" s="25">
        <v>353236</v>
      </c>
      <c r="I1633" s="25" t="s">
        <v>3037</v>
      </c>
      <c r="J1633" s="25">
        <v>1</v>
      </c>
      <c r="K1633" s="25">
        <v>1</v>
      </c>
      <c r="L1633" s="25">
        <f t="shared" si="261"/>
        <v>0</v>
      </c>
      <c r="M1633" s="25" t="s">
        <v>2182</v>
      </c>
      <c r="N1633" s="45">
        <v>45871</v>
      </c>
      <c r="O1633" s="54">
        <v>35526</v>
      </c>
      <c r="P1633" s="25" t="s">
        <v>2053</v>
      </c>
      <c r="Q1633" s="25">
        <v>58153983650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266"/>
        <v>1631</v>
      </c>
      <c r="B1634" s="25" t="s">
        <v>2164</v>
      </c>
      <c r="C1634" s="45">
        <v>45863</v>
      </c>
      <c r="D1634" s="45">
        <v>45869</v>
      </c>
      <c r="E1634" s="8">
        <v>285.75</v>
      </c>
      <c r="F1634" s="8">
        <f t="shared" si="260"/>
        <v>25146</v>
      </c>
      <c r="G1634" s="54">
        <f t="shared" si="265"/>
        <v>50292</v>
      </c>
      <c r="H1634" s="25">
        <v>356418</v>
      </c>
      <c r="I1634" s="25" t="s">
        <v>3038</v>
      </c>
      <c r="J1634" s="25">
        <v>2</v>
      </c>
      <c r="K1634" s="25">
        <v>2</v>
      </c>
      <c r="L1634" s="25">
        <f t="shared" si="261"/>
        <v>0</v>
      </c>
      <c r="M1634" s="25" t="s">
        <v>2182</v>
      </c>
      <c r="N1634" s="45">
        <v>45871</v>
      </c>
      <c r="O1634" s="54">
        <v>70866</v>
      </c>
      <c r="P1634" s="25" t="s">
        <v>2053</v>
      </c>
      <c r="Q1634" s="25">
        <v>58153983650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266"/>
        <v>1632</v>
      </c>
      <c r="B1635" s="25" t="s">
        <v>2164</v>
      </c>
      <c r="C1635" s="45">
        <v>45863</v>
      </c>
      <c r="D1635" s="45">
        <v>45869</v>
      </c>
      <c r="E1635" s="8">
        <v>111.3</v>
      </c>
      <c r="F1635" s="8">
        <f t="shared" si="260"/>
        <v>9794.4</v>
      </c>
      <c r="G1635" s="54">
        <f t="shared" si="265"/>
        <v>9794.4</v>
      </c>
      <c r="H1635" s="25">
        <v>357404</v>
      </c>
      <c r="I1635" s="25" t="s">
        <v>1708</v>
      </c>
      <c r="J1635" s="25">
        <v>1</v>
      </c>
      <c r="K1635" s="25">
        <v>1</v>
      </c>
      <c r="L1635" s="25">
        <f t="shared" si="261"/>
        <v>0</v>
      </c>
      <c r="M1635" s="25" t="s">
        <v>2240</v>
      </c>
      <c r="N1635" s="45">
        <v>45873</v>
      </c>
      <c r="O1635" s="54">
        <v>15279.9</v>
      </c>
      <c r="P1635" s="25" t="s">
        <v>1055</v>
      </c>
      <c r="Q1635" s="25" t="s">
        <v>2078</v>
      </c>
      <c r="R1635" s="25" t="s">
        <v>849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266"/>
        <v>1633</v>
      </c>
      <c r="B1636" s="25" t="s">
        <v>2164</v>
      </c>
      <c r="C1636" s="45">
        <v>45863</v>
      </c>
      <c r="D1636" s="45">
        <v>45869</v>
      </c>
      <c r="E1636" s="8">
        <v>87.5</v>
      </c>
      <c r="F1636" s="8">
        <f t="shared" si="260"/>
        <v>7700</v>
      </c>
      <c r="G1636" s="54">
        <f t="shared" si="265"/>
        <v>7700</v>
      </c>
      <c r="H1636" s="25">
        <v>362503</v>
      </c>
      <c r="I1636" s="25" t="s">
        <v>3039</v>
      </c>
      <c r="J1636" s="25">
        <v>1</v>
      </c>
      <c r="K1636" s="25">
        <v>1</v>
      </c>
      <c r="L1636" s="25">
        <f t="shared" si="261"/>
        <v>0</v>
      </c>
      <c r="M1636" s="25" t="s">
        <v>2197</v>
      </c>
      <c r="N1636" s="45">
        <v>45871</v>
      </c>
      <c r="O1636" s="54">
        <v>13562.5</v>
      </c>
      <c r="P1636" s="25" t="s">
        <v>192</v>
      </c>
      <c r="Q1636" s="25" t="s">
        <v>2251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Chandigarh</v>
      </c>
      <c r="W1636" s="56"/>
      <c r="X1636" s="45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266"/>
        <v>1634</v>
      </c>
      <c r="B1637" s="25" t="s">
        <v>2164</v>
      </c>
      <c r="C1637" s="45">
        <v>45863</v>
      </c>
      <c r="D1637" s="45">
        <v>45869</v>
      </c>
      <c r="E1637" s="8">
        <v>296.25</v>
      </c>
      <c r="F1637" s="8">
        <f t="shared" si="260"/>
        <v>26070</v>
      </c>
      <c r="G1637" s="54">
        <f t="shared" si="265"/>
        <v>52140</v>
      </c>
      <c r="H1637" s="25">
        <v>364808</v>
      </c>
      <c r="I1637" s="25" t="s">
        <v>3040</v>
      </c>
      <c r="J1637" s="25">
        <v>2</v>
      </c>
      <c r="K1637" s="25">
        <v>2</v>
      </c>
      <c r="L1637" s="25">
        <f t="shared" si="261"/>
        <v>0</v>
      </c>
      <c r="M1637" s="25" t="s">
        <v>2192</v>
      </c>
      <c r="N1637" s="45">
        <v>45871</v>
      </c>
      <c r="O1637" s="54">
        <v>85715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266"/>
        <v>1635</v>
      </c>
      <c r="B1638" s="25" t="s">
        <v>2164</v>
      </c>
      <c r="C1638" s="45">
        <v>45863</v>
      </c>
      <c r="D1638" s="45">
        <v>45869</v>
      </c>
      <c r="E1638" s="8">
        <v>221.9</v>
      </c>
      <c r="F1638" s="8">
        <f t="shared" si="260"/>
        <v>19527.2</v>
      </c>
      <c r="G1638" s="54">
        <f t="shared" si="265"/>
        <v>39054.400000000001</v>
      </c>
      <c r="H1638" s="25">
        <v>368516</v>
      </c>
      <c r="I1638" s="25" t="s">
        <v>2848</v>
      </c>
      <c r="J1638" s="25">
        <v>2</v>
      </c>
      <c r="K1638" s="25">
        <v>2</v>
      </c>
      <c r="L1638" s="25">
        <f t="shared" si="261"/>
        <v>0</v>
      </c>
      <c r="M1638" s="25" t="s">
        <v>2193</v>
      </c>
      <c r="N1638" s="45">
        <v>45871</v>
      </c>
      <c r="O1638" s="54">
        <v>68789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266"/>
        <v>1636</v>
      </c>
      <c r="B1639" s="25" t="s">
        <v>2164</v>
      </c>
      <c r="C1639" s="45">
        <v>45863</v>
      </c>
      <c r="D1639" s="45">
        <v>45869</v>
      </c>
      <c r="E1639" s="8">
        <v>78.400000000000006</v>
      </c>
      <c r="F1639" s="8">
        <f t="shared" si="260"/>
        <v>6899.2000000000007</v>
      </c>
      <c r="G1639" s="54">
        <f t="shared" si="265"/>
        <v>6899.2000000000007</v>
      </c>
      <c r="H1639" s="25">
        <v>368535</v>
      </c>
      <c r="I1639" s="25" t="s">
        <v>3041</v>
      </c>
      <c r="J1639" s="25">
        <v>1</v>
      </c>
      <c r="K1639" s="25">
        <v>1</v>
      </c>
      <c r="L1639" s="25">
        <f t="shared" si="261"/>
        <v>0</v>
      </c>
      <c r="M1639" s="25" t="s">
        <v>2236</v>
      </c>
      <c r="N1639" s="45">
        <v>45871</v>
      </c>
      <c r="O1639" s="54">
        <v>10640</v>
      </c>
      <c r="P1639" s="25" t="s">
        <v>214</v>
      </c>
      <c r="Q1639" s="25" t="s">
        <v>1131</v>
      </c>
      <c r="R1639" s="25" t="s">
        <v>1131</v>
      </c>
      <c r="S1639" s="3">
        <v>4</v>
      </c>
      <c r="T1639" s="55"/>
      <c r="U1639" s="25" t="s">
        <v>19</v>
      </c>
      <c r="V1639" s="25" t="str">
        <f>VLOOKUP(P1639,'Customer List'!B:C,2,)</f>
        <v>Delhi</v>
      </c>
      <c r="W1639" s="56"/>
      <c r="X1639" s="45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67" t="str">
        <f>VLOOKUP(P1639,'Customer List'!B:D,3,)</f>
        <v>Local</v>
      </c>
    </row>
    <row r="1640" spans="1:29" x14ac:dyDescent="0.25">
      <c r="A1640" s="25">
        <f t="shared" si="266"/>
        <v>1637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260"/>
        <v>27258</v>
      </c>
      <c r="G1640" s="54">
        <f t="shared" si="265"/>
        <v>54516</v>
      </c>
      <c r="H1640" s="25">
        <v>369324</v>
      </c>
      <c r="I1640" s="25" t="s">
        <v>2872</v>
      </c>
      <c r="J1640" s="25">
        <v>2</v>
      </c>
      <c r="K1640" s="25">
        <v>2</v>
      </c>
      <c r="L1640" s="25">
        <f t="shared" si="261"/>
        <v>0</v>
      </c>
      <c r="M1640" s="25" t="s">
        <v>2192</v>
      </c>
      <c r="N1640" s="45">
        <v>45871</v>
      </c>
      <c r="O1640" s="54">
        <v>89621</v>
      </c>
      <c r="P1640" s="25" t="s">
        <v>893</v>
      </c>
      <c r="Q1640" s="25">
        <v>58153984534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266"/>
        <v>1638</v>
      </c>
      <c r="B1641" s="25" t="s">
        <v>2164</v>
      </c>
      <c r="C1641" s="45">
        <v>45863</v>
      </c>
      <c r="D1641" s="45">
        <v>45869</v>
      </c>
      <c r="E1641" s="8">
        <v>199.5</v>
      </c>
      <c r="F1641" s="8">
        <f t="shared" si="260"/>
        <v>17556</v>
      </c>
      <c r="G1641" s="54">
        <f t="shared" si="265"/>
        <v>17556</v>
      </c>
      <c r="H1641" s="25">
        <v>375518</v>
      </c>
      <c r="I1641" s="25" t="s">
        <v>3042</v>
      </c>
      <c r="J1641" s="25">
        <v>1</v>
      </c>
      <c r="K1641" s="25">
        <v>1</v>
      </c>
      <c r="L1641" s="25">
        <f t="shared" si="261"/>
        <v>0</v>
      </c>
      <c r="M1641" s="25" t="s">
        <v>2180</v>
      </c>
      <c r="N1641" s="45">
        <v>45871</v>
      </c>
      <c r="O1641" s="54">
        <v>24367.5</v>
      </c>
      <c r="P1641" s="25" t="s">
        <v>243</v>
      </c>
      <c r="Q1641" s="25">
        <v>58153984346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Mumbai</v>
      </c>
      <c r="W1641" s="56"/>
      <c r="X1641" s="45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266"/>
        <v>1639</v>
      </c>
      <c r="B1642" s="25" t="s">
        <v>2164</v>
      </c>
      <c r="C1642" s="45">
        <v>45863</v>
      </c>
      <c r="D1642" s="45">
        <v>45869</v>
      </c>
      <c r="E1642" s="8">
        <v>125.3</v>
      </c>
      <c r="F1642" s="8">
        <f t="shared" si="260"/>
        <v>11026.4</v>
      </c>
      <c r="G1642" s="54">
        <f t="shared" si="265"/>
        <v>11026.4</v>
      </c>
      <c r="H1642" s="25">
        <v>400128</v>
      </c>
      <c r="I1642" s="25" t="s">
        <v>2880</v>
      </c>
      <c r="J1642" s="25">
        <v>1</v>
      </c>
      <c r="K1642" s="25">
        <v>1</v>
      </c>
      <c r="L1642" s="25">
        <f t="shared" si="261"/>
        <v>0</v>
      </c>
      <c r="M1642" s="25" t="s">
        <v>2183</v>
      </c>
      <c r="N1642" s="45">
        <v>45871</v>
      </c>
      <c r="O1642" s="54">
        <v>19421.5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266"/>
        <v>1640</v>
      </c>
      <c r="B1643" s="25" t="s">
        <v>2164</v>
      </c>
      <c r="C1643" s="45">
        <v>45863</v>
      </c>
      <c r="D1643" s="45">
        <v>45869</v>
      </c>
      <c r="E1643" s="8">
        <v>268.5</v>
      </c>
      <c r="F1643" s="8">
        <f t="shared" si="260"/>
        <v>23628</v>
      </c>
      <c r="G1643" s="54">
        <f t="shared" si="265"/>
        <v>23628</v>
      </c>
      <c r="H1643" s="25">
        <v>400158</v>
      </c>
      <c r="I1643" s="25" t="s">
        <v>3043</v>
      </c>
      <c r="J1643" s="25">
        <v>1</v>
      </c>
      <c r="K1643" s="25">
        <v>1</v>
      </c>
      <c r="L1643" s="25">
        <f t="shared" si="261"/>
        <v>0</v>
      </c>
      <c r="M1643" s="25" t="s">
        <v>2182</v>
      </c>
      <c r="N1643" s="45">
        <v>45871</v>
      </c>
      <c r="O1643" s="54">
        <v>33294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x14ac:dyDescent="0.25">
      <c r="A1644" s="25">
        <f t="shared" si="266"/>
        <v>1641</v>
      </c>
      <c r="B1644" s="25" t="s">
        <v>2164</v>
      </c>
      <c r="C1644" s="45">
        <v>45863</v>
      </c>
      <c r="D1644" s="45">
        <v>45869</v>
      </c>
      <c r="E1644" s="8">
        <v>309.75</v>
      </c>
      <c r="F1644" s="8">
        <f t="shared" si="260"/>
        <v>27258</v>
      </c>
      <c r="G1644" s="54">
        <f t="shared" si="265"/>
        <v>27258</v>
      </c>
      <c r="H1644" s="25">
        <v>400164</v>
      </c>
      <c r="I1644" s="25" t="s">
        <v>2883</v>
      </c>
      <c r="J1644" s="25">
        <v>1</v>
      </c>
      <c r="K1644" s="25">
        <v>1</v>
      </c>
      <c r="L1644" s="25">
        <f t="shared" si="261"/>
        <v>0</v>
      </c>
      <c r="M1644" s="25" t="s">
        <v>2182</v>
      </c>
      <c r="N1644" s="45">
        <v>45871</v>
      </c>
      <c r="O1644" s="54">
        <v>38409</v>
      </c>
      <c r="P1644" s="25" t="s">
        <v>2053</v>
      </c>
      <c r="Q1644" s="25">
        <v>58153983650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266"/>
        <v>1642</v>
      </c>
      <c r="B1645" s="25" t="s">
        <v>2164</v>
      </c>
      <c r="C1645" s="45">
        <v>45863</v>
      </c>
      <c r="D1645" s="45">
        <v>45869</v>
      </c>
      <c r="E1645" s="8">
        <v>58.1</v>
      </c>
      <c r="F1645" s="8">
        <f t="shared" si="260"/>
        <v>5112.8</v>
      </c>
      <c r="G1645" s="54">
        <f t="shared" si="265"/>
        <v>5112.8</v>
      </c>
      <c r="H1645" s="25">
        <v>400247</v>
      </c>
      <c r="I1645" s="25" t="s">
        <v>3044</v>
      </c>
      <c r="J1645" s="25">
        <v>1</v>
      </c>
      <c r="K1645" s="25">
        <v>1</v>
      </c>
      <c r="L1645" s="25">
        <f t="shared" si="261"/>
        <v>0</v>
      </c>
      <c r="M1645" s="25" t="s">
        <v>2184</v>
      </c>
      <c r="N1645" s="45">
        <v>45871</v>
      </c>
      <c r="O1645" s="54">
        <v>9005.5</v>
      </c>
      <c r="P1645" s="25" t="s">
        <v>2053</v>
      </c>
      <c r="Q1645" s="25">
        <v>58153983650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266"/>
        <v>1643</v>
      </c>
      <c r="B1646" s="25" t="s">
        <v>2164</v>
      </c>
      <c r="C1646" s="45">
        <v>45863</v>
      </c>
      <c r="D1646" s="45">
        <v>45869</v>
      </c>
      <c r="E1646" s="8">
        <v>60.2</v>
      </c>
      <c r="F1646" s="8">
        <f t="shared" si="260"/>
        <v>5297.6</v>
      </c>
      <c r="G1646" s="54">
        <f t="shared" si="265"/>
        <v>5297.6</v>
      </c>
      <c r="H1646" s="25">
        <v>400907</v>
      </c>
      <c r="I1646" s="25" t="s">
        <v>3045</v>
      </c>
      <c r="J1646" s="25">
        <v>1</v>
      </c>
      <c r="K1646" s="25">
        <v>1</v>
      </c>
      <c r="L1646" s="25">
        <f t="shared" si="261"/>
        <v>0</v>
      </c>
      <c r="M1646" s="25" t="s">
        <v>2358</v>
      </c>
      <c r="N1646" s="45">
        <v>45881</v>
      </c>
      <c r="O1646" s="54">
        <v>12663.5</v>
      </c>
      <c r="P1646" s="25" t="s">
        <v>31</v>
      </c>
      <c r="Q1646" s="25" t="s">
        <v>2078</v>
      </c>
      <c r="R1646" s="25" t="s">
        <v>638</v>
      </c>
      <c r="S1646" s="3">
        <v>4</v>
      </c>
      <c r="T1646" s="55"/>
      <c r="U1646" s="25" t="s">
        <v>19</v>
      </c>
      <c r="V1646" s="25" t="str">
        <f>VLOOKUP(P1646,'Customer List'!B:C,2,)</f>
        <v>Delhi</v>
      </c>
      <c r="W1646" s="56"/>
      <c r="X1646" s="45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67" t="str">
        <f>VLOOKUP(P1646,'Customer List'!B:D,3,)</f>
        <v>Local</v>
      </c>
    </row>
    <row r="1647" spans="1:29" x14ac:dyDescent="0.25">
      <c r="A1647" s="25">
        <f t="shared" si="266"/>
        <v>1644</v>
      </c>
      <c r="B1647" s="25" t="s">
        <v>2164</v>
      </c>
      <c r="C1647" s="45">
        <v>45863</v>
      </c>
      <c r="D1647" s="45">
        <v>45869</v>
      </c>
      <c r="E1647" s="8">
        <v>37.799999999999997</v>
      </c>
      <c r="F1647" s="8">
        <f t="shared" si="260"/>
        <v>3326.3999999999996</v>
      </c>
      <c r="G1647" s="54">
        <f t="shared" si="265"/>
        <v>3326.3999999999996</v>
      </c>
      <c r="H1647" s="25">
        <v>401605</v>
      </c>
      <c r="I1647" s="25" t="s">
        <v>3046</v>
      </c>
      <c r="J1647" s="25">
        <v>1</v>
      </c>
      <c r="K1647" s="25">
        <v>1</v>
      </c>
      <c r="L1647" s="25">
        <f t="shared" si="261"/>
        <v>0</v>
      </c>
      <c r="M1647" s="25" t="s">
        <v>2358</v>
      </c>
      <c r="N1647" s="45">
        <v>45881</v>
      </c>
      <c r="O1647" s="54">
        <v>7951.5</v>
      </c>
      <c r="P1647" s="25" t="s">
        <v>31</v>
      </c>
      <c r="Q1647" s="25" t="s">
        <v>2078</v>
      </c>
      <c r="R1647" s="25" t="s">
        <v>638</v>
      </c>
      <c r="S1647" s="3">
        <v>4</v>
      </c>
      <c r="T1647" s="55"/>
      <c r="U1647" s="25" t="s">
        <v>19</v>
      </c>
      <c r="V1647" s="25" t="str">
        <f>VLOOKUP(P1647,'Customer List'!B:C,2,)</f>
        <v>Delhi</v>
      </c>
      <c r="W1647" s="56"/>
      <c r="X1647" s="45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67" t="str">
        <f>VLOOKUP(P1647,'Customer List'!B:D,3,)</f>
        <v>Local</v>
      </c>
    </row>
    <row r="1648" spans="1:29" x14ac:dyDescent="0.25">
      <c r="A1648" s="25">
        <f t="shared" si="266"/>
        <v>1645</v>
      </c>
      <c r="B1648" s="25" t="s">
        <v>2164</v>
      </c>
      <c r="C1648" s="45">
        <v>45863</v>
      </c>
      <c r="D1648" s="45">
        <v>45869</v>
      </c>
      <c r="E1648" s="8">
        <v>83.3</v>
      </c>
      <c r="F1648" s="8">
        <f t="shared" si="260"/>
        <v>7330.4</v>
      </c>
      <c r="G1648" s="54">
        <f t="shared" si="265"/>
        <v>14660.8</v>
      </c>
      <c r="H1648" s="25">
        <v>405207</v>
      </c>
      <c r="I1648" s="25" t="s">
        <v>1507</v>
      </c>
      <c r="J1648" s="25">
        <v>2</v>
      </c>
      <c r="K1648" s="25">
        <v>2</v>
      </c>
      <c r="L1648" s="25">
        <f t="shared" si="261"/>
        <v>0</v>
      </c>
      <c r="M1648" s="25" t="s">
        <v>2193</v>
      </c>
      <c r="N1648" s="45">
        <v>45871</v>
      </c>
      <c r="O1648" s="54">
        <v>25823</v>
      </c>
      <c r="P1648" s="25" t="s">
        <v>893</v>
      </c>
      <c r="Q1648" s="25">
        <v>58153984534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266"/>
        <v>1646</v>
      </c>
      <c r="B1649" s="25" t="s">
        <v>2164</v>
      </c>
      <c r="C1649" s="45">
        <v>45863</v>
      </c>
      <c r="D1649" s="45">
        <v>45869</v>
      </c>
      <c r="E1649" s="8">
        <v>185.5</v>
      </c>
      <c r="F1649" s="8">
        <f t="shared" si="260"/>
        <v>16324</v>
      </c>
      <c r="G1649" s="54">
        <f t="shared" si="265"/>
        <v>16324</v>
      </c>
      <c r="H1649" s="25">
        <v>405330</v>
      </c>
      <c r="I1649" s="25" t="s">
        <v>3047</v>
      </c>
      <c r="J1649" s="25">
        <v>1</v>
      </c>
      <c r="K1649" s="25">
        <v>1</v>
      </c>
      <c r="L1649" s="25">
        <f t="shared" si="261"/>
        <v>0</v>
      </c>
      <c r="M1649" s="25" t="s">
        <v>2340</v>
      </c>
      <c r="N1649" s="45">
        <v>45880</v>
      </c>
      <c r="O1649" s="54">
        <v>25175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266"/>
        <v>1647</v>
      </c>
      <c r="B1650" s="25" t="s">
        <v>2164</v>
      </c>
      <c r="C1650" s="45">
        <v>45863</v>
      </c>
      <c r="D1650" s="45">
        <v>45869</v>
      </c>
      <c r="E1650" s="8">
        <v>78.400000000000006</v>
      </c>
      <c r="F1650" s="8">
        <f t="shared" si="260"/>
        <v>6899.2000000000007</v>
      </c>
      <c r="G1650" s="54">
        <f t="shared" si="265"/>
        <v>6899.2000000000007</v>
      </c>
      <c r="H1650" s="25">
        <v>405717</v>
      </c>
      <c r="I1650" s="25" t="s">
        <v>3048</v>
      </c>
      <c r="J1650" s="25">
        <v>1</v>
      </c>
      <c r="K1650" s="25">
        <v>1</v>
      </c>
      <c r="L1650" s="25">
        <f t="shared" si="261"/>
        <v>0</v>
      </c>
      <c r="M1650" s="25" t="s">
        <v>2340</v>
      </c>
      <c r="N1650" s="45">
        <v>45880</v>
      </c>
      <c r="O1650" s="54">
        <v>10640</v>
      </c>
      <c r="P1650" s="25" t="s">
        <v>618</v>
      </c>
      <c r="Q1650" s="25">
        <v>58154309533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Bhuvneshwar</v>
      </c>
      <c r="W1650" s="56"/>
      <c r="X1650" s="45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266"/>
        <v>1648</v>
      </c>
      <c r="B1651" s="25" t="s">
        <v>2164</v>
      </c>
      <c r="C1651" s="45">
        <v>45863</v>
      </c>
      <c r="D1651" s="45">
        <v>45869</v>
      </c>
      <c r="E1651" s="8">
        <v>70.7</v>
      </c>
      <c r="F1651" s="8">
        <f t="shared" si="260"/>
        <v>6221.6</v>
      </c>
      <c r="G1651" s="54">
        <f t="shared" si="265"/>
        <v>6221.6</v>
      </c>
      <c r="H1651" s="25">
        <v>406515</v>
      </c>
      <c r="I1651" s="25" t="s">
        <v>3049</v>
      </c>
      <c r="J1651" s="25">
        <v>1</v>
      </c>
      <c r="K1651" s="25">
        <v>1</v>
      </c>
      <c r="L1651" s="25">
        <f t="shared" si="261"/>
        <v>0</v>
      </c>
      <c r="M1651" s="25" t="s">
        <v>2340</v>
      </c>
      <c r="N1651" s="45">
        <v>45880</v>
      </c>
      <c r="O1651" s="54">
        <v>9595</v>
      </c>
      <c r="P1651" s="25" t="s">
        <v>618</v>
      </c>
      <c r="Q1651" s="25">
        <v>58154309533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Bhuvneshwar</v>
      </c>
      <c r="W1651" s="56"/>
      <c r="X1651" s="45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266"/>
        <v>1649</v>
      </c>
      <c r="B1652" s="25" t="s">
        <v>2164</v>
      </c>
      <c r="C1652" s="45">
        <v>45863</v>
      </c>
      <c r="D1652" s="45">
        <v>45869</v>
      </c>
      <c r="E1652" s="8">
        <v>21</v>
      </c>
      <c r="F1652" s="8">
        <f t="shared" si="260"/>
        <v>1848</v>
      </c>
      <c r="G1652" s="54">
        <f t="shared" si="265"/>
        <v>18480</v>
      </c>
      <c r="H1652" s="25">
        <v>420403</v>
      </c>
      <c r="I1652" s="25" t="s">
        <v>15</v>
      </c>
      <c r="J1652" s="25">
        <v>10</v>
      </c>
      <c r="K1652" s="25">
        <v>10</v>
      </c>
      <c r="L1652" s="25">
        <f t="shared" si="261"/>
        <v>0</v>
      </c>
      <c r="M1652" s="25" t="s">
        <v>2235</v>
      </c>
      <c r="N1652" s="45">
        <v>45871</v>
      </c>
      <c r="O1652" s="54">
        <v>34875</v>
      </c>
      <c r="P1652" s="25" t="s">
        <v>38</v>
      </c>
      <c r="Q1652" s="25">
        <v>58153982375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266"/>
        <v>1650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260"/>
        <v>3634.3999999999996</v>
      </c>
      <c r="G1653" s="54">
        <f t="shared" si="265"/>
        <v>7268.7999999999993</v>
      </c>
      <c r="H1653" s="25">
        <v>420404</v>
      </c>
      <c r="I1653" s="25" t="s">
        <v>15</v>
      </c>
      <c r="J1653" s="25">
        <v>2</v>
      </c>
      <c r="K1653" s="25">
        <v>2</v>
      </c>
      <c r="L1653" s="25">
        <f t="shared" si="261"/>
        <v>0</v>
      </c>
      <c r="M1653" s="25" t="s">
        <v>2193</v>
      </c>
      <c r="N1653" s="45">
        <v>45871</v>
      </c>
      <c r="O1653" s="54">
        <v>12803</v>
      </c>
      <c r="P1653" s="25" t="s">
        <v>893</v>
      </c>
      <c r="Q1653" s="25">
        <v>58153984534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266"/>
        <v>1651</v>
      </c>
      <c r="B1654" s="25" t="s">
        <v>2164</v>
      </c>
      <c r="C1654" s="45">
        <v>45863</v>
      </c>
      <c r="D1654" s="45">
        <v>45869</v>
      </c>
      <c r="E1654" s="8">
        <v>98.7</v>
      </c>
      <c r="F1654" s="8">
        <f t="shared" si="260"/>
        <v>8685.6</v>
      </c>
      <c r="G1654" s="54">
        <f t="shared" si="265"/>
        <v>26056.800000000003</v>
      </c>
      <c r="H1654" s="25">
        <v>421601</v>
      </c>
      <c r="I1654" s="25" t="s">
        <v>3050</v>
      </c>
      <c r="J1654" s="25">
        <v>3</v>
      </c>
      <c r="K1654" s="25">
        <v>3</v>
      </c>
      <c r="L1654" s="25">
        <f t="shared" si="261"/>
        <v>0</v>
      </c>
      <c r="M1654" s="25" t="s">
        <v>2187</v>
      </c>
      <c r="N1654" s="45">
        <v>45871</v>
      </c>
      <c r="O1654" s="54">
        <v>44415</v>
      </c>
      <c r="P1654" s="25" t="s">
        <v>622</v>
      </c>
      <c r="Q1654" s="25">
        <v>58153984151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266"/>
        <v>1652</v>
      </c>
      <c r="B1655" s="25" t="s">
        <v>2164</v>
      </c>
      <c r="C1655" s="45">
        <v>45863</v>
      </c>
      <c r="D1655" s="45">
        <v>45869</v>
      </c>
      <c r="E1655" s="8">
        <v>160.29999999999998</v>
      </c>
      <c r="F1655" s="8">
        <f t="shared" si="260"/>
        <v>14106.399999999998</v>
      </c>
      <c r="G1655" s="54">
        <f t="shared" si="265"/>
        <v>42319.199999999997</v>
      </c>
      <c r="H1655" s="25">
        <v>422302</v>
      </c>
      <c r="I1655" s="25" t="s">
        <v>2808</v>
      </c>
      <c r="J1655" s="25">
        <v>3</v>
      </c>
      <c r="K1655" s="25">
        <v>3</v>
      </c>
      <c r="L1655" s="25">
        <f t="shared" si="261"/>
        <v>0</v>
      </c>
      <c r="M1655" s="25" t="s">
        <v>2182</v>
      </c>
      <c r="N1655" s="45">
        <v>45871</v>
      </c>
      <c r="O1655" s="54">
        <v>63891</v>
      </c>
      <c r="P1655" s="25" t="s">
        <v>2053</v>
      </c>
      <c r="Q1655" s="25">
        <v>58153983650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Banglore</v>
      </c>
      <c r="W1655" s="56"/>
      <c r="X1655" s="45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266"/>
        <v>1653</v>
      </c>
      <c r="B1656" s="25" t="s">
        <v>2164</v>
      </c>
      <c r="C1656" s="45">
        <v>45863</v>
      </c>
      <c r="D1656" s="45">
        <v>45869</v>
      </c>
      <c r="E1656" s="8">
        <v>53.9</v>
      </c>
      <c r="F1656" s="8">
        <f t="shared" si="260"/>
        <v>4743.2</v>
      </c>
      <c r="G1656" s="54">
        <f t="shared" si="265"/>
        <v>23716</v>
      </c>
      <c r="H1656" s="25">
        <v>423601</v>
      </c>
      <c r="I1656" s="25" t="s">
        <v>1510</v>
      </c>
      <c r="J1656" s="25">
        <v>5</v>
      </c>
      <c r="K1656" s="25">
        <v>5</v>
      </c>
      <c r="L1656" s="25">
        <f t="shared" si="261"/>
        <v>0</v>
      </c>
      <c r="M1656" s="25" t="s">
        <v>2194</v>
      </c>
      <c r="N1656" s="45">
        <v>45871</v>
      </c>
      <c r="O1656" s="54">
        <v>41772.5</v>
      </c>
      <c r="P1656" s="25" t="s">
        <v>299</v>
      </c>
      <c r="Q1656" s="25">
        <v>58153983904</v>
      </c>
      <c r="R1656" s="25" t="s">
        <v>41</v>
      </c>
      <c r="S1656" s="3" t="s">
        <v>300</v>
      </c>
      <c r="T1656" s="55"/>
      <c r="U1656" s="25" t="s">
        <v>19</v>
      </c>
      <c r="V1656" s="25" t="str">
        <f>VLOOKUP(P1656,'Customer List'!B:C,2,)</f>
        <v>Banglore</v>
      </c>
      <c r="W1656" s="56"/>
      <c r="X1656" s="45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266"/>
        <v>1654</v>
      </c>
      <c r="B1657" s="25" t="s">
        <v>2164</v>
      </c>
      <c r="C1657" s="45">
        <v>45863</v>
      </c>
      <c r="D1657" s="45">
        <v>45869</v>
      </c>
      <c r="E1657" s="8">
        <v>41.3</v>
      </c>
      <c r="F1657" s="8">
        <f t="shared" si="260"/>
        <v>3634.3999999999996</v>
      </c>
      <c r="G1657" s="54">
        <f t="shared" si="265"/>
        <v>3634.3999999999996</v>
      </c>
      <c r="H1657" s="25">
        <v>424807</v>
      </c>
      <c r="I1657" s="25" t="s">
        <v>3051</v>
      </c>
      <c r="J1657" s="25">
        <v>1</v>
      </c>
      <c r="K1657" s="25">
        <v>1</v>
      </c>
      <c r="L1657" s="25">
        <f t="shared" si="261"/>
        <v>0</v>
      </c>
      <c r="M1657" s="25" t="s">
        <v>2189</v>
      </c>
      <c r="N1657" s="45">
        <v>45871</v>
      </c>
      <c r="O1657" s="54">
        <v>6401</v>
      </c>
      <c r="P1657" s="25" t="s">
        <v>296</v>
      </c>
      <c r="Q1657" s="25">
        <v>58153982574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Kerala</v>
      </c>
      <c r="W1657" s="56"/>
      <c r="X1657" s="45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266"/>
        <v>1655</v>
      </c>
      <c r="B1658" s="25" t="s">
        <v>2164</v>
      </c>
      <c r="C1658" s="45">
        <v>45863</v>
      </c>
      <c r="D1658" s="45">
        <v>45869</v>
      </c>
      <c r="E1658" s="8">
        <v>111.3</v>
      </c>
      <c r="F1658" s="8">
        <f t="shared" si="260"/>
        <v>9794.4</v>
      </c>
      <c r="G1658" s="54">
        <f t="shared" si="265"/>
        <v>9794.4</v>
      </c>
      <c r="H1658" s="25">
        <v>425401</v>
      </c>
      <c r="I1658" s="25" t="s">
        <v>3052</v>
      </c>
      <c r="J1658" s="25">
        <v>1</v>
      </c>
      <c r="K1658" s="25">
        <v>1</v>
      </c>
      <c r="L1658" s="25">
        <f t="shared" si="261"/>
        <v>0</v>
      </c>
      <c r="M1658" s="25" t="s">
        <v>2186</v>
      </c>
      <c r="N1658" s="45">
        <v>45871</v>
      </c>
      <c r="O1658" s="54">
        <v>16695</v>
      </c>
      <c r="P1658" s="25" t="s">
        <v>622</v>
      </c>
      <c r="Q1658" s="25">
        <v>58153984151</v>
      </c>
      <c r="R1658" s="25" t="s">
        <v>41</v>
      </c>
      <c r="S1658" s="3">
        <v>4</v>
      </c>
      <c r="T1658" s="55"/>
      <c r="U1658" s="25" t="s">
        <v>19</v>
      </c>
      <c r="V1658" s="25" t="str">
        <f>VLOOKUP(P1658,'Customer List'!B:C,2,)</f>
        <v>Hyderabad</v>
      </c>
      <c r="W1658" s="56"/>
      <c r="X1658" s="45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266"/>
        <v>1656</v>
      </c>
      <c r="B1659" s="25" t="s">
        <v>2164</v>
      </c>
      <c r="C1659" s="45">
        <v>45863</v>
      </c>
      <c r="D1659" s="45">
        <v>45869</v>
      </c>
      <c r="E1659" s="8">
        <v>283.5</v>
      </c>
      <c r="F1659" s="8">
        <f t="shared" si="260"/>
        <v>24948</v>
      </c>
      <c r="G1659" s="54">
        <f t="shared" si="265"/>
        <v>24948</v>
      </c>
      <c r="H1659" s="25">
        <v>640945</v>
      </c>
      <c r="I1659" s="25" t="s">
        <v>1623</v>
      </c>
      <c r="J1659" s="25">
        <v>1</v>
      </c>
      <c r="K1659" s="25">
        <v>1</v>
      </c>
      <c r="L1659" s="25">
        <f t="shared" si="261"/>
        <v>0</v>
      </c>
      <c r="M1659" s="25" t="s">
        <v>2241</v>
      </c>
      <c r="N1659" s="45">
        <v>45873</v>
      </c>
      <c r="O1659" s="54">
        <v>47081</v>
      </c>
      <c r="P1659" s="25" t="s">
        <v>2161</v>
      </c>
      <c r="Q1659" s="25" t="s">
        <v>2250</v>
      </c>
      <c r="R1659" s="25" t="s">
        <v>41</v>
      </c>
      <c r="S1659" s="3">
        <v>4</v>
      </c>
      <c r="T1659" s="55"/>
      <c r="U1659" s="25" t="s">
        <v>19</v>
      </c>
      <c r="V1659" s="25" t="str">
        <f>VLOOKUP(P1659,'Customer List'!B:C,2,)</f>
        <v>PUNJAB</v>
      </c>
      <c r="W1659" s="56"/>
      <c r="X1659" s="45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266"/>
        <v>1657</v>
      </c>
      <c r="B1660" s="25" t="s">
        <v>2164</v>
      </c>
      <c r="C1660" s="45">
        <v>45863</v>
      </c>
      <c r="D1660" s="45">
        <v>45869</v>
      </c>
      <c r="E1660" s="8">
        <v>200.9</v>
      </c>
      <c r="F1660" s="8">
        <f t="shared" si="260"/>
        <v>17679.2</v>
      </c>
      <c r="G1660" s="54">
        <f t="shared" si="265"/>
        <v>17679.2</v>
      </c>
      <c r="H1660" s="25">
        <v>693504</v>
      </c>
      <c r="I1660" s="25" t="s">
        <v>3053</v>
      </c>
      <c r="J1660" s="25">
        <v>1</v>
      </c>
      <c r="K1660" s="25">
        <v>1</v>
      </c>
      <c r="L1660" s="25">
        <f t="shared" si="261"/>
        <v>0</v>
      </c>
      <c r="M1660" s="25" t="s">
        <v>2310</v>
      </c>
      <c r="N1660" s="45">
        <v>45877</v>
      </c>
      <c r="O1660" s="54">
        <v>33363.75</v>
      </c>
      <c r="P1660" s="25" t="s">
        <v>903</v>
      </c>
      <c r="Q1660" s="25" t="s">
        <v>2078</v>
      </c>
      <c r="R1660" s="25" t="s">
        <v>849</v>
      </c>
      <c r="S1660" s="3">
        <v>4</v>
      </c>
      <c r="T1660" s="55"/>
      <c r="U1660" s="25" t="s">
        <v>19</v>
      </c>
      <c r="V1660" s="25" t="str">
        <f>VLOOKUP(P1660,'Customer List'!B:C,2,)</f>
        <v>Delhi</v>
      </c>
      <c r="W1660" s="56"/>
      <c r="X1660" s="45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x14ac:dyDescent="0.25">
      <c r="A1661" s="25">
        <f t="shared" si="266"/>
        <v>1658</v>
      </c>
      <c r="B1661" s="25" t="s">
        <v>2164</v>
      </c>
      <c r="C1661" s="45">
        <v>45863</v>
      </c>
      <c r="D1661" s="45">
        <v>45869</v>
      </c>
      <c r="E1661" s="8">
        <v>156.1</v>
      </c>
      <c r="F1661" s="8">
        <f t="shared" si="260"/>
        <v>13736.8</v>
      </c>
      <c r="G1661" s="54">
        <f t="shared" si="265"/>
        <v>13736.8</v>
      </c>
      <c r="H1661" s="25">
        <v>781802</v>
      </c>
      <c r="I1661" s="25" t="s">
        <v>3054</v>
      </c>
      <c r="J1661" s="25">
        <v>1</v>
      </c>
      <c r="K1661" s="25">
        <v>1</v>
      </c>
      <c r="L1661" s="25">
        <f t="shared" si="261"/>
        <v>0</v>
      </c>
      <c r="M1661" s="25" t="s">
        <v>2191</v>
      </c>
      <c r="N1661" s="45">
        <v>45871</v>
      </c>
      <c r="O1661" s="54">
        <v>24195.5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266"/>
        <v>1659</v>
      </c>
      <c r="B1662" s="25" t="s">
        <v>2164</v>
      </c>
      <c r="C1662" s="45">
        <v>45863</v>
      </c>
      <c r="D1662" s="45">
        <v>45869</v>
      </c>
      <c r="E1662" s="8">
        <v>177.1</v>
      </c>
      <c r="F1662" s="8">
        <f t="shared" si="260"/>
        <v>15584.8</v>
      </c>
      <c r="G1662" s="54">
        <f t="shared" si="265"/>
        <v>31169.599999999999</v>
      </c>
      <c r="H1662" s="25">
        <v>783904</v>
      </c>
      <c r="I1662" s="25" t="s">
        <v>3055</v>
      </c>
      <c r="J1662" s="25">
        <v>2</v>
      </c>
      <c r="K1662" s="25">
        <v>2</v>
      </c>
      <c r="L1662" s="25">
        <f t="shared" si="261"/>
        <v>0</v>
      </c>
      <c r="M1662" s="25" t="s">
        <v>2237</v>
      </c>
      <c r="N1662" s="45">
        <v>45871</v>
      </c>
      <c r="O1662" s="54">
        <v>48576</v>
      </c>
      <c r="P1662" s="25" t="s">
        <v>209</v>
      </c>
      <c r="Q1662" s="25" t="s">
        <v>1131</v>
      </c>
      <c r="R1662" s="25" t="s">
        <v>1131</v>
      </c>
      <c r="S1662" s="3">
        <v>-20</v>
      </c>
      <c r="T1662" s="55"/>
      <c r="U1662" s="25" t="s">
        <v>19</v>
      </c>
      <c r="V1662" s="25" t="str">
        <f>VLOOKUP(P1662,'Customer List'!B:C,2,)</f>
        <v>Delhi</v>
      </c>
      <c r="W1662" s="56"/>
      <c r="X1662" s="45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266"/>
        <v>1660</v>
      </c>
      <c r="B1663" s="25" t="s">
        <v>2164</v>
      </c>
      <c r="C1663" s="45">
        <v>45863</v>
      </c>
      <c r="D1663" s="45">
        <v>45869</v>
      </c>
      <c r="E1663" s="8">
        <v>37.799999999999997</v>
      </c>
      <c r="F1663" s="8">
        <f t="shared" si="260"/>
        <v>3326.3999999999996</v>
      </c>
      <c r="G1663" s="54">
        <f t="shared" si="265"/>
        <v>3326.3999999999996</v>
      </c>
      <c r="H1663" s="25">
        <v>784002</v>
      </c>
      <c r="I1663" s="25" t="s">
        <v>3056</v>
      </c>
      <c r="J1663" s="25">
        <v>1</v>
      </c>
      <c r="K1663" s="25">
        <v>1</v>
      </c>
      <c r="L1663" s="25">
        <f t="shared" si="261"/>
        <v>0</v>
      </c>
      <c r="M1663" s="25" t="s">
        <v>2191</v>
      </c>
      <c r="N1663" s="45">
        <v>45871</v>
      </c>
      <c r="O1663" s="54">
        <v>5859</v>
      </c>
      <c r="P1663" s="25" t="s">
        <v>1909</v>
      </c>
      <c r="Q1663" s="25">
        <v>58153982773</v>
      </c>
      <c r="R1663" s="25" t="s">
        <v>41</v>
      </c>
      <c r="S1663" s="3">
        <v>-20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x14ac:dyDescent="0.25">
      <c r="A1664" s="25">
        <f t="shared" si="266"/>
        <v>1661</v>
      </c>
      <c r="B1664" s="25" t="s">
        <v>2164</v>
      </c>
      <c r="C1664" s="45">
        <v>45863</v>
      </c>
      <c r="D1664" s="45">
        <v>45869</v>
      </c>
      <c r="E1664" s="8">
        <v>152.6</v>
      </c>
      <c r="F1664" s="8">
        <f t="shared" si="260"/>
        <v>13428.8</v>
      </c>
      <c r="G1664" s="54">
        <f t="shared" si="265"/>
        <v>13428.8</v>
      </c>
      <c r="H1664" s="25">
        <v>788902</v>
      </c>
      <c r="I1664" s="25" t="s">
        <v>3057</v>
      </c>
      <c r="J1664" s="25">
        <v>1</v>
      </c>
      <c r="K1664" s="25">
        <v>1</v>
      </c>
      <c r="L1664" s="25">
        <f t="shared" si="261"/>
        <v>0</v>
      </c>
      <c r="M1664" s="25" t="s">
        <v>2191</v>
      </c>
      <c r="N1664" s="45">
        <v>45871</v>
      </c>
      <c r="O1664" s="54">
        <v>23653</v>
      </c>
      <c r="P1664" s="25" t="s">
        <v>1909</v>
      </c>
      <c r="Q1664" s="25">
        <v>58153982773</v>
      </c>
      <c r="R1664" s="25" t="s">
        <v>41</v>
      </c>
      <c r="S1664" s="3">
        <v>-20</v>
      </c>
      <c r="T1664" s="55"/>
      <c r="U1664" s="25" t="s">
        <v>19</v>
      </c>
      <c r="V1664" s="25" t="str">
        <f>VLOOKUP(P1664,'Customer List'!B:C,2,)</f>
        <v>Kolkata</v>
      </c>
      <c r="W1664" s="56"/>
      <c r="X1664" s="45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67" t="str">
        <f>VLOOKUP(P1664,'Customer List'!B:D,3,)</f>
        <v>OutStation</v>
      </c>
    </row>
    <row r="1665" spans="1:29" x14ac:dyDescent="0.25">
      <c r="A1665" s="25">
        <f t="shared" si="266"/>
        <v>1662</v>
      </c>
      <c r="B1665" s="25" t="s">
        <v>2164</v>
      </c>
      <c r="C1665" s="45">
        <v>45863</v>
      </c>
      <c r="D1665" s="45">
        <v>45869</v>
      </c>
      <c r="E1665" s="8">
        <v>160.30000000000001</v>
      </c>
      <c r="F1665" s="8">
        <f t="shared" si="260"/>
        <v>14106.400000000001</v>
      </c>
      <c r="G1665" s="54">
        <f t="shared" si="265"/>
        <v>14106.400000000001</v>
      </c>
      <c r="H1665" s="25">
        <v>914204</v>
      </c>
      <c r="I1665" s="25" t="s">
        <v>3058</v>
      </c>
      <c r="J1665" s="25">
        <v>1</v>
      </c>
      <c r="K1665" s="25">
        <v>1</v>
      </c>
      <c r="L1665" s="25">
        <f t="shared" si="261"/>
        <v>0</v>
      </c>
      <c r="M1665" s="25" t="s">
        <v>2195</v>
      </c>
      <c r="N1665" s="45">
        <v>45871</v>
      </c>
      <c r="O1665" s="54">
        <v>24045</v>
      </c>
      <c r="P1665" s="25" t="s">
        <v>173</v>
      </c>
      <c r="Q1665" s="25">
        <v>58153982821</v>
      </c>
      <c r="R1665" s="25" t="s">
        <v>41</v>
      </c>
      <c r="S1665" s="3">
        <v>4</v>
      </c>
      <c r="T1665" s="55"/>
      <c r="U1665" s="25" t="s">
        <v>19</v>
      </c>
      <c r="V1665" s="25" t="str">
        <f>VLOOKUP(P1665,'Customer List'!B:C,2,)</f>
        <v>Kolkata</v>
      </c>
      <c r="W1665" s="56"/>
      <c r="X1665" s="45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67" t="str">
        <f>VLOOKUP(P1665,'Customer List'!B:D,3,)</f>
        <v>OutStation</v>
      </c>
    </row>
    <row r="1666" spans="1:29" x14ac:dyDescent="0.25">
      <c r="A1666" s="25">
        <f t="shared" si="266"/>
        <v>1663</v>
      </c>
      <c r="B1666" s="25" t="s">
        <v>2177</v>
      </c>
      <c r="C1666" s="45">
        <v>45863</v>
      </c>
      <c r="D1666" s="45">
        <v>45869</v>
      </c>
      <c r="E1666" s="8">
        <v>291</v>
      </c>
      <c r="F1666" s="8">
        <f t="shared" si="260"/>
        <v>25608</v>
      </c>
      <c r="G1666" s="54">
        <f t="shared" si="265"/>
        <v>25608</v>
      </c>
      <c r="H1666" s="25" t="s">
        <v>2165</v>
      </c>
      <c r="I1666" s="25" t="s">
        <v>4408</v>
      </c>
      <c r="J1666" s="25">
        <v>1</v>
      </c>
      <c r="K1666" s="25">
        <v>1</v>
      </c>
      <c r="L1666" s="25">
        <f t="shared" si="261"/>
        <v>0</v>
      </c>
      <c r="M1666" s="25" t="s">
        <v>2312</v>
      </c>
      <c r="N1666" s="45">
        <v>45877</v>
      </c>
      <c r="O1666" s="54">
        <v>39425</v>
      </c>
      <c r="P1666" s="25" t="s">
        <v>17</v>
      </c>
      <c r="Q1666" s="25" t="s">
        <v>2078</v>
      </c>
      <c r="R1666" s="25" t="s">
        <v>638</v>
      </c>
      <c r="S1666" s="3">
        <v>-20</v>
      </c>
      <c r="T1666" s="55"/>
      <c r="U1666" s="25" t="s">
        <v>321</v>
      </c>
      <c r="V1666" s="25" t="str">
        <f>VLOOKUP(P1666,'Customer List'!B:C,2,)</f>
        <v>Delhi</v>
      </c>
      <c r="W1666" s="56"/>
      <c r="X1666" s="45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266"/>
        <v>1664</v>
      </c>
      <c r="B1667" s="25" t="s">
        <v>2177</v>
      </c>
      <c r="C1667" s="45">
        <v>45863</v>
      </c>
      <c r="D1667" s="45">
        <v>45869</v>
      </c>
      <c r="E1667" s="8">
        <v>374</v>
      </c>
      <c r="F1667" s="8">
        <f t="shared" si="260"/>
        <v>32912</v>
      </c>
      <c r="G1667" s="54">
        <f t="shared" si="265"/>
        <v>32912</v>
      </c>
      <c r="H1667" s="25" t="s">
        <v>2166</v>
      </c>
      <c r="I1667" s="25" t="s">
        <v>4409</v>
      </c>
      <c r="J1667" s="25">
        <v>1</v>
      </c>
      <c r="K1667" s="25">
        <v>1</v>
      </c>
      <c r="L1667" s="25">
        <f t="shared" si="261"/>
        <v>0</v>
      </c>
      <c r="M1667" s="25" t="s">
        <v>2297</v>
      </c>
      <c r="N1667" s="45">
        <v>45875</v>
      </c>
      <c r="O1667" s="54">
        <v>44642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266"/>
        <v>1665</v>
      </c>
      <c r="B1668" s="25" t="s">
        <v>2177</v>
      </c>
      <c r="C1668" s="45">
        <v>45863</v>
      </c>
      <c r="D1668" s="45">
        <v>45869</v>
      </c>
      <c r="E1668" s="8">
        <v>374</v>
      </c>
      <c r="F1668" s="8">
        <f t="shared" si="260"/>
        <v>32912</v>
      </c>
      <c r="G1668" s="54">
        <f t="shared" si="265"/>
        <v>32912</v>
      </c>
      <c r="H1668" s="25" t="s">
        <v>2167</v>
      </c>
      <c r="I1668" s="25" t="s">
        <v>4410</v>
      </c>
      <c r="J1668" s="25">
        <v>1</v>
      </c>
      <c r="K1668" s="25">
        <v>1</v>
      </c>
      <c r="L1668" s="25">
        <f t="shared" si="261"/>
        <v>0</v>
      </c>
      <c r="M1668" s="25" t="s">
        <v>2297</v>
      </c>
      <c r="N1668" s="45">
        <v>45875</v>
      </c>
      <c r="O1668" s="54">
        <v>44642.400000000001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266"/>
        <v>1666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ref="F1669:F1733" si="267">IF(AB1669="DOLLAR",E1669*88,E1669)</f>
        <v>17688</v>
      </c>
      <c r="G1669" s="54">
        <f t="shared" si="265"/>
        <v>17688</v>
      </c>
      <c r="H1669" s="25" t="s">
        <v>753</v>
      </c>
      <c r="I1669" s="25" t="s">
        <v>4142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266"/>
        <v>1667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267"/>
        <v>17688</v>
      </c>
      <c r="G1670" s="54">
        <f t="shared" si="265"/>
        <v>17688</v>
      </c>
      <c r="H1670" s="25" t="s">
        <v>2168</v>
      </c>
      <c r="I1670" s="25" t="s">
        <v>4411</v>
      </c>
      <c r="J1670" s="25">
        <v>1</v>
      </c>
      <c r="K1670" s="25">
        <v>1</v>
      </c>
      <c r="L1670" s="25">
        <f t="shared" si="268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x14ac:dyDescent="0.25">
      <c r="A1671" s="25">
        <f t="shared" si="266"/>
        <v>1668</v>
      </c>
      <c r="B1671" s="25" t="s">
        <v>2177</v>
      </c>
      <c r="C1671" s="45">
        <v>45863</v>
      </c>
      <c r="D1671" s="45">
        <v>45869</v>
      </c>
      <c r="E1671" s="8">
        <v>201</v>
      </c>
      <c r="F1671" s="8">
        <f t="shared" si="267"/>
        <v>17688</v>
      </c>
      <c r="G1671" s="54">
        <f t="shared" ref="G1671:G1734" si="272">F1671*J1671</f>
        <v>17688</v>
      </c>
      <c r="H1671" s="25" t="s">
        <v>2169</v>
      </c>
      <c r="I1671" s="25" t="s">
        <v>4412</v>
      </c>
      <c r="J1671" s="25">
        <v>1</v>
      </c>
      <c r="K1671" s="25">
        <v>1</v>
      </c>
      <c r="L1671" s="25">
        <f t="shared" si="268"/>
        <v>0</v>
      </c>
      <c r="M1671" s="25" t="s">
        <v>2298</v>
      </c>
      <c r="N1671" s="45">
        <v>45875</v>
      </c>
      <c r="O1671" s="54">
        <v>24538.5</v>
      </c>
      <c r="P1671" s="25" t="s">
        <v>43</v>
      </c>
      <c r="Q1671" s="25" t="s">
        <v>2078</v>
      </c>
      <c r="R1671" s="25" t="s">
        <v>849</v>
      </c>
      <c r="S1671" s="3">
        <v>-20</v>
      </c>
      <c r="T1671" s="55"/>
      <c r="U1671" s="25" t="s">
        <v>321</v>
      </c>
      <c r="V1671" s="25" t="str">
        <f>VLOOKUP(P1671,'Customer List'!B:C,2,)</f>
        <v>Faridabad</v>
      </c>
      <c r="W1671" s="56"/>
      <c r="X1671" s="45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67" t="str">
        <f>VLOOKUP(P1671,'Customer List'!B:D,3,)</f>
        <v>Local</v>
      </c>
    </row>
    <row r="1672" spans="1:29" x14ac:dyDescent="0.25">
      <c r="A1672" s="25">
        <f t="shared" ref="A1672:A1735" si="273">A1671+1</f>
        <v>1669</v>
      </c>
      <c r="B1672" s="25" t="s">
        <v>2177</v>
      </c>
      <c r="C1672" s="45">
        <v>45863</v>
      </c>
      <c r="D1672" s="45">
        <v>45869</v>
      </c>
      <c r="E1672" s="8">
        <v>201</v>
      </c>
      <c r="F1672" s="8">
        <f t="shared" si="267"/>
        <v>17688</v>
      </c>
      <c r="G1672" s="54">
        <f t="shared" si="272"/>
        <v>17688</v>
      </c>
      <c r="H1672" s="25" t="s">
        <v>756</v>
      </c>
      <c r="I1672" s="25" t="s">
        <v>4143</v>
      </c>
      <c r="J1672" s="25">
        <v>1</v>
      </c>
      <c r="K1672" s="25">
        <v>1</v>
      </c>
      <c r="L1672" s="25">
        <f t="shared" si="268"/>
        <v>0</v>
      </c>
      <c r="M1672" s="25" t="s">
        <v>2298</v>
      </c>
      <c r="N1672" s="45">
        <v>45875</v>
      </c>
      <c r="O1672" s="54">
        <v>24538.5</v>
      </c>
      <c r="P1672" s="25" t="s">
        <v>43</v>
      </c>
      <c r="Q1672" s="25" t="s">
        <v>2078</v>
      </c>
      <c r="R1672" s="25" t="s">
        <v>849</v>
      </c>
      <c r="S1672" s="3">
        <v>-20</v>
      </c>
      <c r="T1672" s="55"/>
      <c r="U1672" s="25" t="s">
        <v>321</v>
      </c>
      <c r="V1672" s="25" t="str">
        <f>VLOOKUP(P1672,'Customer List'!B:C,2,)</f>
        <v>Faridabad</v>
      </c>
      <c r="W1672" s="56"/>
      <c r="X1672" s="45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67" t="str">
        <f>VLOOKUP(P1672,'Customer List'!B:D,3,)</f>
        <v>Local</v>
      </c>
    </row>
    <row r="1673" spans="1:29" x14ac:dyDescent="0.25">
      <c r="A1673" s="25">
        <f t="shared" si="273"/>
        <v>1670</v>
      </c>
      <c r="B1673" s="25" t="s">
        <v>2177</v>
      </c>
      <c r="C1673" s="45">
        <v>45863</v>
      </c>
      <c r="D1673" s="45">
        <v>45869</v>
      </c>
      <c r="E1673" s="8">
        <v>582</v>
      </c>
      <c r="F1673" s="8">
        <f t="shared" si="267"/>
        <v>51216</v>
      </c>
      <c r="G1673" s="54">
        <f t="shared" si="272"/>
        <v>51216</v>
      </c>
      <c r="H1673" s="25" t="s">
        <v>2170</v>
      </c>
      <c r="I1673" s="25" t="s">
        <v>4413</v>
      </c>
      <c r="J1673" s="25">
        <v>1</v>
      </c>
      <c r="K1673" s="25">
        <v>1</v>
      </c>
      <c r="L1673" s="25">
        <f t="shared" si="268"/>
        <v>0</v>
      </c>
      <c r="M1673" s="25" t="s">
        <v>2181</v>
      </c>
      <c r="N1673" s="45">
        <v>45871</v>
      </c>
      <c r="O1673" s="54">
        <v>71136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273"/>
        <v>1671</v>
      </c>
      <c r="B1674" s="25" t="s">
        <v>2177</v>
      </c>
      <c r="C1674" s="45">
        <v>45863</v>
      </c>
      <c r="D1674" s="45">
        <v>45869</v>
      </c>
      <c r="E1674" s="8">
        <v>582</v>
      </c>
      <c r="F1674" s="8">
        <f t="shared" si="267"/>
        <v>51216</v>
      </c>
      <c r="G1674" s="54">
        <f t="shared" si="272"/>
        <v>51216</v>
      </c>
      <c r="H1674" s="25" t="s">
        <v>2171</v>
      </c>
      <c r="I1674" s="25" t="s">
        <v>4413</v>
      </c>
      <c r="J1674" s="25">
        <v>1</v>
      </c>
      <c r="K1674" s="25">
        <v>1</v>
      </c>
      <c r="L1674" s="25">
        <f t="shared" si="268"/>
        <v>0</v>
      </c>
      <c r="M1674" s="25" t="s">
        <v>2181</v>
      </c>
      <c r="N1674" s="45">
        <v>45871</v>
      </c>
      <c r="O1674" s="54">
        <v>71136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273"/>
        <v>1672</v>
      </c>
      <c r="B1675" s="25" t="s">
        <v>2177</v>
      </c>
      <c r="C1675" s="45">
        <v>45863</v>
      </c>
      <c r="D1675" s="45">
        <v>45869</v>
      </c>
      <c r="E1675" s="8">
        <v>1649</v>
      </c>
      <c r="F1675" s="8">
        <f t="shared" si="267"/>
        <v>145112</v>
      </c>
      <c r="G1675" s="54">
        <f t="shared" si="272"/>
        <v>145112</v>
      </c>
      <c r="H1675" s="25" t="s">
        <v>2172</v>
      </c>
      <c r="I1675" s="25" t="s">
        <v>4414</v>
      </c>
      <c r="J1675" s="25">
        <v>1</v>
      </c>
      <c r="K1675" s="25">
        <v>1</v>
      </c>
      <c r="L1675" s="25">
        <f t="shared" si="268"/>
        <v>0</v>
      </c>
      <c r="M1675" s="25" t="s">
        <v>2181</v>
      </c>
      <c r="N1675" s="45">
        <v>45871</v>
      </c>
      <c r="O1675" s="54">
        <v>201438</v>
      </c>
      <c r="P1675" s="25" t="s">
        <v>243</v>
      </c>
      <c r="Q1675" s="25">
        <v>58153984346</v>
      </c>
      <c r="R1675" s="25" t="s">
        <v>41</v>
      </c>
      <c r="S1675" s="3">
        <v>-80</v>
      </c>
      <c r="T1675" s="55"/>
      <c r="U1675" s="25" t="s">
        <v>321</v>
      </c>
      <c r="V1675" s="25" t="str">
        <f>VLOOKUP(P1675,'Customer List'!B:C,2,)</f>
        <v>Mumbai</v>
      </c>
      <c r="W1675" s="56"/>
      <c r="X1675" s="45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273"/>
        <v>1673</v>
      </c>
      <c r="B1676" s="25" t="s">
        <v>2177</v>
      </c>
      <c r="C1676" s="45">
        <v>45863</v>
      </c>
      <c r="D1676" s="45">
        <v>45869</v>
      </c>
      <c r="E1676" s="8">
        <v>1649</v>
      </c>
      <c r="F1676" s="8">
        <f t="shared" si="267"/>
        <v>145112</v>
      </c>
      <c r="G1676" s="54">
        <f t="shared" si="272"/>
        <v>145112</v>
      </c>
      <c r="H1676" s="25" t="s">
        <v>2173</v>
      </c>
      <c r="I1676" s="25" t="s">
        <v>4415</v>
      </c>
      <c r="J1676" s="25">
        <v>1</v>
      </c>
      <c r="K1676" s="25">
        <v>1</v>
      </c>
      <c r="L1676" s="25">
        <f t="shared" si="268"/>
        <v>0</v>
      </c>
      <c r="M1676" s="25" t="s">
        <v>2181</v>
      </c>
      <c r="N1676" s="45">
        <v>45871</v>
      </c>
      <c r="O1676" s="54">
        <v>201438</v>
      </c>
      <c r="P1676" s="25" t="s">
        <v>243</v>
      </c>
      <c r="Q1676" s="25">
        <v>58153984346</v>
      </c>
      <c r="R1676" s="25" t="s">
        <v>41</v>
      </c>
      <c r="S1676" s="3">
        <v>-80</v>
      </c>
      <c r="T1676" s="55"/>
      <c r="U1676" s="25" t="s">
        <v>321</v>
      </c>
      <c r="V1676" s="25" t="str">
        <f>VLOOKUP(P1676,'Customer List'!B:C,2,)</f>
        <v>Mumbai</v>
      </c>
      <c r="W1676" s="56"/>
      <c r="X1676" s="45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273"/>
        <v>1674</v>
      </c>
      <c r="B1677" s="25" t="s">
        <v>2177</v>
      </c>
      <c r="C1677" s="45">
        <v>45863</v>
      </c>
      <c r="D1677" s="45">
        <v>45869</v>
      </c>
      <c r="E1677" s="8">
        <v>55</v>
      </c>
      <c r="F1677" s="8">
        <f t="shared" si="267"/>
        <v>4840</v>
      </c>
      <c r="G1677" s="54">
        <f t="shared" si="272"/>
        <v>4840</v>
      </c>
      <c r="H1677" s="25" t="s">
        <v>2174</v>
      </c>
      <c r="I1677" s="25" t="s">
        <v>4416</v>
      </c>
      <c r="J1677" s="25">
        <v>1</v>
      </c>
      <c r="K1677" s="25">
        <v>1</v>
      </c>
      <c r="L1677" s="25">
        <f t="shared" si="268"/>
        <v>0</v>
      </c>
      <c r="M1677" s="25" t="s">
        <v>2200</v>
      </c>
      <c r="N1677" s="45">
        <v>45871</v>
      </c>
      <c r="O1677" s="54">
        <v>9360</v>
      </c>
      <c r="P1677" s="25" t="s">
        <v>2176</v>
      </c>
      <c r="Q1677" s="25">
        <v>58153983764</v>
      </c>
      <c r="R1677" s="25" t="s">
        <v>41</v>
      </c>
      <c r="S1677" s="3">
        <v>-20</v>
      </c>
      <c r="T1677" s="55"/>
      <c r="U1677" s="25" t="s">
        <v>321</v>
      </c>
      <c r="V1677" s="25" t="str">
        <f>VLOOKUP(P1677,'Customer List'!B:C,2,)</f>
        <v>Hyderabad</v>
      </c>
      <c r="W1677" s="56"/>
      <c r="X1677" s="45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x14ac:dyDescent="0.25">
      <c r="A1678" s="25">
        <f t="shared" si="273"/>
        <v>1675</v>
      </c>
      <c r="B1678" s="25" t="s">
        <v>2177</v>
      </c>
      <c r="C1678" s="45">
        <v>45863</v>
      </c>
      <c r="D1678" s="45">
        <v>45869</v>
      </c>
      <c r="E1678" s="8">
        <v>393</v>
      </c>
      <c r="F1678" s="8">
        <f t="shared" si="267"/>
        <v>34584</v>
      </c>
      <c r="G1678" s="54">
        <f t="shared" si="272"/>
        <v>34584</v>
      </c>
      <c r="H1678" s="25" t="s">
        <v>2175</v>
      </c>
      <c r="I1678" s="25" t="s">
        <v>4677</v>
      </c>
      <c r="J1678" s="25">
        <v>1</v>
      </c>
      <c r="K1678" s="25">
        <v>1</v>
      </c>
      <c r="L1678" s="25">
        <f t="shared" si="268"/>
        <v>0</v>
      </c>
      <c r="M1678" s="25" t="s">
        <v>2297</v>
      </c>
      <c r="N1678" s="45">
        <v>45875</v>
      </c>
      <c r="O1678" s="54">
        <v>46983.199999999997</v>
      </c>
      <c r="P1678" s="25" t="s">
        <v>43</v>
      </c>
      <c r="Q1678" s="25" t="s">
        <v>2078</v>
      </c>
      <c r="R1678" s="25" t="s">
        <v>849</v>
      </c>
      <c r="S1678" s="3">
        <v>4</v>
      </c>
      <c r="T1678" s="55"/>
      <c r="U1678" s="25" t="s">
        <v>321</v>
      </c>
      <c r="V1678" s="25" t="str">
        <f>VLOOKUP(P1678,'Customer List'!B:C,2,)</f>
        <v>Faridabad</v>
      </c>
      <c r="W1678" s="56"/>
      <c r="X1678" s="45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67" t="str">
        <f>VLOOKUP(P1678,'Customer List'!B:D,3,)</f>
        <v>Local</v>
      </c>
    </row>
    <row r="1679" spans="1:29" x14ac:dyDescent="0.25">
      <c r="A1679" s="25">
        <f t="shared" si="273"/>
        <v>1676</v>
      </c>
      <c r="B1679" s="25">
        <v>194911</v>
      </c>
      <c r="C1679" s="45">
        <v>45867</v>
      </c>
      <c r="D1679" s="45">
        <v>45870</v>
      </c>
      <c r="E1679" s="8">
        <v>285</v>
      </c>
      <c r="F1679" s="8">
        <f t="shared" si="267"/>
        <v>25080</v>
      </c>
      <c r="G1679" s="54">
        <f t="shared" si="272"/>
        <v>25080</v>
      </c>
      <c r="H1679" s="25" t="s">
        <v>2202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2243</v>
      </c>
      <c r="N1679" s="45">
        <v>45873</v>
      </c>
      <c r="O1679" s="54">
        <v>47430</v>
      </c>
      <c r="P1679" s="25" t="s">
        <v>333</v>
      </c>
      <c r="Q1679" s="25">
        <v>58154040324</v>
      </c>
      <c r="R1679" s="25" t="s">
        <v>41</v>
      </c>
      <c r="S1679" s="3">
        <v>4</v>
      </c>
      <c r="T1679" s="55"/>
      <c r="U1679" s="25" t="s">
        <v>2792</v>
      </c>
      <c r="V1679" s="25" t="str">
        <f>VLOOKUP(P1679,'Customer List'!B:C,2,)</f>
        <v>Banglore</v>
      </c>
      <c r="W1679" s="56"/>
      <c r="X1679" s="45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273"/>
        <v>1677</v>
      </c>
      <c r="B1680" s="25">
        <v>194911</v>
      </c>
      <c r="C1680" s="45">
        <v>45867</v>
      </c>
      <c r="D1680" s="45">
        <v>45870</v>
      </c>
      <c r="E1680" s="8">
        <v>391</v>
      </c>
      <c r="F1680" s="8">
        <f t="shared" si="267"/>
        <v>34408</v>
      </c>
      <c r="G1680" s="54">
        <f t="shared" si="272"/>
        <v>34408</v>
      </c>
      <c r="H1680" s="25" t="s">
        <v>2203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2242</v>
      </c>
      <c r="N1680" s="45">
        <v>45873</v>
      </c>
      <c r="O1680" s="54">
        <v>64983.8</v>
      </c>
      <c r="P1680" s="25" t="s">
        <v>2205</v>
      </c>
      <c r="Q1680" s="25">
        <v>58154040011</v>
      </c>
      <c r="R1680" s="25" t="s">
        <v>41</v>
      </c>
      <c r="S1680" s="3">
        <v>4</v>
      </c>
      <c r="T1680" s="55"/>
      <c r="U1680" s="25" t="s">
        <v>2792</v>
      </c>
      <c r="V1680" s="25" t="e">
        <f>VLOOKUP(P1680,'Customer List'!B:C,2,)</f>
        <v>#N/A</v>
      </c>
      <c r="W1680" s="56"/>
      <c r="X1680" s="45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67" t="e">
        <f>VLOOKUP(P1680,'Customer List'!B:D,3,)</f>
        <v>#N/A</v>
      </c>
    </row>
    <row r="1681" spans="1:29" x14ac:dyDescent="0.25">
      <c r="A1681" s="25">
        <f t="shared" si="273"/>
        <v>1678</v>
      </c>
      <c r="B1681" s="25" t="s">
        <v>14</v>
      </c>
      <c r="C1681" s="45">
        <v>45870</v>
      </c>
      <c r="D1681" s="45">
        <v>45870</v>
      </c>
      <c r="E1681" s="8">
        <v>112.8</v>
      </c>
      <c r="F1681" s="8">
        <f t="shared" si="267"/>
        <v>9926.4</v>
      </c>
      <c r="G1681" s="54">
        <f t="shared" si="272"/>
        <v>9926.4</v>
      </c>
      <c r="H1681" s="25">
        <v>41003</v>
      </c>
      <c r="I1681" s="25" t="s">
        <v>4144</v>
      </c>
      <c r="J1681" s="25">
        <v>1</v>
      </c>
      <c r="K1681" s="25"/>
      <c r="L1681" s="25">
        <f t="shared" si="268"/>
        <v>1</v>
      </c>
      <c r="M1681" s="25"/>
      <c r="N1681" s="45"/>
      <c r="O1681" s="54"/>
      <c r="P1681" s="25" t="s">
        <v>1149</v>
      </c>
      <c r="Q1681" s="25"/>
      <c r="R1681" s="25"/>
      <c r="S1681" s="3" t="s">
        <v>300</v>
      </c>
      <c r="T1681" s="55"/>
      <c r="U1681" s="25" t="s">
        <v>508</v>
      </c>
      <c r="V1681" s="25" t="str">
        <f>VLOOKUP(P1681,'Customer List'!B:C,2,)</f>
        <v>STOCK</v>
      </c>
      <c r="W1681" s="56" t="s">
        <v>1149</v>
      </c>
      <c r="X1681" s="45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67" t="str">
        <f>VLOOKUP(P1681,'Customer List'!B:D,3,)</f>
        <v>STOCK</v>
      </c>
    </row>
    <row r="1682" spans="1:29" x14ac:dyDescent="0.25">
      <c r="A1682" s="25">
        <f t="shared" si="273"/>
        <v>1679</v>
      </c>
      <c r="B1682" s="25" t="s">
        <v>14</v>
      </c>
      <c r="C1682" s="45">
        <v>45870</v>
      </c>
      <c r="D1682" s="45">
        <v>45870</v>
      </c>
      <c r="E1682" s="8">
        <v>112.8</v>
      </c>
      <c r="F1682" s="8">
        <f t="shared" ref="F1682" si="274">IF(AB1682="DOLLAR",E1682*88,E1682)</f>
        <v>9926.4</v>
      </c>
      <c r="G1682" s="54">
        <f t="shared" si="272"/>
        <v>39705.599999999999</v>
      </c>
      <c r="H1682" s="25">
        <v>41003</v>
      </c>
      <c r="I1682" s="25" t="s">
        <v>4144</v>
      </c>
      <c r="J1682" s="25">
        <v>4</v>
      </c>
      <c r="K1682" s="25">
        <v>4</v>
      </c>
      <c r="L1682" s="25">
        <f t="shared" si="268"/>
        <v>0</v>
      </c>
      <c r="M1682" s="25" t="s">
        <v>3456</v>
      </c>
      <c r="N1682" s="45">
        <v>45911</v>
      </c>
      <c r="O1682" s="54">
        <f>16391.25*4</f>
        <v>65565</v>
      </c>
      <c r="P1682" s="25" t="s">
        <v>3452</v>
      </c>
      <c r="Q1682" s="25">
        <v>58155546610</v>
      </c>
      <c r="R1682" s="25" t="s">
        <v>41</v>
      </c>
      <c r="S1682" s="3" t="s">
        <v>300</v>
      </c>
      <c r="T1682" s="55"/>
      <c r="U1682" s="25" t="s">
        <v>508</v>
      </c>
      <c r="V1682" s="25" t="str">
        <f>VLOOKUP(P1682,'Customer List'!B:C,2,)</f>
        <v>Banglore</v>
      </c>
      <c r="W1682" s="56"/>
      <c r="X1682" s="45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x14ac:dyDescent="0.25">
      <c r="A1683" s="25">
        <f t="shared" si="273"/>
        <v>1680</v>
      </c>
      <c r="B1683" s="25" t="s">
        <v>14</v>
      </c>
      <c r="C1683" s="45">
        <v>45870</v>
      </c>
      <c r="D1683" s="45">
        <v>45870</v>
      </c>
      <c r="E1683" s="8">
        <v>27.2</v>
      </c>
      <c r="F1683" s="8">
        <f t="shared" si="267"/>
        <v>2393.6</v>
      </c>
      <c r="G1683" s="54">
        <f t="shared" si="272"/>
        <v>2393.6</v>
      </c>
      <c r="H1683" s="25" t="s">
        <v>2206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2353</v>
      </c>
      <c r="N1683" s="45">
        <v>45881</v>
      </c>
      <c r="O1683" s="54">
        <v>3952.5</v>
      </c>
      <c r="P1683" s="25" t="s">
        <v>2273</v>
      </c>
      <c r="Q1683" s="25" t="s">
        <v>2078</v>
      </c>
      <c r="R1683" s="25" t="s">
        <v>849</v>
      </c>
      <c r="S1683" s="3" t="s">
        <v>300</v>
      </c>
      <c r="T1683" s="55"/>
      <c r="U1683" s="25" t="s">
        <v>508</v>
      </c>
      <c r="V1683" s="25" t="str">
        <f>VLOOKUP(P1683,'Customer List'!B:C,2,)</f>
        <v>Faridabad</v>
      </c>
      <c r="W1683" s="56"/>
      <c r="X1683" s="45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273"/>
        <v>1681</v>
      </c>
      <c r="B1684" s="25" t="s">
        <v>2207</v>
      </c>
      <c r="C1684" s="45">
        <v>45868</v>
      </c>
      <c r="D1684" s="45">
        <v>45873</v>
      </c>
      <c r="E1684" s="8">
        <v>32.4</v>
      </c>
      <c r="F1684" s="8">
        <f t="shared" si="267"/>
        <v>2851.2</v>
      </c>
      <c r="G1684" s="54">
        <f t="shared" si="272"/>
        <v>2851.2</v>
      </c>
      <c r="H1684" s="25" t="s">
        <v>2208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2428</v>
      </c>
      <c r="N1684" s="45">
        <v>45887</v>
      </c>
      <c r="O1684" s="54">
        <v>7281.25</v>
      </c>
      <c r="P1684" s="25" t="s">
        <v>1139</v>
      </c>
      <c r="Q1684" s="25">
        <v>58154519253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Banglore</v>
      </c>
      <c r="W1684" s="56"/>
      <c r="X1684" s="45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273"/>
        <v>1682</v>
      </c>
      <c r="B1685" s="25" t="s">
        <v>2207</v>
      </c>
      <c r="C1685" s="45">
        <v>45868</v>
      </c>
      <c r="D1685" s="45">
        <v>45873</v>
      </c>
      <c r="E1685" s="8">
        <v>30</v>
      </c>
      <c r="F1685" s="8">
        <f t="shared" si="267"/>
        <v>2640</v>
      </c>
      <c r="G1685" s="54">
        <f t="shared" si="272"/>
        <v>5280</v>
      </c>
      <c r="H1685" s="25" t="s">
        <v>2209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2244</v>
      </c>
      <c r="N1685" s="45">
        <v>45873</v>
      </c>
      <c r="O1685" s="54">
        <v>10150</v>
      </c>
      <c r="P1685" s="25" t="s">
        <v>2210</v>
      </c>
      <c r="Q1685" s="25">
        <v>58154046182</v>
      </c>
      <c r="R1685" s="25" t="s">
        <v>41</v>
      </c>
      <c r="S1685" s="3">
        <v>-20</v>
      </c>
      <c r="T1685" s="55"/>
      <c r="U1685" s="25" t="s">
        <v>521</v>
      </c>
      <c r="V1685" s="25" t="e">
        <f>VLOOKUP(P1685,'Customer List'!B:C,2,)</f>
        <v>#N/A</v>
      </c>
      <c r="W1685" s="56"/>
      <c r="X1685" s="45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67" t="e">
        <f>VLOOKUP(P1685,'Customer List'!B:D,3,)</f>
        <v>#N/A</v>
      </c>
    </row>
    <row r="1686" spans="1:29" x14ac:dyDescent="0.25">
      <c r="A1686" s="25">
        <f t="shared" si="273"/>
        <v>1683</v>
      </c>
      <c r="B1686" s="25" t="s">
        <v>2211</v>
      </c>
      <c r="C1686" s="45">
        <v>45868</v>
      </c>
      <c r="D1686" s="45">
        <v>45873</v>
      </c>
      <c r="E1686" s="8">
        <v>23</v>
      </c>
      <c r="F1686" s="8">
        <f t="shared" si="267"/>
        <v>2024</v>
      </c>
      <c r="G1686" s="54">
        <f t="shared" si="272"/>
        <v>2024</v>
      </c>
      <c r="H1686" s="25" t="s">
        <v>2212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3333</v>
      </c>
      <c r="N1686" s="45">
        <v>45903</v>
      </c>
      <c r="O1686" s="54">
        <v>5002.5</v>
      </c>
      <c r="P1686" s="25" t="s">
        <v>43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Faridabad</v>
      </c>
      <c r="W1686" s="56"/>
      <c r="X1686" s="45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273"/>
        <v>1684</v>
      </c>
      <c r="B1687" s="25" t="s">
        <v>2213</v>
      </c>
      <c r="C1687" s="45">
        <v>45868</v>
      </c>
      <c r="D1687" s="45">
        <v>45873</v>
      </c>
      <c r="E1687" s="8">
        <v>238.8</v>
      </c>
      <c r="F1687" s="8">
        <f t="shared" si="267"/>
        <v>21014.400000000001</v>
      </c>
      <c r="G1687" s="54">
        <f t="shared" si="272"/>
        <v>42028.800000000003</v>
      </c>
      <c r="H1687" s="25" t="s">
        <v>2214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2245</v>
      </c>
      <c r="N1687" s="45">
        <v>45873</v>
      </c>
      <c r="O1687" s="54">
        <v>69252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x14ac:dyDescent="0.25">
      <c r="A1688" s="25">
        <f t="shared" si="273"/>
        <v>1685</v>
      </c>
      <c r="B1688" s="25" t="s">
        <v>2215</v>
      </c>
      <c r="C1688" s="45">
        <v>45868</v>
      </c>
      <c r="D1688" s="45">
        <v>45873</v>
      </c>
      <c r="E1688" s="8">
        <v>23.4</v>
      </c>
      <c r="F1688" s="8">
        <f t="shared" si="267"/>
        <v>2059.1999999999998</v>
      </c>
      <c r="G1688" s="54">
        <f t="shared" si="272"/>
        <v>2059.1999999999998</v>
      </c>
      <c r="H1688" s="25" t="s">
        <v>2216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2247</v>
      </c>
      <c r="N1688" s="45">
        <v>45873</v>
      </c>
      <c r="O1688" s="54">
        <v>3675.75</v>
      </c>
      <c r="P1688" s="25" t="s">
        <v>622</v>
      </c>
      <c r="Q1688" s="25">
        <v>58154041120</v>
      </c>
      <c r="R1688" s="25" t="s">
        <v>41</v>
      </c>
      <c r="S1688" s="3">
        <v>-20</v>
      </c>
      <c r="T1688" s="55"/>
      <c r="U1688" s="25" t="s">
        <v>521</v>
      </c>
      <c r="V1688" s="25" t="str">
        <f>VLOOKUP(P1688,'Customer List'!B:C,2,)</f>
        <v>Hyderabad</v>
      </c>
      <c r="W1688" s="56"/>
      <c r="X1688" s="45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67" t="str">
        <f>VLOOKUP(P1688,'Customer List'!B:D,3,)</f>
        <v>OutStation</v>
      </c>
    </row>
    <row r="1689" spans="1:29" x14ac:dyDescent="0.25">
      <c r="A1689" s="25">
        <f t="shared" si="273"/>
        <v>1686</v>
      </c>
      <c r="B1689" s="25" t="s">
        <v>2217</v>
      </c>
      <c r="C1689" s="45">
        <v>45868</v>
      </c>
      <c r="D1689" s="45">
        <v>45873</v>
      </c>
      <c r="E1689" s="8">
        <v>58.2</v>
      </c>
      <c r="F1689" s="8">
        <f t="shared" si="267"/>
        <v>5121.6000000000004</v>
      </c>
      <c r="G1689" s="54">
        <f t="shared" si="272"/>
        <v>5121.6000000000004</v>
      </c>
      <c r="H1689" s="25" t="s">
        <v>2218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2246</v>
      </c>
      <c r="N1689" s="45">
        <v>45873</v>
      </c>
      <c r="O1689" s="54">
        <v>9142.25</v>
      </c>
      <c r="P1689" s="25" t="s">
        <v>166</v>
      </c>
      <c r="Q1689" s="25">
        <v>58154040733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Lucknow</v>
      </c>
      <c r="W1689" s="56"/>
      <c r="X1689" s="45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273"/>
        <v>1687</v>
      </c>
      <c r="B1690" s="25" t="s">
        <v>2217</v>
      </c>
      <c r="C1690" s="45">
        <v>45868</v>
      </c>
      <c r="D1690" s="45">
        <v>45873</v>
      </c>
      <c r="E1690" s="8">
        <v>30</v>
      </c>
      <c r="F1690" s="8">
        <f t="shared" si="267"/>
        <v>2640</v>
      </c>
      <c r="G1690" s="54">
        <f t="shared" si="272"/>
        <v>2640</v>
      </c>
      <c r="H1690" s="25" t="s">
        <v>2219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2374</v>
      </c>
      <c r="N1690" s="45">
        <v>45883</v>
      </c>
      <c r="O1690" s="54">
        <v>6525</v>
      </c>
      <c r="P1690" s="25" t="s">
        <v>626</v>
      </c>
      <c r="Q1690" s="25" t="s">
        <v>2078</v>
      </c>
      <c r="R1690" s="25" t="s">
        <v>638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x14ac:dyDescent="0.25">
      <c r="A1691" s="25">
        <f t="shared" si="273"/>
        <v>1688</v>
      </c>
      <c r="B1691" s="25" t="s">
        <v>2217</v>
      </c>
      <c r="C1691" s="45">
        <v>45868</v>
      </c>
      <c r="D1691" s="45">
        <v>45873</v>
      </c>
      <c r="E1691" s="8">
        <v>37.799999999999997</v>
      </c>
      <c r="F1691" s="8">
        <f t="shared" si="267"/>
        <v>3326.3999999999996</v>
      </c>
      <c r="G1691" s="54">
        <f t="shared" si="272"/>
        <v>3326.3999999999996</v>
      </c>
      <c r="H1691" s="25" t="s">
        <v>2220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2374</v>
      </c>
      <c r="N1691" s="45">
        <v>45883</v>
      </c>
      <c r="O1691" s="54">
        <v>8221.5</v>
      </c>
      <c r="P1691" s="25" t="s">
        <v>626</v>
      </c>
      <c r="Q1691" s="25" t="s">
        <v>2078</v>
      </c>
      <c r="R1691" s="25" t="s">
        <v>638</v>
      </c>
      <c r="S1691" s="3">
        <v>-20</v>
      </c>
      <c r="T1691" s="55"/>
      <c r="U1691" s="25" t="s">
        <v>521</v>
      </c>
      <c r="V1691" s="25" t="str">
        <f>VLOOKUP(P1691,'Customer List'!B:C,2,)</f>
        <v>Delhi</v>
      </c>
      <c r="W1691" s="56"/>
      <c r="X1691" s="45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67" t="str">
        <f>VLOOKUP(P1691,'Customer List'!B:D,3,)</f>
        <v>Local</v>
      </c>
    </row>
    <row r="1692" spans="1:29" x14ac:dyDescent="0.25">
      <c r="A1692" s="25">
        <f t="shared" si="273"/>
        <v>1689</v>
      </c>
      <c r="B1692" s="25" t="s">
        <v>2221</v>
      </c>
      <c r="C1692" s="45">
        <v>45868</v>
      </c>
      <c r="D1692" s="45">
        <v>45873</v>
      </c>
      <c r="E1692" s="8">
        <v>37.200000000000003</v>
      </c>
      <c r="F1692" s="8">
        <f t="shared" si="267"/>
        <v>3273.6000000000004</v>
      </c>
      <c r="G1692" s="54">
        <f t="shared" si="272"/>
        <v>3273.6000000000004</v>
      </c>
      <c r="H1692" s="25" t="s">
        <v>2222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2249</v>
      </c>
      <c r="N1692" s="45">
        <v>45873</v>
      </c>
      <c r="O1692" s="54">
        <v>6293</v>
      </c>
      <c r="P1692" s="25" t="s">
        <v>214</v>
      </c>
      <c r="Q1692" s="25" t="s">
        <v>1131</v>
      </c>
      <c r="R1692" s="25" t="s">
        <v>1131</v>
      </c>
      <c r="S1692" s="3">
        <v>-20</v>
      </c>
      <c r="T1692" s="55"/>
      <c r="U1692" s="25" t="s">
        <v>521</v>
      </c>
      <c r="V1692" s="25" t="str">
        <f>VLOOKUP(P1692,'Customer List'!B:C,2,)</f>
        <v>Delhi</v>
      </c>
      <c r="W1692" s="56"/>
      <c r="X1692" s="45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67" t="str">
        <f>VLOOKUP(P1692,'Customer List'!B:D,3,)</f>
        <v>Local</v>
      </c>
    </row>
    <row r="1693" spans="1:29" x14ac:dyDescent="0.25">
      <c r="A1693" s="25">
        <f t="shared" si="273"/>
        <v>1690</v>
      </c>
      <c r="B1693" s="25" t="s">
        <v>2221</v>
      </c>
      <c r="C1693" s="45">
        <v>45868</v>
      </c>
      <c r="D1693" s="45">
        <v>45873</v>
      </c>
      <c r="E1693" s="8">
        <v>26.4</v>
      </c>
      <c r="F1693" s="8">
        <f t="shared" si="267"/>
        <v>2323.1999999999998</v>
      </c>
      <c r="G1693" s="54">
        <f t="shared" si="272"/>
        <v>2323.1999999999998</v>
      </c>
      <c r="H1693" s="25" t="s">
        <v>2223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2248</v>
      </c>
      <c r="N1693" s="45">
        <v>45873</v>
      </c>
      <c r="O1693" s="54">
        <v>4335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273"/>
        <v>1691</v>
      </c>
      <c r="B1694" s="25" t="s">
        <v>2221</v>
      </c>
      <c r="C1694" s="45">
        <v>45868</v>
      </c>
      <c r="D1694" s="45">
        <v>45873</v>
      </c>
      <c r="E1694" s="8">
        <v>43.2</v>
      </c>
      <c r="F1694" s="8">
        <f t="shared" si="267"/>
        <v>3801.6000000000004</v>
      </c>
      <c r="G1694" s="54">
        <f t="shared" si="272"/>
        <v>3801.6000000000004</v>
      </c>
      <c r="H1694" s="25" t="s">
        <v>2224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2248</v>
      </c>
      <c r="N1694" s="45">
        <v>45873</v>
      </c>
      <c r="O1694" s="54">
        <v>6786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273"/>
        <v>1692</v>
      </c>
      <c r="B1695" s="25" t="s">
        <v>2221</v>
      </c>
      <c r="C1695" s="45">
        <v>45868</v>
      </c>
      <c r="D1695" s="45">
        <v>45873</v>
      </c>
      <c r="E1695" s="8">
        <v>18</v>
      </c>
      <c r="F1695" s="8">
        <f t="shared" si="267"/>
        <v>1584</v>
      </c>
      <c r="G1695" s="54">
        <f t="shared" si="272"/>
        <v>1584</v>
      </c>
      <c r="H1695" s="25" t="s">
        <v>2225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2248</v>
      </c>
      <c r="N1695" s="45">
        <v>45873</v>
      </c>
      <c r="O1695" s="54">
        <v>2827.5</v>
      </c>
      <c r="P1695" s="25" t="s">
        <v>622</v>
      </c>
      <c r="Q1695" s="25">
        <v>58154041120</v>
      </c>
      <c r="R1695" s="25" t="s">
        <v>41</v>
      </c>
      <c r="S1695" s="3">
        <v>-20</v>
      </c>
      <c r="T1695" s="55"/>
      <c r="U1695" s="25" t="s">
        <v>521</v>
      </c>
      <c r="V1695" s="25" t="str">
        <f>VLOOKUP(P1695,'Customer List'!B:C,2,)</f>
        <v>Hyderabad</v>
      </c>
      <c r="W1695" s="56"/>
      <c r="X1695" s="45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x14ac:dyDescent="0.25">
      <c r="A1696" s="25">
        <f t="shared" si="273"/>
        <v>1693</v>
      </c>
      <c r="B1696" s="25" t="s">
        <v>2221</v>
      </c>
      <c r="C1696" s="45">
        <v>45868</v>
      </c>
      <c r="D1696" s="45">
        <v>45873</v>
      </c>
      <c r="E1696" s="8">
        <v>27</v>
      </c>
      <c r="F1696" s="8">
        <f t="shared" si="267"/>
        <v>2376</v>
      </c>
      <c r="G1696" s="54">
        <f t="shared" si="272"/>
        <v>2376</v>
      </c>
      <c r="H1696" s="25" t="s">
        <v>2226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2248</v>
      </c>
      <c r="N1696" s="45">
        <v>45873</v>
      </c>
      <c r="O1696" s="54">
        <v>4241.25</v>
      </c>
      <c r="P1696" s="25" t="s">
        <v>622</v>
      </c>
      <c r="Q1696" s="25">
        <v>58154041120</v>
      </c>
      <c r="R1696" s="25" t="s">
        <v>41</v>
      </c>
      <c r="S1696" s="3">
        <v>-20</v>
      </c>
      <c r="T1696" s="55"/>
      <c r="U1696" s="25" t="s">
        <v>521</v>
      </c>
      <c r="V1696" s="25" t="str">
        <f>VLOOKUP(P1696,'Customer List'!B:C,2,)</f>
        <v>Hyderabad</v>
      </c>
      <c r="W1696" s="56"/>
      <c r="X1696" s="45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273"/>
        <v>1694</v>
      </c>
      <c r="B1697" s="25">
        <v>65744</v>
      </c>
      <c r="C1697" s="45">
        <v>45872</v>
      </c>
      <c r="D1697" s="45">
        <v>45873</v>
      </c>
      <c r="E1697" s="8">
        <v>259</v>
      </c>
      <c r="F1697" s="8">
        <f t="shared" si="267"/>
        <v>22792</v>
      </c>
      <c r="G1697" s="54">
        <f t="shared" si="272"/>
        <v>22792</v>
      </c>
      <c r="H1697" s="25" t="s">
        <v>2227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2345</v>
      </c>
      <c r="N1697" s="45">
        <v>45880</v>
      </c>
      <c r="O1697" s="54">
        <v>40145</v>
      </c>
      <c r="P1697" s="25" t="s">
        <v>946</v>
      </c>
      <c r="Q1697" s="25">
        <v>58154305241</v>
      </c>
      <c r="R1697" s="25" t="s">
        <v>41</v>
      </c>
      <c r="S1697" s="3">
        <v>-20</v>
      </c>
      <c r="T1697" s="55"/>
      <c r="U1697" s="25" t="s">
        <v>2536</v>
      </c>
      <c r="V1697" s="25" t="str">
        <f>VLOOKUP(P1697,'Customer List'!B:C,2,)</f>
        <v>Banglore</v>
      </c>
      <c r="W1697" s="56"/>
      <c r="X1697" s="45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273"/>
        <v>1695</v>
      </c>
      <c r="B1698" s="25">
        <v>176807</v>
      </c>
      <c r="C1698" s="45">
        <v>45870</v>
      </c>
      <c r="D1698" s="45">
        <v>45873</v>
      </c>
      <c r="E1698" s="8">
        <v>340</v>
      </c>
      <c r="F1698" s="8">
        <f t="shared" si="267"/>
        <v>29920</v>
      </c>
      <c r="G1698" s="54">
        <f t="shared" si="272"/>
        <v>29920</v>
      </c>
      <c r="H1698" s="25" t="s">
        <v>2228</v>
      </c>
      <c r="I1698" s="25" t="s">
        <v>4379</v>
      </c>
      <c r="J1698" s="25">
        <v>1</v>
      </c>
      <c r="K1698" s="25">
        <v>1</v>
      </c>
      <c r="L1698" s="25">
        <f t="shared" si="268"/>
        <v>0</v>
      </c>
      <c r="M1698" s="25" t="s">
        <v>2313</v>
      </c>
      <c r="N1698" s="45">
        <v>45877</v>
      </c>
      <c r="O1698" s="54">
        <v>52920</v>
      </c>
      <c r="P1698" s="25" t="s">
        <v>50</v>
      </c>
      <c r="Q1698" s="25" t="s">
        <v>2078</v>
      </c>
      <c r="R1698" s="25" t="s">
        <v>638</v>
      </c>
      <c r="S1698" s="3">
        <v>4</v>
      </c>
      <c r="T1698" s="55"/>
      <c r="U1698" s="25" t="s">
        <v>424</v>
      </c>
      <c r="V1698" s="25" t="str">
        <f>VLOOKUP(P1698,'Customer List'!B:C,2,)</f>
        <v>Delhi</v>
      </c>
      <c r="W1698" s="56"/>
      <c r="X1698" s="45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67" t="str">
        <f>VLOOKUP(P1698,'Customer List'!B:D,3,)</f>
        <v>Local</v>
      </c>
    </row>
    <row r="1699" spans="1:29" x14ac:dyDescent="0.25">
      <c r="A1699" s="25">
        <f t="shared" si="273"/>
        <v>1696</v>
      </c>
      <c r="B1699" s="25">
        <v>176807</v>
      </c>
      <c r="C1699" s="45">
        <v>45870</v>
      </c>
      <c r="D1699" s="45">
        <v>45873</v>
      </c>
      <c r="E1699" s="8">
        <v>530</v>
      </c>
      <c r="F1699" s="8">
        <f t="shared" si="267"/>
        <v>46640</v>
      </c>
      <c r="G1699" s="54">
        <f t="shared" si="272"/>
        <v>46640</v>
      </c>
      <c r="H1699" s="25" t="s">
        <v>2229</v>
      </c>
      <c r="I1699" s="25" t="s">
        <v>4380</v>
      </c>
      <c r="J1699" s="25">
        <v>1</v>
      </c>
      <c r="K1699" s="25">
        <v>1</v>
      </c>
      <c r="L1699" s="25">
        <f t="shared" si="268"/>
        <v>0</v>
      </c>
      <c r="M1699" s="25" t="s">
        <v>2313</v>
      </c>
      <c r="N1699" s="45">
        <v>45877</v>
      </c>
      <c r="O1699" s="54">
        <v>68880</v>
      </c>
      <c r="P1699" s="25" t="s">
        <v>50</v>
      </c>
      <c r="Q1699" s="25" t="s">
        <v>2078</v>
      </c>
      <c r="R1699" s="25" t="s">
        <v>638</v>
      </c>
      <c r="S1699" s="3">
        <v>4</v>
      </c>
      <c r="T1699" s="55"/>
      <c r="U1699" s="25" t="s">
        <v>424</v>
      </c>
      <c r="V1699" s="25" t="str">
        <f>VLOOKUP(P1699,'Customer List'!B:C,2,)</f>
        <v>Delhi</v>
      </c>
      <c r="W1699" s="56"/>
      <c r="X1699" s="45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67" t="str">
        <f>VLOOKUP(P1699,'Customer List'!B:D,3,)</f>
        <v>Local</v>
      </c>
    </row>
    <row r="1700" spans="1:29" x14ac:dyDescent="0.25">
      <c r="A1700" s="25">
        <f t="shared" si="273"/>
        <v>1697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267"/>
        <v>35363.68</v>
      </c>
      <c r="G1700" s="54">
        <f t="shared" si="272"/>
        <v>35363.68</v>
      </c>
      <c r="H1700" s="25" t="s">
        <v>2252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273"/>
        <v>1698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267"/>
        <v>35363.68</v>
      </c>
      <c r="G1701" s="54">
        <f t="shared" si="272"/>
        <v>35363.68</v>
      </c>
      <c r="H1701" s="25" t="s">
        <v>2253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273"/>
        <v>1699</v>
      </c>
      <c r="B1702" s="25">
        <v>20438</v>
      </c>
      <c r="C1702" s="45">
        <v>45868</v>
      </c>
      <c r="D1702" s="45">
        <v>45874</v>
      </c>
      <c r="E1702" s="8">
        <v>401.86</v>
      </c>
      <c r="F1702" s="8">
        <f t="shared" si="267"/>
        <v>35363.68</v>
      </c>
      <c r="G1702" s="54">
        <f t="shared" si="272"/>
        <v>35363.68</v>
      </c>
      <c r="H1702" s="25" t="s">
        <v>2254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2281</v>
      </c>
      <c r="N1702" s="45">
        <v>45875</v>
      </c>
      <c r="O1702" s="54">
        <v>43534.400000000001</v>
      </c>
      <c r="P1702" s="25" t="s">
        <v>2256</v>
      </c>
      <c r="Q1702" s="25">
        <v>58154114605</v>
      </c>
      <c r="R1702" s="25" t="s">
        <v>41</v>
      </c>
      <c r="S1702" s="3">
        <v>-20</v>
      </c>
      <c r="T1702" s="55"/>
      <c r="U1702" s="25" t="s">
        <v>612</v>
      </c>
      <c r="V1702" s="25" t="str">
        <f>VLOOKUP(P1702,'Customer List'!B:C,2,)</f>
        <v>Mumbai</v>
      </c>
      <c r="W1702" s="56"/>
      <c r="X1702" s="45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273"/>
        <v>1700</v>
      </c>
      <c r="B1703" s="25">
        <v>20438</v>
      </c>
      <c r="C1703" s="45">
        <v>45868</v>
      </c>
      <c r="D1703" s="45">
        <v>45874</v>
      </c>
      <c r="E1703" s="8">
        <v>401.86</v>
      </c>
      <c r="F1703" s="8">
        <f t="shared" si="267"/>
        <v>35363.68</v>
      </c>
      <c r="G1703" s="54">
        <f t="shared" si="272"/>
        <v>35363.68</v>
      </c>
      <c r="H1703" s="25" t="s">
        <v>2255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2281</v>
      </c>
      <c r="N1703" s="45">
        <v>45875</v>
      </c>
      <c r="O1703" s="54">
        <v>43534.400000000001</v>
      </c>
      <c r="P1703" s="25" t="s">
        <v>2256</v>
      </c>
      <c r="Q1703" s="25">
        <v>58154114605</v>
      </c>
      <c r="R1703" s="25" t="s">
        <v>41</v>
      </c>
      <c r="S1703" s="3">
        <v>-20</v>
      </c>
      <c r="T1703" s="55"/>
      <c r="U1703" s="25" t="s">
        <v>612</v>
      </c>
      <c r="V1703" s="25" t="str">
        <f>VLOOKUP(P1703,'Customer List'!B:C,2,)</f>
        <v>Mumbai</v>
      </c>
      <c r="W1703" s="56"/>
      <c r="X1703" s="45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273"/>
        <v>1701</v>
      </c>
      <c r="B1704" s="25">
        <v>176672</v>
      </c>
      <c r="C1704" s="45">
        <v>45868</v>
      </c>
      <c r="D1704" s="45">
        <v>45874</v>
      </c>
      <c r="E1704" s="8">
        <v>2696.4</v>
      </c>
      <c r="F1704" s="8">
        <f t="shared" si="267"/>
        <v>237283.20000000001</v>
      </c>
      <c r="G1704" s="54">
        <f t="shared" si="272"/>
        <v>474566.40000000002</v>
      </c>
      <c r="H1704" s="25" t="s">
        <v>2257</v>
      </c>
      <c r="I1704" s="25" t="s">
        <v>4381</v>
      </c>
      <c r="J1704" s="25">
        <v>2</v>
      </c>
      <c r="K1704" s="25">
        <v>2</v>
      </c>
      <c r="L1704" s="25">
        <f t="shared" si="268"/>
        <v>0</v>
      </c>
      <c r="M1704" s="25" t="s">
        <v>2284</v>
      </c>
      <c r="N1704" s="45">
        <v>45875</v>
      </c>
      <c r="O1704" s="54">
        <v>594556.19999999995</v>
      </c>
      <c r="P1704" s="25" t="s">
        <v>946</v>
      </c>
      <c r="Q1704" s="25">
        <v>58154116845</v>
      </c>
      <c r="R1704" s="25" t="s">
        <v>41</v>
      </c>
      <c r="S1704" s="3">
        <v>4</v>
      </c>
      <c r="T1704" s="55"/>
      <c r="U1704" s="25" t="s">
        <v>424</v>
      </c>
      <c r="V1704" s="25" t="str">
        <f>VLOOKUP(P1704,'Customer List'!B:C,2,)</f>
        <v>Banglore</v>
      </c>
      <c r="W1704" s="56"/>
      <c r="X1704" s="45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273"/>
        <v>1702</v>
      </c>
      <c r="B1705" s="25" t="s">
        <v>2263</v>
      </c>
      <c r="C1705" s="45">
        <v>45869</v>
      </c>
      <c r="D1705" s="45">
        <v>45874</v>
      </c>
      <c r="E1705" s="8">
        <v>234.41</v>
      </c>
      <c r="F1705" s="8">
        <f t="shared" si="267"/>
        <v>20628.079999999998</v>
      </c>
      <c r="G1705" s="54">
        <f t="shared" si="272"/>
        <v>20628.079999999998</v>
      </c>
      <c r="H1705" s="25" t="s">
        <v>2258</v>
      </c>
      <c r="I1705" s="25" t="s">
        <v>4417</v>
      </c>
      <c r="J1705" s="25">
        <v>1</v>
      </c>
      <c r="K1705" s="25">
        <v>1</v>
      </c>
      <c r="L1705" s="25">
        <f t="shared" si="268"/>
        <v>0</v>
      </c>
      <c r="M1705" s="25" t="s">
        <v>2326</v>
      </c>
      <c r="N1705" s="45">
        <v>45880</v>
      </c>
      <c r="O1705" s="54">
        <v>35161</v>
      </c>
      <c r="P1705" s="25" t="s">
        <v>296</v>
      </c>
      <c r="Q1705" s="25">
        <v>58154306114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Kerala</v>
      </c>
      <c r="W1705" s="56"/>
      <c r="X1705" s="45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273"/>
        <v>1703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267"/>
        <v>16544</v>
      </c>
      <c r="G1706" s="54">
        <f t="shared" si="272"/>
        <v>16544</v>
      </c>
      <c r="H1706" s="25" t="s">
        <v>373</v>
      </c>
      <c r="I1706" s="25" t="s">
        <v>4138</v>
      </c>
      <c r="J1706" s="25">
        <v>1</v>
      </c>
      <c r="K1706" s="25">
        <v>1</v>
      </c>
      <c r="L1706" s="25">
        <f t="shared" si="268"/>
        <v>0</v>
      </c>
      <c r="M1706" s="25" t="s">
        <v>2282</v>
      </c>
      <c r="N1706" s="45">
        <v>45875</v>
      </c>
      <c r="O1706" s="54">
        <v>24210</v>
      </c>
      <c r="P1706" s="25" t="s">
        <v>2052</v>
      </c>
      <c r="Q1706" s="25">
        <v>58154116112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Pune</v>
      </c>
      <c r="W1706" s="56"/>
      <c r="X1706" s="45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273"/>
        <v>1704</v>
      </c>
      <c r="B1707" s="25" t="s">
        <v>2263</v>
      </c>
      <c r="C1707" s="45">
        <v>45869</v>
      </c>
      <c r="D1707" s="45">
        <v>45874</v>
      </c>
      <c r="E1707" s="8">
        <v>374</v>
      </c>
      <c r="F1707" s="8">
        <f t="shared" si="267"/>
        <v>32912</v>
      </c>
      <c r="G1707" s="54">
        <f t="shared" si="272"/>
        <v>32912</v>
      </c>
      <c r="H1707" s="25" t="s">
        <v>2259</v>
      </c>
      <c r="I1707" s="25" t="s">
        <v>4418</v>
      </c>
      <c r="J1707" s="25">
        <v>1</v>
      </c>
      <c r="K1707" s="25">
        <v>1</v>
      </c>
      <c r="L1707" s="25">
        <f t="shared" si="268"/>
        <v>0</v>
      </c>
      <c r="M1707" s="25" t="s">
        <v>2285</v>
      </c>
      <c r="N1707" s="45">
        <v>45875</v>
      </c>
      <c r="O1707" s="54">
        <v>56070</v>
      </c>
      <c r="P1707" s="25" t="s">
        <v>946</v>
      </c>
      <c r="Q1707" s="25">
        <v>58154117162</v>
      </c>
      <c r="R1707" s="25" t="s">
        <v>41</v>
      </c>
      <c r="S1707" s="3">
        <v>-20</v>
      </c>
      <c r="T1707" s="55"/>
      <c r="U1707" s="25" t="s">
        <v>321</v>
      </c>
      <c r="V1707" s="25" t="str">
        <f>VLOOKUP(P1707,'Customer List'!B:C,2,)</f>
        <v>Banglore</v>
      </c>
      <c r="W1707" s="56"/>
      <c r="X1707" s="45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273"/>
        <v>1705</v>
      </c>
      <c r="B1708" s="25" t="s">
        <v>2263</v>
      </c>
      <c r="C1708" s="45">
        <v>45869</v>
      </c>
      <c r="D1708" s="45">
        <v>45874</v>
      </c>
      <c r="E1708" s="8">
        <v>374</v>
      </c>
      <c r="F1708" s="8">
        <f t="shared" si="267"/>
        <v>32912</v>
      </c>
      <c r="G1708" s="54">
        <f t="shared" si="272"/>
        <v>32912</v>
      </c>
      <c r="H1708" s="25" t="s">
        <v>2260</v>
      </c>
      <c r="I1708" s="25" t="s">
        <v>4145</v>
      </c>
      <c r="J1708" s="25">
        <v>1</v>
      </c>
      <c r="K1708" s="25">
        <v>1</v>
      </c>
      <c r="L1708" s="25">
        <f t="shared" si="268"/>
        <v>0</v>
      </c>
      <c r="M1708" s="25" t="s">
        <v>2285</v>
      </c>
      <c r="N1708" s="45">
        <v>45875</v>
      </c>
      <c r="O1708" s="54">
        <v>56070</v>
      </c>
      <c r="P1708" s="25" t="s">
        <v>946</v>
      </c>
      <c r="Q1708" s="25">
        <v>58154117162</v>
      </c>
      <c r="R1708" s="25" t="s">
        <v>41</v>
      </c>
      <c r="S1708" s="3">
        <v>-20</v>
      </c>
      <c r="T1708" s="55"/>
      <c r="U1708" s="25" t="s">
        <v>321</v>
      </c>
      <c r="V1708" s="25" t="str">
        <f>VLOOKUP(P1708,'Customer List'!B:C,2,)</f>
        <v>Banglore</v>
      </c>
      <c r="W1708" s="56"/>
      <c r="X1708" s="45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273"/>
        <v>1706</v>
      </c>
      <c r="B1709" s="25" t="s">
        <v>2263</v>
      </c>
      <c r="C1709" s="45">
        <v>45869</v>
      </c>
      <c r="D1709" s="45">
        <v>45874</v>
      </c>
      <c r="E1709" s="8">
        <v>188</v>
      </c>
      <c r="F1709" s="8">
        <f t="shared" si="267"/>
        <v>16544</v>
      </c>
      <c r="G1709" s="54">
        <f t="shared" si="272"/>
        <v>16544</v>
      </c>
      <c r="H1709" s="25" t="s">
        <v>373</v>
      </c>
      <c r="I1709" s="25" t="s">
        <v>4138</v>
      </c>
      <c r="J1709" s="25">
        <v>1</v>
      </c>
      <c r="K1709" s="25">
        <v>1</v>
      </c>
      <c r="L1709" s="25">
        <f t="shared" si="268"/>
        <v>0</v>
      </c>
      <c r="M1709" s="25" t="s">
        <v>2435</v>
      </c>
      <c r="N1709" s="45">
        <v>45888</v>
      </c>
      <c r="O1709" s="54">
        <v>28245</v>
      </c>
      <c r="P1709" s="25" t="s">
        <v>1055</v>
      </c>
      <c r="Q1709" s="25" t="s">
        <v>2078</v>
      </c>
      <c r="R1709" s="25" t="s">
        <v>638</v>
      </c>
      <c r="S1709" s="3">
        <v>-20</v>
      </c>
      <c r="T1709" s="55"/>
      <c r="U1709" s="25" t="s">
        <v>321</v>
      </c>
      <c r="V1709" s="25" t="str">
        <f>VLOOKUP(P1709,'Customer List'!B:C,2,)</f>
        <v>Delhi</v>
      </c>
      <c r="W1709" s="56"/>
      <c r="X1709" s="45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67" t="str">
        <f>VLOOKUP(P1709,'Customer List'!B:D,3,)</f>
        <v>Local</v>
      </c>
    </row>
    <row r="1710" spans="1:29" x14ac:dyDescent="0.25">
      <c r="A1710" s="25">
        <f t="shared" si="273"/>
        <v>1707</v>
      </c>
      <c r="B1710" s="25" t="s">
        <v>2263</v>
      </c>
      <c r="C1710" s="45">
        <v>45869</v>
      </c>
      <c r="D1710" s="45">
        <v>45874</v>
      </c>
      <c r="E1710" s="8">
        <v>88</v>
      </c>
      <c r="F1710" s="8">
        <f t="shared" si="267"/>
        <v>7744</v>
      </c>
      <c r="G1710" s="54">
        <f t="shared" si="272"/>
        <v>7744</v>
      </c>
      <c r="H1710" s="25" t="s">
        <v>2261</v>
      </c>
      <c r="I1710" s="25" t="s">
        <v>4419</v>
      </c>
      <c r="J1710" s="25">
        <v>1</v>
      </c>
      <c r="K1710" s="25">
        <v>1</v>
      </c>
      <c r="L1710" s="25">
        <f t="shared" si="268"/>
        <v>0</v>
      </c>
      <c r="M1710" s="25" t="s">
        <v>2328</v>
      </c>
      <c r="N1710" s="45">
        <v>45880</v>
      </c>
      <c r="O1710" s="54">
        <v>14553</v>
      </c>
      <c r="P1710" s="25" t="s">
        <v>2264</v>
      </c>
      <c r="Q1710" s="25" t="s">
        <v>2351</v>
      </c>
      <c r="R1710" s="25" t="s">
        <v>41</v>
      </c>
      <c r="S1710" s="3">
        <v>-80</v>
      </c>
      <c r="T1710" s="55"/>
      <c r="U1710" s="25" t="s">
        <v>321</v>
      </c>
      <c r="V1710" s="25" t="str">
        <f>VLOOKUP(P1710,'Customer List'!B:C,2,)</f>
        <v>ROORKE</v>
      </c>
      <c r="W1710" s="56"/>
      <c r="X1710" s="45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273"/>
        <v>1708</v>
      </c>
      <c r="B1711" s="25" t="s">
        <v>2263</v>
      </c>
      <c r="C1711" s="45">
        <v>45869</v>
      </c>
      <c r="D1711" s="45">
        <v>45874</v>
      </c>
      <c r="E1711" s="8">
        <v>88</v>
      </c>
      <c r="F1711" s="8">
        <f t="shared" si="267"/>
        <v>7744</v>
      </c>
      <c r="G1711" s="54">
        <f t="shared" si="272"/>
        <v>7744</v>
      </c>
      <c r="H1711" s="25" t="s">
        <v>2262</v>
      </c>
      <c r="I1711" s="25" t="s">
        <v>4420</v>
      </c>
      <c r="J1711" s="25">
        <v>1</v>
      </c>
      <c r="K1711" s="25">
        <v>1</v>
      </c>
      <c r="L1711" s="25">
        <f t="shared" si="268"/>
        <v>0</v>
      </c>
      <c r="M1711" s="25" t="s">
        <v>2328</v>
      </c>
      <c r="N1711" s="45">
        <v>45880</v>
      </c>
      <c r="O1711" s="54">
        <v>14553</v>
      </c>
      <c r="P1711" s="25" t="s">
        <v>2264</v>
      </c>
      <c r="Q1711" s="25" t="s">
        <v>2351</v>
      </c>
      <c r="R1711" s="25" t="s">
        <v>41</v>
      </c>
      <c r="S1711" s="3">
        <v>-80</v>
      </c>
      <c r="T1711" s="55"/>
      <c r="U1711" s="25" t="s">
        <v>321</v>
      </c>
      <c r="V1711" s="25" t="str">
        <f>VLOOKUP(P1711,'Customer List'!B:C,2,)</f>
        <v>ROORKE</v>
      </c>
      <c r="W1711" s="56"/>
      <c r="X1711" s="45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273"/>
        <v>1709</v>
      </c>
      <c r="B1712" s="25" t="s">
        <v>2263</v>
      </c>
      <c r="C1712" s="45">
        <v>45869</v>
      </c>
      <c r="D1712" s="45">
        <v>45874</v>
      </c>
      <c r="E1712" s="8">
        <v>14</v>
      </c>
      <c r="F1712" s="8">
        <f t="shared" si="267"/>
        <v>1232</v>
      </c>
      <c r="G1712" s="54">
        <f t="shared" si="272"/>
        <v>3696</v>
      </c>
      <c r="H1712" s="25" t="s">
        <v>409</v>
      </c>
      <c r="I1712" s="25" t="s">
        <v>4678</v>
      </c>
      <c r="J1712" s="25">
        <v>3</v>
      </c>
      <c r="K1712" s="25">
        <v>3</v>
      </c>
      <c r="L1712" s="25">
        <f t="shared" si="268"/>
        <v>0</v>
      </c>
      <c r="M1712" s="25" t="s">
        <v>2283</v>
      </c>
      <c r="N1712" s="45">
        <v>45875</v>
      </c>
      <c r="O1712" s="54">
        <v>5400</v>
      </c>
      <c r="P1712" s="25" t="s">
        <v>2052</v>
      </c>
      <c r="Q1712" s="25">
        <v>58154116112</v>
      </c>
      <c r="R1712" s="25" t="s">
        <v>41</v>
      </c>
      <c r="S1712" s="3">
        <v>4</v>
      </c>
      <c r="T1712" s="55"/>
      <c r="U1712" s="25" t="s">
        <v>321</v>
      </c>
      <c r="V1712" s="25" t="str">
        <f>VLOOKUP(P1712,'Customer List'!B:C,2,)</f>
        <v>Pune</v>
      </c>
      <c r="W1712" s="56"/>
      <c r="X1712" s="45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273"/>
        <v>1710</v>
      </c>
      <c r="B1713" s="25" t="s">
        <v>2263</v>
      </c>
      <c r="C1713" s="45">
        <v>45869</v>
      </c>
      <c r="D1713" s="45">
        <v>45874</v>
      </c>
      <c r="E1713" s="8">
        <v>393</v>
      </c>
      <c r="F1713" s="8">
        <f t="shared" si="267"/>
        <v>34584</v>
      </c>
      <c r="G1713" s="54">
        <f t="shared" si="272"/>
        <v>34584</v>
      </c>
      <c r="H1713" s="25" t="s">
        <v>365</v>
      </c>
      <c r="I1713" s="25" t="s">
        <v>4146</v>
      </c>
      <c r="J1713" s="25">
        <v>1</v>
      </c>
      <c r="K1713" s="25">
        <v>1</v>
      </c>
      <c r="L1713" s="25">
        <f t="shared" si="268"/>
        <v>0</v>
      </c>
      <c r="M1713" s="25" t="s">
        <v>2283</v>
      </c>
      <c r="N1713" s="45">
        <v>45875</v>
      </c>
      <c r="O1713" s="54">
        <v>50580</v>
      </c>
      <c r="P1713" s="25" t="s">
        <v>2052</v>
      </c>
      <c r="Q1713" s="25">
        <v>58154116112</v>
      </c>
      <c r="R1713" s="25" t="s">
        <v>41</v>
      </c>
      <c r="S1713" s="3">
        <v>4</v>
      </c>
      <c r="T1713" s="55"/>
      <c r="U1713" s="25" t="s">
        <v>321</v>
      </c>
      <c r="V1713" s="25" t="str">
        <f>VLOOKUP(P1713,'Customer List'!B:C,2,)</f>
        <v>Pune</v>
      </c>
      <c r="W1713" s="56"/>
      <c r="X1713" s="45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273"/>
        <v>1711</v>
      </c>
      <c r="B1714" s="25" t="s">
        <v>2265</v>
      </c>
      <c r="C1714" s="45">
        <v>45870</v>
      </c>
      <c r="D1714" s="45">
        <v>45874</v>
      </c>
      <c r="E1714" s="8">
        <v>60.8</v>
      </c>
      <c r="F1714" s="8">
        <f t="shared" si="267"/>
        <v>5350.4</v>
      </c>
      <c r="G1714" s="54">
        <f t="shared" si="272"/>
        <v>5350.4</v>
      </c>
      <c r="H1714" s="25" t="s">
        <v>2268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2314</v>
      </c>
      <c r="N1714" s="45">
        <v>45880</v>
      </c>
      <c r="O1714" s="54">
        <v>8481.6</v>
      </c>
      <c r="P1714" s="25" t="s">
        <v>229</v>
      </c>
      <c r="Q1714" s="25">
        <v>58154309883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Kolkata</v>
      </c>
      <c r="W1714" s="56"/>
      <c r="X1714" s="45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x14ac:dyDescent="0.25">
      <c r="A1715" s="25">
        <f t="shared" si="273"/>
        <v>1712</v>
      </c>
      <c r="B1715" s="25" t="s">
        <v>2265</v>
      </c>
      <c r="C1715" s="45">
        <v>45870</v>
      </c>
      <c r="D1715" s="45">
        <v>45874</v>
      </c>
      <c r="E1715" s="8">
        <v>27.2</v>
      </c>
      <c r="F1715" s="8">
        <f t="shared" si="267"/>
        <v>2393.6</v>
      </c>
      <c r="G1715" s="54">
        <f t="shared" si="272"/>
        <v>2393.6</v>
      </c>
      <c r="H1715" s="25" t="s">
        <v>2206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2353</v>
      </c>
      <c r="N1715" s="45">
        <v>45881</v>
      </c>
      <c r="O1715" s="54">
        <v>3952.5</v>
      </c>
      <c r="P1715" s="25" t="s">
        <v>2273</v>
      </c>
      <c r="Q1715" s="25" t="s">
        <v>2078</v>
      </c>
      <c r="R1715" s="25" t="s">
        <v>849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273"/>
        <v>1713</v>
      </c>
      <c r="B1716" s="25" t="s">
        <v>2266</v>
      </c>
      <c r="C1716" s="45">
        <v>45870</v>
      </c>
      <c r="D1716" s="45">
        <v>45874</v>
      </c>
      <c r="E1716" s="8">
        <v>160.80000000000001</v>
      </c>
      <c r="F1716" s="8">
        <f t="shared" si="267"/>
        <v>14150.400000000001</v>
      </c>
      <c r="G1716" s="54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2280</v>
      </c>
      <c r="N1716" s="45">
        <v>45875</v>
      </c>
      <c r="O1716" s="54">
        <v>44863.199999999997</v>
      </c>
      <c r="P1716" s="25" t="s">
        <v>2271</v>
      </c>
      <c r="Q1716" s="25">
        <v>58154114981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Thane</v>
      </c>
      <c r="W1716" s="56"/>
      <c r="X1716" s="45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273"/>
        <v>1714</v>
      </c>
      <c r="B1717" s="25" t="s">
        <v>2266</v>
      </c>
      <c r="C1717" s="45">
        <v>45870</v>
      </c>
      <c r="D1717" s="45">
        <v>45874</v>
      </c>
      <c r="E1717" s="8">
        <v>51.2</v>
      </c>
      <c r="F1717" s="8">
        <f t="shared" si="267"/>
        <v>4505.6000000000004</v>
      </c>
      <c r="G1717" s="54">
        <f t="shared" si="272"/>
        <v>4505.6000000000004</v>
      </c>
      <c r="H1717" s="25" t="s">
        <v>2269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2278</v>
      </c>
      <c r="N1717" s="45">
        <v>45875</v>
      </c>
      <c r="O1717" s="54">
        <v>7936</v>
      </c>
      <c r="P1717" s="25" t="s">
        <v>1017</v>
      </c>
      <c r="Q1717" s="25">
        <v>58154115353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Faridabad</v>
      </c>
      <c r="W1717" s="56"/>
      <c r="X1717" s="45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67" t="str">
        <f>VLOOKUP(P1717,'Customer List'!B:D,3,)</f>
        <v>Local</v>
      </c>
    </row>
    <row r="1718" spans="1:29" x14ac:dyDescent="0.25">
      <c r="A1718" s="25">
        <f t="shared" si="273"/>
        <v>1715</v>
      </c>
      <c r="B1718" s="25" t="s">
        <v>2266</v>
      </c>
      <c r="C1718" s="45">
        <v>45870</v>
      </c>
      <c r="D1718" s="45">
        <v>45874</v>
      </c>
      <c r="E1718" s="8">
        <v>104.8</v>
      </c>
      <c r="F1718" s="8">
        <f t="shared" si="267"/>
        <v>9222.4</v>
      </c>
      <c r="G1718" s="54">
        <f t="shared" si="272"/>
        <v>18444.8</v>
      </c>
      <c r="H1718" s="25" t="s">
        <v>667</v>
      </c>
      <c r="I1718" s="25" t="s">
        <v>4135</v>
      </c>
      <c r="J1718" s="25">
        <v>2</v>
      </c>
      <c r="K1718" s="25">
        <v>2</v>
      </c>
      <c r="L1718" s="25">
        <f t="shared" si="268"/>
        <v>0</v>
      </c>
      <c r="M1718" s="25" t="s">
        <v>2346</v>
      </c>
      <c r="N1718" s="45">
        <v>45880</v>
      </c>
      <c r="O1718" s="54">
        <v>30457.5</v>
      </c>
      <c r="P1718" s="25" t="s">
        <v>1076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273"/>
        <v>1716</v>
      </c>
      <c r="B1719" s="25" t="s">
        <v>2266</v>
      </c>
      <c r="C1719" s="45">
        <v>45870</v>
      </c>
      <c r="D1719" s="45">
        <v>45874</v>
      </c>
      <c r="E1719" s="8">
        <v>67.2</v>
      </c>
      <c r="F1719" s="8">
        <f t="shared" si="267"/>
        <v>5913.6</v>
      </c>
      <c r="G1719" s="54">
        <f t="shared" si="272"/>
        <v>5913.6</v>
      </c>
      <c r="H1719" s="25" t="s">
        <v>2270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2279</v>
      </c>
      <c r="N1719" s="45">
        <v>45875</v>
      </c>
      <c r="O1719" s="54">
        <v>9765</v>
      </c>
      <c r="P1719" s="25" t="s">
        <v>2272</v>
      </c>
      <c r="Q1719" s="25">
        <v>58154115703</v>
      </c>
      <c r="R1719" s="25" t="s">
        <v>41</v>
      </c>
      <c r="S1719" s="3">
        <v>4</v>
      </c>
      <c r="T1719" s="55"/>
      <c r="U1719" s="25" t="s">
        <v>508</v>
      </c>
      <c r="V1719" s="25" t="str">
        <f>VLOOKUP(P1719,'Customer List'!B:C,2,)</f>
        <v>Chennai</v>
      </c>
      <c r="W1719" s="56"/>
      <c r="X1719" s="45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x14ac:dyDescent="0.25">
      <c r="A1720" s="25">
        <f t="shared" si="273"/>
        <v>1717</v>
      </c>
      <c r="B1720" s="25" t="s">
        <v>2266</v>
      </c>
      <c r="C1720" s="45">
        <v>45870</v>
      </c>
      <c r="D1720" s="45">
        <v>45874</v>
      </c>
      <c r="E1720" s="8">
        <v>27.2</v>
      </c>
      <c r="F1720" s="8">
        <f t="shared" si="267"/>
        <v>2393.6</v>
      </c>
      <c r="G1720" s="54">
        <f t="shared" si="272"/>
        <v>4787.2</v>
      </c>
      <c r="H1720" s="25" t="s">
        <v>2206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2279</v>
      </c>
      <c r="N1720" s="45">
        <v>45875</v>
      </c>
      <c r="O1720" s="54">
        <v>7905</v>
      </c>
      <c r="P1720" s="25" t="s">
        <v>2272</v>
      </c>
      <c r="Q1720" s="25">
        <v>58154115703</v>
      </c>
      <c r="R1720" s="25" t="s">
        <v>41</v>
      </c>
      <c r="S1720" s="3" t="s">
        <v>300</v>
      </c>
      <c r="T1720" s="55"/>
      <c r="U1720" s="25" t="s">
        <v>508</v>
      </c>
      <c r="V1720" s="25" t="str">
        <f>VLOOKUP(P1720,'Customer List'!B:C,2,)</f>
        <v>Chennai</v>
      </c>
      <c r="W1720" s="56"/>
      <c r="X1720" s="45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273"/>
        <v>1718</v>
      </c>
      <c r="B1721" s="25" t="s">
        <v>2267</v>
      </c>
      <c r="C1721" s="45">
        <v>45870</v>
      </c>
      <c r="D1721" s="45">
        <v>45874</v>
      </c>
      <c r="E1721" s="8">
        <v>25.6</v>
      </c>
      <c r="F1721" s="8">
        <f t="shared" si="267"/>
        <v>2252.8000000000002</v>
      </c>
      <c r="G1721" s="54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2315</v>
      </c>
      <c r="N1721" s="45">
        <v>45880</v>
      </c>
      <c r="O1721" s="54">
        <v>3720</v>
      </c>
      <c r="P1721" s="25" t="s">
        <v>622</v>
      </c>
      <c r="Q1721" s="25">
        <v>58154309220</v>
      </c>
      <c r="R1721" s="25" t="s">
        <v>41</v>
      </c>
      <c r="S1721" s="3" t="s">
        <v>300</v>
      </c>
      <c r="T1721" s="55"/>
      <c r="U1721" s="25" t="s">
        <v>508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273"/>
        <v>1719</v>
      </c>
      <c r="B1722" s="25" t="s">
        <v>2267</v>
      </c>
      <c r="C1722" s="45">
        <v>45870</v>
      </c>
      <c r="D1722" s="45">
        <v>45874</v>
      </c>
      <c r="E1722" s="8">
        <v>104.8</v>
      </c>
      <c r="F1722" s="8">
        <f t="shared" si="267"/>
        <v>9222.4</v>
      </c>
      <c r="G1722" s="54">
        <f t="shared" si="272"/>
        <v>18444.8</v>
      </c>
      <c r="H1722" s="25" t="s">
        <v>667</v>
      </c>
      <c r="I1722" s="25" t="s">
        <v>4135</v>
      </c>
      <c r="J1722" s="25">
        <v>2</v>
      </c>
      <c r="K1722" s="25">
        <v>2</v>
      </c>
      <c r="L1722" s="25">
        <f t="shared" si="268"/>
        <v>0</v>
      </c>
      <c r="M1722" s="25" t="s">
        <v>2347</v>
      </c>
      <c r="N1722" s="45">
        <v>45880</v>
      </c>
      <c r="O1722" s="54">
        <v>30457.5</v>
      </c>
      <c r="P1722" s="25" t="s">
        <v>670</v>
      </c>
      <c r="Q1722" s="25" t="s">
        <v>2078</v>
      </c>
      <c r="R1722" s="25" t="s">
        <v>849</v>
      </c>
      <c r="S1722" s="3">
        <v>4</v>
      </c>
      <c r="T1722" s="55"/>
      <c r="U1722" s="25" t="s">
        <v>508</v>
      </c>
      <c r="V1722" s="25" t="str">
        <f>VLOOKUP(P1722,'Customer List'!B:C,2,)</f>
        <v>Manesar</v>
      </c>
      <c r="W1722" s="56"/>
      <c r="X1722" s="45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273"/>
        <v>1720</v>
      </c>
      <c r="B1723" s="25" t="s">
        <v>2286</v>
      </c>
      <c r="C1723" s="45">
        <v>45870</v>
      </c>
      <c r="D1723" s="45">
        <v>45875</v>
      </c>
      <c r="E1723" s="8">
        <v>65.8</v>
      </c>
      <c r="F1723" s="8">
        <f t="shared" si="267"/>
        <v>5790.4</v>
      </c>
      <c r="G1723" s="54">
        <f t="shared" si="272"/>
        <v>5790.4</v>
      </c>
      <c r="H1723" s="25">
        <v>100213</v>
      </c>
      <c r="I1723" s="25" t="s">
        <v>3059</v>
      </c>
      <c r="J1723" s="25">
        <v>1</v>
      </c>
      <c r="K1723" s="25">
        <v>1</v>
      </c>
      <c r="L1723" s="25">
        <f t="shared" si="268"/>
        <v>0</v>
      </c>
      <c r="M1723" s="25" t="s">
        <v>2482</v>
      </c>
      <c r="N1723" s="45">
        <v>45890</v>
      </c>
      <c r="O1723" s="54">
        <v>0</v>
      </c>
      <c r="P1723" s="25" t="s">
        <v>50</v>
      </c>
      <c r="Q1723" s="25" t="s">
        <v>2078</v>
      </c>
      <c r="R1723" s="25" t="s">
        <v>638</v>
      </c>
      <c r="S1723" s="3">
        <v>4</v>
      </c>
      <c r="T1723" s="55" t="s">
        <v>610</v>
      </c>
      <c r="U1723" s="25" t="s">
        <v>19</v>
      </c>
      <c r="V1723" s="25" t="str">
        <f>VLOOKUP(P1723,'Customer List'!B:C,2,)</f>
        <v>Delhi</v>
      </c>
      <c r="W1723" s="56"/>
      <c r="X1723" s="45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273"/>
        <v>1721</v>
      </c>
      <c r="B1724" s="25" t="s">
        <v>2286</v>
      </c>
      <c r="C1724" s="45">
        <v>45870</v>
      </c>
      <c r="D1724" s="45">
        <v>45875</v>
      </c>
      <c r="E1724" s="8">
        <v>165.9</v>
      </c>
      <c r="F1724" s="8">
        <f t="shared" si="267"/>
        <v>14599.2</v>
      </c>
      <c r="G1724" s="54">
        <f t="shared" si="272"/>
        <v>29198.400000000001</v>
      </c>
      <c r="H1724" s="25">
        <v>100328</v>
      </c>
      <c r="I1724" s="25" t="s">
        <v>1423</v>
      </c>
      <c r="J1724" s="25">
        <v>2</v>
      </c>
      <c r="K1724" s="25">
        <v>2</v>
      </c>
      <c r="L1724" s="25">
        <f t="shared" si="268"/>
        <v>0</v>
      </c>
      <c r="M1724" s="25" t="s">
        <v>2321</v>
      </c>
      <c r="N1724" s="45">
        <v>45880</v>
      </c>
      <c r="O1724" s="54">
        <v>47755.5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273"/>
        <v>1722</v>
      </c>
      <c r="B1725" s="25" t="s">
        <v>2286</v>
      </c>
      <c r="C1725" s="45">
        <v>45870</v>
      </c>
      <c r="D1725" s="45">
        <v>45875</v>
      </c>
      <c r="E1725" s="8">
        <v>138.6</v>
      </c>
      <c r="F1725" s="8">
        <f t="shared" si="267"/>
        <v>12196.8</v>
      </c>
      <c r="G1725" s="54">
        <f t="shared" si="272"/>
        <v>24393.599999999999</v>
      </c>
      <c r="H1725" s="25">
        <v>100528</v>
      </c>
      <c r="I1725" s="25" t="s">
        <v>1538</v>
      </c>
      <c r="J1725" s="25">
        <v>2</v>
      </c>
      <c r="K1725" s="25">
        <v>2</v>
      </c>
      <c r="L1725" s="25">
        <f t="shared" si="268"/>
        <v>0</v>
      </c>
      <c r="M1725" s="25" t="s">
        <v>2321</v>
      </c>
      <c r="N1725" s="45">
        <v>45880</v>
      </c>
      <c r="O1725" s="54">
        <v>39897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273"/>
        <v>1723</v>
      </c>
      <c r="B1726" s="25" t="s">
        <v>2286</v>
      </c>
      <c r="C1726" s="45">
        <v>45870</v>
      </c>
      <c r="D1726" s="45">
        <v>45875</v>
      </c>
      <c r="E1726" s="8">
        <v>115.5</v>
      </c>
      <c r="F1726" s="8">
        <f t="shared" si="267"/>
        <v>10164</v>
      </c>
      <c r="G1726" s="54">
        <f t="shared" si="272"/>
        <v>10164</v>
      </c>
      <c r="H1726" s="25">
        <v>101238</v>
      </c>
      <c r="I1726" s="25" t="s">
        <v>3060</v>
      </c>
      <c r="J1726" s="25">
        <v>1</v>
      </c>
      <c r="K1726" s="25">
        <v>1</v>
      </c>
      <c r="L1726" s="25">
        <f t="shared" si="268"/>
        <v>0</v>
      </c>
      <c r="M1726" s="25" t="s">
        <v>2365</v>
      </c>
      <c r="N1726" s="45">
        <v>45882</v>
      </c>
      <c r="O1726" s="54">
        <v>0</v>
      </c>
      <c r="P1726" s="25" t="s">
        <v>626</v>
      </c>
      <c r="Q1726" s="25" t="s">
        <v>2078</v>
      </c>
      <c r="R1726" s="25" t="s">
        <v>638</v>
      </c>
      <c r="S1726" s="3">
        <v>4</v>
      </c>
      <c r="T1726" s="55" t="s">
        <v>2366</v>
      </c>
      <c r="U1726" s="25" t="s">
        <v>19</v>
      </c>
      <c r="V1726" s="25" t="str">
        <f>VLOOKUP(P1726,'Customer List'!B:C,2,)</f>
        <v>Delhi</v>
      </c>
      <c r="W1726" s="56"/>
      <c r="X1726" s="45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67" t="str">
        <f>VLOOKUP(P1726,'Customer List'!B:D,3,)</f>
        <v>Local</v>
      </c>
    </row>
    <row r="1727" spans="1:29" x14ac:dyDescent="0.25">
      <c r="A1727" s="25">
        <f t="shared" si="273"/>
        <v>1724</v>
      </c>
      <c r="B1727" s="25" t="s">
        <v>2286</v>
      </c>
      <c r="C1727" s="45">
        <v>45870</v>
      </c>
      <c r="D1727" s="45">
        <v>45875</v>
      </c>
      <c r="E1727" s="8">
        <v>575.4</v>
      </c>
      <c r="F1727" s="8">
        <f t="shared" si="267"/>
        <v>50635.199999999997</v>
      </c>
      <c r="G1727" s="54">
        <f t="shared" si="272"/>
        <v>50635.199999999997</v>
      </c>
      <c r="H1727" s="25">
        <v>741036</v>
      </c>
      <c r="I1727" s="25" t="s">
        <v>3061</v>
      </c>
      <c r="J1727" s="25">
        <v>1</v>
      </c>
      <c r="K1727" s="25">
        <v>1</v>
      </c>
      <c r="L1727" s="25">
        <f t="shared" si="268"/>
        <v>0</v>
      </c>
      <c r="M1727" s="25" t="s">
        <v>2335</v>
      </c>
      <c r="N1727" s="45">
        <v>45880</v>
      </c>
      <c r="O1727" s="54">
        <v>82816.5</v>
      </c>
      <c r="P1727" s="25" t="s">
        <v>2052</v>
      </c>
      <c r="Q1727" s="25">
        <v>58154310270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273"/>
        <v>1725</v>
      </c>
      <c r="B1728" s="25" t="s">
        <v>2286</v>
      </c>
      <c r="C1728" s="45">
        <v>45870</v>
      </c>
      <c r="D1728" s="45">
        <v>45875</v>
      </c>
      <c r="E1728" s="8">
        <v>160.29999999999998</v>
      </c>
      <c r="F1728" s="8">
        <f t="shared" si="267"/>
        <v>14106.399999999998</v>
      </c>
      <c r="G1728" s="54">
        <f t="shared" si="272"/>
        <v>42319.199999999997</v>
      </c>
      <c r="H1728" s="25">
        <v>101320</v>
      </c>
      <c r="I1728" s="25" t="s">
        <v>2818</v>
      </c>
      <c r="J1728" s="25">
        <v>3</v>
      </c>
      <c r="K1728" s="25">
        <v>3</v>
      </c>
      <c r="L1728" s="25">
        <f t="shared" si="268"/>
        <v>0</v>
      </c>
      <c r="M1728" s="25" t="s">
        <v>2321</v>
      </c>
      <c r="N1728" s="45">
        <v>45880</v>
      </c>
      <c r="O1728" s="54">
        <v>69215.25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273"/>
        <v>1726</v>
      </c>
      <c r="B1729" s="25" t="s">
        <v>2286</v>
      </c>
      <c r="C1729" s="45">
        <v>45870</v>
      </c>
      <c r="D1729" s="45">
        <v>45875</v>
      </c>
      <c r="E1729" s="8">
        <v>214.5</v>
      </c>
      <c r="F1729" s="8">
        <f t="shared" si="267"/>
        <v>18876</v>
      </c>
      <c r="G1729" s="54">
        <f t="shared" si="272"/>
        <v>18876</v>
      </c>
      <c r="H1729" s="25">
        <v>101337</v>
      </c>
      <c r="I1729" s="25" t="s">
        <v>3062</v>
      </c>
      <c r="J1729" s="25">
        <v>1</v>
      </c>
      <c r="K1729" s="25">
        <v>1</v>
      </c>
      <c r="L1729" s="25">
        <f t="shared" si="268"/>
        <v>0</v>
      </c>
      <c r="M1729" s="25" t="s">
        <v>2333</v>
      </c>
      <c r="N1729" s="45">
        <v>45880</v>
      </c>
      <c r="O1729" s="54">
        <v>21724.560000000001</v>
      </c>
      <c r="P1729" s="25" t="s">
        <v>277</v>
      </c>
      <c r="Q1729" s="25">
        <v>58154305565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273"/>
        <v>1727</v>
      </c>
      <c r="B1730" s="25" t="s">
        <v>2286</v>
      </c>
      <c r="C1730" s="45">
        <v>45870</v>
      </c>
      <c r="D1730" s="45">
        <v>45875</v>
      </c>
      <c r="E1730" s="8">
        <v>177.1</v>
      </c>
      <c r="F1730" s="8">
        <f t="shared" si="267"/>
        <v>15584.8</v>
      </c>
      <c r="G1730" s="54">
        <f t="shared" si="272"/>
        <v>15584.8</v>
      </c>
      <c r="H1730" s="25">
        <v>102006</v>
      </c>
      <c r="I1730" s="25" t="s">
        <v>1433</v>
      </c>
      <c r="J1730" s="25">
        <v>1</v>
      </c>
      <c r="K1730" s="25">
        <v>1</v>
      </c>
      <c r="L1730" s="25">
        <f t="shared" si="268"/>
        <v>0</v>
      </c>
      <c r="M1730" s="25" t="s">
        <v>2321</v>
      </c>
      <c r="N1730" s="45">
        <v>45880</v>
      </c>
      <c r="O1730" s="54">
        <v>25489.75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273"/>
        <v>1728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si="267"/>
        <v>14106.400000000001</v>
      </c>
      <c r="G1731" s="54">
        <f t="shared" si="272"/>
        <v>28212.800000000003</v>
      </c>
      <c r="H1731" s="25">
        <v>103018</v>
      </c>
      <c r="I1731" s="25" t="s">
        <v>1436</v>
      </c>
      <c r="J1731" s="25">
        <v>2</v>
      </c>
      <c r="K1731" s="25">
        <v>2</v>
      </c>
      <c r="L1731" s="25">
        <f t="shared" si="268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273"/>
        <v>1729</v>
      </c>
      <c r="B1732" s="25" t="s">
        <v>2286</v>
      </c>
      <c r="C1732" s="45">
        <v>45870</v>
      </c>
      <c r="D1732" s="45">
        <v>45875</v>
      </c>
      <c r="E1732" s="8">
        <v>181.5</v>
      </c>
      <c r="F1732" s="8">
        <f t="shared" si="267"/>
        <v>15972</v>
      </c>
      <c r="G1732" s="54">
        <f t="shared" si="272"/>
        <v>15972</v>
      </c>
      <c r="H1732" s="25">
        <v>103044</v>
      </c>
      <c r="I1732" s="25" t="s">
        <v>3063</v>
      </c>
      <c r="J1732" s="25">
        <v>1</v>
      </c>
      <c r="K1732" s="25">
        <v>1</v>
      </c>
      <c r="L1732" s="25">
        <f t="shared" si="268"/>
        <v>0</v>
      </c>
      <c r="M1732" s="25" t="s">
        <v>2317</v>
      </c>
      <c r="N1732" s="45">
        <v>45880</v>
      </c>
      <c r="O1732" s="54">
        <v>25506.799999999999</v>
      </c>
      <c r="P1732" s="25" t="s">
        <v>229</v>
      </c>
      <c r="Q1732" s="25">
        <v>58154309883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Kolkata</v>
      </c>
      <c r="W1732" s="56"/>
      <c r="X1732" s="45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73"/>
        <v>1730</v>
      </c>
      <c r="B1733" s="25" t="s">
        <v>2286</v>
      </c>
      <c r="C1733" s="45">
        <v>45870</v>
      </c>
      <c r="D1733" s="45">
        <v>45875</v>
      </c>
      <c r="E1733" s="8">
        <v>115.5</v>
      </c>
      <c r="F1733" s="8">
        <f t="shared" si="267"/>
        <v>10164</v>
      </c>
      <c r="G1733" s="54">
        <f t="shared" si="272"/>
        <v>10164</v>
      </c>
      <c r="H1733" s="25">
        <v>777404</v>
      </c>
      <c r="I1733" s="25" t="s">
        <v>3064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2335</v>
      </c>
      <c r="N1733" s="45">
        <v>45880</v>
      </c>
      <c r="O1733" s="54">
        <v>16623.75</v>
      </c>
      <c r="P1733" s="25" t="s">
        <v>2052</v>
      </c>
      <c r="Q1733" s="25">
        <v>58154310270</v>
      </c>
      <c r="R1733" s="25" t="s">
        <v>41</v>
      </c>
      <c r="S1733" s="3">
        <v>-20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73"/>
        <v>1731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54">
        <f t="shared" si="272"/>
        <v>28212.800000000003</v>
      </c>
      <c r="H1734" s="25">
        <v>104420</v>
      </c>
      <c r="I1734" s="25" t="s">
        <v>1637</v>
      </c>
      <c r="J1734" s="25">
        <v>2</v>
      </c>
      <c r="K1734" s="25">
        <v>2</v>
      </c>
      <c r="L1734" s="25">
        <f t="shared" si="275"/>
        <v>0</v>
      </c>
      <c r="M1734" s="25" t="s">
        <v>2321</v>
      </c>
      <c r="N1734" s="45">
        <v>45880</v>
      </c>
      <c r="O1734" s="54">
        <v>46143.5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73"/>
        <v>1732</v>
      </c>
      <c r="B1735" s="25" t="s">
        <v>2286</v>
      </c>
      <c r="C1735" s="45">
        <v>45870</v>
      </c>
      <c r="D1735" s="45">
        <v>45875</v>
      </c>
      <c r="E1735" s="8">
        <v>173.6</v>
      </c>
      <c r="F1735" s="8">
        <f t="shared" si="279"/>
        <v>15276.8</v>
      </c>
      <c r="G1735" s="54">
        <f t="shared" ref="G1735:G1798" si="280">F1735*J1735</f>
        <v>30553.599999999999</v>
      </c>
      <c r="H1735" s="25">
        <v>104526</v>
      </c>
      <c r="I1735" s="25" t="s">
        <v>1443</v>
      </c>
      <c r="J1735" s="25">
        <v>2</v>
      </c>
      <c r="K1735" s="25">
        <v>2</v>
      </c>
      <c r="L1735" s="25">
        <f t="shared" si="275"/>
        <v>0</v>
      </c>
      <c r="M1735" s="25" t="s">
        <v>2321</v>
      </c>
      <c r="N1735" s="45">
        <v>45880</v>
      </c>
      <c r="O1735" s="54">
        <v>49972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ref="A1736:A1799" si="281">A1735+1</f>
        <v>1733</v>
      </c>
      <c r="B1736" s="25" t="s">
        <v>2286</v>
      </c>
      <c r="C1736" s="45">
        <v>45870</v>
      </c>
      <c r="D1736" s="45">
        <v>45875</v>
      </c>
      <c r="E1736" s="8">
        <v>221.9</v>
      </c>
      <c r="F1736" s="8">
        <f t="shared" si="279"/>
        <v>19527.2</v>
      </c>
      <c r="G1736" s="54">
        <f t="shared" si="280"/>
        <v>19527.2</v>
      </c>
      <c r="H1736" s="25">
        <v>106106</v>
      </c>
      <c r="I1736" s="25" t="s">
        <v>1445</v>
      </c>
      <c r="J1736" s="25">
        <v>1</v>
      </c>
      <c r="K1736" s="25">
        <v>1</v>
      </c>
      <c r="L1736" s="25">
        <f t="shared" si="275"/>
        <v>0</v>
      </c>
      <c r="M1736" s="25" t="s">
        <v>2321</v>
      </c>
      <c r="N1736" s="45">
        <v>45880</v>
      </c>
      <c r="O1736" s="54">
        <v>31937.75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81"/>
        <v>1734</v>
      </c>
      <c r="B1737" s="25" t="s">
        <v>2286</v>
      </c>
      <c r="C1737" s="45">
        <v>45870</v>
      </c>
      <c r="D1737" s="45">
        <v>45875</v>
      </c>
      <c r="E1737" s="8">
        <v>156.75</v>
      </c>
      <c r="F1737" s="8">
        <f t="shared" si="279"/>
        <v>13794</v>
      </c>
      <c r="G1737" s="54">
        <f t="shared" si="280"/>
        <v>13794</v>
      </c>
      <c r="H1737" s="25">
        <v>101239</v>
      </c>
      <c r="I1737" s="25" t="s">
        <v>158</v>
      </c>
      <c r="J1737" s="25">
        <v>1</v>
      </c>
      <c r="K1737" s="25">
        <v>1</v>
      </c>
      <c r="L1737" s="25">
        <f t="shared" si="275"/>
        <v>0</v>
      </c>
      <c r="M1737" s="25" t="s">
        <v>2339</v>
      </c>
      <c r="N1737" s="45">
        <v>45880</v>
      </c>
      <c r="O1737" s="54">
        <v>19437</v>
      </c>
      <c r="P1737" s="25" t="s">
        <v>2052</v>
      </c>
      <c r="Q1737" s="25">
        <v>58154310270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Pune</v>
      </c>
      <c r="W1737" s="56"/>
      <c r="X1737" s="45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x14ac:dyDescent="0.25">
      <c r="A1738" s="25">
        <f t="shared" si="281"/>
        <v>1735</v>
      </c>
      <c r="B1738" s="25" t="s">
        <v>2286</v>
      </c>
      <c r="C1738" s="45">
        <v>45870</v>
      </c>
      <c r="D1738" s="45">
        <v>45875</v>
      </c>
      <c r="E1738" s="8">
        <v>160.30000000000001</v>
      </c>
      <c r="F1738" s="8">
        <f t="shared" si="279"/>
        <v>14106.400000000001</v>
      </c>
      <c r="G1738" s="54">
        <f t="shared" si="280"/>
        <v>14106.400000000001</v>
      </c>
      <c r="H1738" s="25">
        <v>117312</v>
      </c>
      <c r="I1738" s="25" t="s">
        <v>1630</v>
      </c>
      <c r="J1738" s="25">
        <v>1</v>
      </c>
      <c r="K1738" s="25">
        <v>1</v>
      </c>
      <c r="L1738" s="25">
        <f t="shared" si="275"/>
        <v>0</v>
      </c>
      <c r="M1738" s="25" t="s">
        <v>2483</v>
      </c>
      <c r="N1738" s="45">
        <v>45890</v>
      </c>
      <c r="O1738" s="54">
        <v>0</v>
      </c>
      <c r="P1738" s="25" t="s">
        <v>50</v>
      </c>
      <c r="Q1738" s="25" t="s">
        <v>2078</v>
      </c>
      <c r="R1738" s="25" t="s">
        <v>638</v>
      </c>
      <c r="S1738" s="3">
        <v>4</v>
      </c>
      <c r="T1738" s="55" t="s">
        <v>610</v>
      </c>
      <c r="U1738" s="25" t="s">
        <v>19</v>
      </c>
      <c r="V1738" s="25" t="str">
        <f>VLOOKUP(P1738,'Customer List'!B:C,2,)</f>
        <v>Delhi</v>
      </c>
      <c r="W1738" s="56"/>
      <c r="X1738" s="45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81"/>
        <v>1736</v>
      </c>
      <c r="B1739" s="25" t="s">
        <v>2286</v>
      </c>
      <c r="C1739" s="45">
        <v>45870</v>
      </c>
      <c r="D1739" s="45">
        <v>45875</v>
      </c>
      <c r="E1739" s="8">
        <v>204.4</v>
      </c>
      <c r="F1739" s="8">
        <f t="shared" si="279"/>
        <v>17987.2</v>
      </c>
      <c r="G1739" s="54">
        <f t="shared" si="280"/>
        <v>35974.400000000001</v>
      </c>
      <c r="H1739" s="25">
        <v>119414</v>
      </c>
      <c r="I1739" s="25" t="s">
        <v>3065</v>
      </c>
      <c r="J1739" s="25">
        <v>2</v>
      </c>
      <c r="K1739" s="25">
        <v>2</v>
      </c>
      <c r="L1739" s="25">
        <f t="shared" si="275"/>
        <v>0</v>
      </c>
      <c r="M1739" s="25" t="s">
        <v>2321</v>
      </c>
      <c r="N1739" s="45">
        <v>45880</v>
      </c>
      <c r="O1739" s="54">
        <v>58838</v>
      </c>
      <c r="P1739" s="25" t="s">
        <v>2055</v>
      </c>
      <c r="Q1739" s="25">
        <v>58154308424</v>
      </c>
      <c r="R1739" s="25" t="s">
        <v>41</v>
      </c>
      <c r="S1739" s="3">
        <v>4</v>
      </c>
      <c r="T1739" s="55"/>
      <c r="U1739" s="25" t="s">
        <v>19</v>
      </c>
      <c r="V1739" s="25" t="str">
        <f>VLOOKUP(P1739,'Customer List'!B:C,2,)</f>
        <v>Hyderabad</v>
      </c>
      <c r="W1739" s="56"/>
      <c r="X1739" s="45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67" t="str">
        <f>VLOOKUP(P1739,'Customer List'!B:D,3,)</f>
        <v>OutStation</v>
      </c>
    </row>
    <row r="1740" spans="1:29" x14ac:dyDescent="0.25">
      <c r="A1740" s="25">
        <f t="shared" si="281"/>
        <v>1737</v>
      </c>
      <c r="B1740" s="25" t="s">
        <v>2286</v>
      </c>
      <c r="C1740" s="45">
        <v>45870</v>
      </c>
      <c r="D1740" s="45">
        <v>45875</v>
      </c>
      <c r="E1740" s="8">
        <v>63</v>
      </c>
      <c r="F1740" s="8">
        <f t="shared" si="279"/>
        <v>5544</v>
      </c>
      <c r="G1740" s="54">
        <f t="shared" si="280"/>
        <v>11088</v>
      </c>
      <c r="H1740" s="25">
        <v>120413</v>
      </c>
      <c r="I1740" s="25" t="s">
        <v>3066</v>
      </c>
      <c r="J1740" s="25">
        <v>2</v>
      </c>
      <c r="K1740" s="25">
        <v>2</v>
      </c>
      <c r="L1740" s="25">
        <f t="shared" si="275"/>
        <v>0</v>
      </c>
      <c r="M1740" s="25" t="s">
        <v>2307</v>
      </c>
      <c r="N1740" s="45">
        <v>45876</v>
      </c>
      <c r="O1740" s="54">
        <v>17100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81"/>
        <v>1738</v>
      </c>
      <c r="B1741" s="25" t="s">
        <v>2286</v>
      </c>
      <c r="C1741" s="45">
        <v>45870</v>
      </c>
      <c r="D1741" s="45">
        <v>45875</v>
      </c>
      <c r="E1741" s="8">
        <v>77</v>
      </c>
      <c r="F1741" s="8">
        <f t="shared" si="279"/>
        <v>6776</v>
      </c>
      <c r="G1741" s="54">
        <f t="shared" si="280"/>
        <v>6776</v>
      </c>
      <c r="H1741" s="25">
        <v>120605</v>
      </c>
      <c r="I1741" s="25" t="s">
        <v>3067</v>
      </c>
      <c r="J1741" s="25">
        <v>1</v>
      </c>
      <c r="K1741" s="25">
        <v>1</v>
      </c>
      <c r="L1741" s="25">
        <f t="shared" si="275"/>
        <v>0</v>
      </c>
      <c r="M1741" s="25" t="s">
        <v>2365</v>
      </c>
      <c r="N1741" s="45">
        <v>45882</v>
      </c>
      <c r="O1741" s="54">
        <v>0</v>
      </c>
      <c r="P1741" s="25" t="s">
        <v>626</v>
      </c>
      <c r="Q1741" s="25" t="s">
        <v>2078</v>
      </c>
      <c r="R1741" s="25" t="s">
        <v>638</v>
      </c>
      <c r="S1741" s="3">
        <v>4</v>
      </c>
      <c r="T1741" s="55" t="s">
        <v>2366</v>
      </c>
      <c r="U1741" s="25" t="s">
        <v>19</v>
      </c>
      <c r="V1741" s="25" t="str">
        <f>VLOOKUP(P1741,'Customer List'!B:C,2,)</f>
        <v>Delhi</v>
      </c>
      <c r="W1741" s="56"/>
      <c r="X1741" s="45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x14ac:dyDescent="0.25">
      <c r="A1742" s="25">
        <f t="shared" si="281"/>
        <v>1739</v>
      </c>
      <c r="B1742" s="25" t="s">
        <v>2286</v>
      </c>
      <c r="C1742" s="45">
        <v>45870</v>
      </c>
      <c r="D1742" s="45">
        <v>45875</v>
      </c>
      <c r="E1742" s="8">
        <v>70.7</v>
      </c>
      <c r="F1742" s="8">
        <f t="shared" si="279"/>
        <v>6221.6</v>
      </c>
      <c r="G1742" s="54">
        <f t="shared" si="280"/>
        <v>6221.6</v>
      </c>
      <c r="H1742" s="25">
        <v>121419</v>
      </c>
      <c r="I1742" s="25" t="s">
        <v>3068</v>
      </c>
      <c r="J1742" s="25">
        <v>1</v>
      </c>
      <c r="K1742" s="25">
        <v>1</v>
      </c>
      <c r="L1742" s="25">
        <f t="shared" si="275"/>
        <v>0</v>
      </c>
      <c r="M1742" s="25" t="s">
        <v>2307</v>
      </c>
      <c r="N1742" s="45">
        <v>45876</v>
      </c>
      <c r="O1742" s="54">
        <v>9595</v>
      </c>
      <c r="P1742" s="25" t="s">
        <v>214</v>
      </c>
      <c r="Q1742" s="25" t="s">
        <v>1131</v>
      </c>
      <c r="R1742" s="25" t="s">
        <v>1131</v>
      </c>
      <c r="S1742" s="3">
        <v>4</v>
      </c>
      <c r="T1742" s="55"/>
      <c r="U1742" s="25" t="s">
        <v>19</v>
      </c>
      <c r="V1742" s="25" t="str">
        <f>VLOOKUP(P1742,'Customer List'!B:C,2,)</f>
        <v>Delhi</v>
      </c>
      <c r="W1742" s="56"/>
      <c r="X1742" s="45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67" t="str">
        <f>VLOOKUP(P1742,'Customer List'!B:D,3,)</f>
        <v>Local</v>
      </c>
    </row>
    <row r="1743" spans="1:29" x14ac:dyDescent="0.25">
      <c r="A1743" s="25">
        <f t="shared" si="281"/>
        <v>1740</v>
      </c>
      <c r="B1743" s="25" t="s">
        <v>2286</v>
      </c>
      <c r="C1743" s="45">
        <v>45870</v>
      </c>
      <c r="D1743" s="45">
        <v>45875</v>
      </c>
      <c r="E1743" s="8">
        <v>207.2</v>
      </c>
      <c r="F1743" s="8">
        <f t="shared" si="279"/>
        <v>18233.599999999999</v>
      </c>
      <c r="G1743" s="54">
        <f t="shared" si="280"/>
        <v>18233.599999999999</v>
      </c>
      <c r="H1743" s="25">
        <v>127514</v>
      </c>
      <c r="I1743" s="25" t="s">
        <v>3069</v>
      </c>
      <c r="J1743" s="25">
        <v>1</v>
      </c>
      <c r="K1743" s="25">
        <v>1</v>
      </c>
      <c r="L1743" s="25">
        <f t="shared" si="275"/>
        <v>0</v>
      </c>
      <c r="M1743" s="25" t="s">
        <v>2448</v>
      </c>
      <c r="N1743" s="45">
        <v>45881</v>
      </c>
      <c r="O1743" s="54">
        <v>0</v>
      </c>
      <c r="P1743" s="25" t="s">
        <v>255</v>
      </c>
      <c r="Q1743" s="25" t="s">
        <v>2078</v>
      </c>
      <c r="R1743" s="25" t="s">
        <v>849</v>
      </c>
      <c r="S1743" s="3">
        <v>4</v>
      </c>
      <c r="T1743" s="55" t="s">
        <v>610</v>
      </c>
      <c r="U1743" s="25" t="s">
        <v>19</v>
      </c>
      <c r="V1743" s="25" t="str">
        <f>VLOOKUP(P1743,'Customer List'!B:C,2,)</f>
        <v>Delhi</v>
      </c>
      <c r="W1743" s="56"/>
      <c r="X1743" s="45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81"/>
        <v>1741</v>
      </c>
      <c r="B1744" s="25" t="s">
        <v>2286</v>
      </c>
      <c r="C1744" s="45">
        <v>45870</v>
      </c>
      <c r="D1744" s="45">
        <v>45875</v>
      </c>
      <c r="E1744" s="8">
        <v>137.19999999999999</v>
      </c>
      <c r="F1744" s="8">
        <f t="shared" si="279"/>
        <v>12073.599999999999</v>
      </c>
      <c r="G1744" s="54">
        <f t="shared" si="280"/>
        <v>12073.599999999999</v>
      </c>
      <c r="H1744" s="25">
        <v>103116</v>
      </c>
      <c r="I1744" s="25" t="s">
        <v>1263</v>
      </c>
      <c r="J1744" s="25">
        <v>1</v>
      </c>
      <c r="K1744" s="25">
        <v>1</v>
      </c>
      <c r="L1744" s="25">
        <f t="shared" si="275"/>
        <v>0</v>
      </c>
      <c r="M1744" s="25" t="s">
        <v>2338</v>
      </c>
      <c r="N1744" s="45">
        <v>45880</v>
      </c>
      <c r="O1744" s="54">
        <v>18228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81"/>
        <v>1742</v>
      </c>
      <c r="B1745" s="25" t="s">
        <v>2286</v>
      </c>
      <c r="C1745" s="45">
        <v>45870</v>
      </c>
      <c r="D1745" s="45">
        <v>45875</v>
      </c>
      <c r="E1745" s="8">
        <v>242.9</v>
      </c>
      <c r="F1745" s="8">
        <f t="shared" si="279"/>
        <v>21375.200000000001</v>
      </c>
      <c r="G1745" s="54">
        <f t="shared" si="280"/>
        <v>21375.200000000001</v>
      </c>
      <c r="H1745" s="25">
        <v>108916</v>
      </c>
      <c r="I1745" s="25" t="s">
        <v>3070</v>
      </c>
      <c r="J1745" s="25">
        <v>1</v>
      </c>
      <c r="K1745" s="25">
        <v>1</v>
      </c>
      <c r="L1745" s="25">
        <f t="shared" si="275"/>
        <v>0</v>
      </c>
      <c r="M1745" s="25" t="s">
        <v>2339</v>
      </c>
      <c r="N1745" s="45">
        <v>45880</v>
      </c>
      <c r="O1745" s="54">
        <v>32271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81"/>
        <v>1743</v>
      </c>
      <c r="B1746" s="25" t="s">
        <v>2286</v>
      </c>
      <c r="C1746" s="45">
        <v>45870</v>
      </c>
      <c r="D1746" s="45">
        <v>45875</v>
      </c>
      <c r="E1746" s="8">
        <v>228</v>
      </c>
      <c r="F1746" s="8">
        <f t="shared" si="279"/>
        <v>20064</v>
      </c>
      <c r="G1746" s="54">
        <f t="shared" si="280"/>
        <v>20064</v>
      </c>
      <c r="H1746" s="25">
        <v>133923</v>
      </c>
      <c r="I1746" s="25" t="s">
        <v>3071</v>
      </c>
      <c r="J1746" s="25">
        <v>1</v>
      </c>
      <c r="K1746" s="25">
        <v>1</v>
      </c>
      <c r="L1746" s="25">
        <f t="shared" si="275"/>
        <v>0</v>
      </c>
      <c r="M1746" s="25" t="s">
        <v>2333</v>
      </c>
      <c r="N1746" s="45">
        <v>45880</v>
      </c>
      <c r="O1746" s="54">
        <v>23091.84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81"/>
        <v>1744</v>
      </c>
      <c r="B1747" s="25" t="s">
        <v>2286</v>
      </c>
      <c r="C1747" s="45">
        <v>45870</v>
      </c>
      <c r="D1747" s="45">
        <v>45875</v>
      </c>
      <c r="E1747" s="8">
        <v>181.5</v>
      </c>
      <c r="F1747" s="8">
        <f t="shared" si="279"/>
        <v>15972</v>
      </c>
      <c r="G1747" s="54">
        <f t="shared" si="280"/>
        <v>15972</v>
      </c>
      <c r="H1747" s="25">
        <v>135027</v>
      </c>
      <c r="I1747" s="25" t="s">
        <v>3072</v>
      </c>
      <c r="J1747" s="25">
        <v>1</v>
      </c>
      <c r="K1747" s="25">
        <v>1</v>
      </c>
      <c r="L1747" s="25">
        <f t="shared" si="275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81"/>
        <v>1745</v>
      </c>
      <c r="B1748" s="25" t="s">
        <v>2286</v>
      </c>
      <c r="C1748" s="45">
        <v>45870</v>
      </c>
      <c r="D1748" s="45">
        <v>45875</v>
      </c>
      <c r="E1748" s="8">
        <v>219.8</v>
      </c>
      <c r="F1748" s="8">
        <f t="shared" si="279"/>
        <v>19342.400000000001</v>
      </c>
      <c r="G1748" s="54">
        <f t="shared" si="280"/>
        <v>19342.400000000001</v>
      </c>
      <c r="H1748" s="25">
        <v>127614</v>
      </c>
      <c r="I1748" s="25" t="s">
        <v>3073</v>
      </c>
      <c r="J1748" s="25">
        <v>1</v>
      </c>
      <c r="K1748" s="25">
        <v>1</v>
      </c>
      <c r="L1748" s="25">
        <f t="shared" si="275"/>
        <v>0</v>
      </c>
      <c r="M1748" s="25" t="s">
        <v>2339</v>
      </c>
      <c r="N1748" s="45">
        <v>45880</v>
      </c>
      <c r="O1748" s="54">
        <v>29202</v>
      </c>
      <c r="P1748" s="25" t="s">
        <v>2052</v>
      </c>
      <c r="Q1748" s="25">
        <v>58154310270</v>
      </c>
      <c r="R1748" s="25" t="s">
        <v>41</v>
      </c>
      <c r="S1748" s="3">
        <v>4</v>
      </c>
      <c r="T1748" s="55"/>
      <c r="U1748" s="25" t="s">
        <v>19</v>
      </c>
      <c r="V1748" s="25" t="str">
        <f>VLOOKUP(P1748,'Customer List'!B:C,2,)</f>
        <v>Pune</v>
      </c>
      <c r="W1748" s="56"/>
      <c r="X1748" s="45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67" t="str">
        <f>VLOOKUP(P1748,'Customer List'!B:D,3,)</f>
        <v>OutStation</v>
      </c>
    </row>
    <row r="1749" spans="1:29" x14ac:dyDescent="0.25">
      <c r="A1749" s="25">
        <f t="shared" si="281"/>
        <v>1746</v>
      </c>
      <c r="B1749" s="25" t="s">
        <v>2286</v>
      </c>
      <c r="C1749" s="45">
        <v>45870</v>
      </c>
      <c r="D1749" s="45">
        <v>45875</v>
      </c>
      <c r="E1749" s="8">
        <v>195.3</v>
      </c>
      <c r="F1749" s="8">
        <f t="shared" si="279"/>
        <v>17186.400000000001</v>
      </c>
      <c r="G1749" s="54">
        <f t="shared" si="280"/>
        <v>17186.400000000001</v>
      </c>
      <c r="H1749" s="25">
        <v>152410</v>
      </c>
      <c r="I1749" s="25" t="s">
        <v>3074</v>
      </c>
      <c r="J1749" s="25">
        <v>1</v>
      </c>
      <c r="K1749" s="25">
        <v>1</v>
      </c>
      <c r="L1749" s="25">
        <f t="shared" si="275"/>
        <v>0</v>
      </c>
      <c r="M1749" s="25" t="s">
        <v>2333</v>
      </c>
      <c r="N1749" s="45">
        <v>45880</v>
      </c>
      <c r="O1749" s="54">
        <v>21192.84</v>
      </c>
      <c r="P1749" s="25" t="s">
        <v>277</v>
      </c>
      <c r="Q1749" s="25">
        <v>58154305565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Pune</v>
      </c>
      <c r="W1749" s="56"/>
      <c r="X1749" s="45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81"/>
        <v>1747</v>
      </c>
      <c r="B1750" s="25" t="s">
        <v>2286</v>
      </c>
      <c r="C1750" s="45">
        <v>45870</v>
      </c>
      <c r="D1750" s="45">
        <v>45875</v>
      </c>
      <c r="E1750" s="8">
        <v>267.39999999999998</v>
      </c>
      <c r="F1750" s="8">
        <f t="shared" si="279"/>
        <v>23531.199999999997</v>
      </c>
      <c r="G1750" s="54">
        <f t="shared" si="280"/>
        <v>23531.199999999997</v>
      </c>
      <c r="H1750" s="25">
        <v>153512</v>
      </c>
      <c r="I1750" s="25" t="s">
        <v>3075</v>
      </c>
      <c r="J1750" s="25">
        <v>1</v>
      </c>
      <c r="K1750" s="25">
        <v>1</v>
      </c>
      <c r="L1750" s="25">
        <f t="shared" si="275"/>
        <v>0</v>
      </c>
      <c r="M1750" s="25" t="s">
        <v>2365</v>
      </c>
      <c r="N1750" s="45">
        <v>45882</v>
      </c>
      <c r="O1750" s="54">
        <v>0</v>
      </c>
      <c r="P1750" s="25" t="s">
        <v>626</v>
      </c>
      <c r="Q1750" s="25" t="s">
        <v>2078</v>
      </c>
      <c r="R1750" s="25" t="s">
        <v>638</v>
      </c>
      <c r="S1750" s="3">
        <v>4</v>
      </c>
      <c r="T1750" s="55" t="s">
        <v>2366</v>
      </c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81"/>
        <v>1748</v>
      </c>
      <c r="B1751" s="25" t="s">
        <v>2286</v>
      </c>
      <c r="C1751" s="45">
        <v>45870</v>
      </c>
      <c r="D1751" s="45">
        <v>45875</v>
      </c>
      <c r="E1751" s="8">
        <v>150.5</v>
      </c>
      <c r="F1751" s="8">
        <f t="shared" si="279"/>
        <v>13244</v>
      </c>
      <c r="G1751" s="54">
        <f t="shared" si="280"/>
        <v>13244</v>
      </c>
      <c r="H1751" s="25">
        <v>156010</v>
      </c>
      <c r="I1751" s="25" t="s">
        <v>3076</v>
      </c>
      <c r="J1751" s="25">
        <v>1</v>
      </c>
      <c r="K1751" s="25">
        <v>1</v>
      </c>
      <c r="L1751" s="25">
        <f t="shared" si="275"/>
        <v>0</v>
      </c>
      <c r="M1751" s="25" t="s">
        <v>2365</v>
      </c>
      <c r="N1751" s="45">
        <v>45882</v>
      </c>
      <c r="O1751" s="54">
        <v>0</v>
      </c>
      <c r="P1751" s="25" t="s">
        <v>626</v>
      </c>
      <c r="Q1751" s="25" t="s">
        <v>2078</v>
      </c>
      <c r="R1751" s="25" t="s">
        <v>638</v>
      </c>
      <c r="S1751" s="3">
        <v>4</v>
      </c>
      <c r="T1751" s="55" t="s">
        <v>2366</v>
      </c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81"/>
        <v>1749</v>
      </c>
      <c r="B1752" s="25" t="s">
        <v>2286</v>
      </c>
      <c r="C1752" s="45">
        <v>45870</v>
      </c>
      <c r="D1752" s="45">
        <v>45875</v>
      </c>
      <c r="E1752" s="8">
        <v>50.4</v>
      </c>
      <c r="F1752" s="8">
        <f t="shared" si="279"/>
        <v>4435.2</v>
      </c>
      <c r="G1752" s="54">
        <f t="shared" si="280"/>
        <v>4435.2</v>
      </c>
      <c r="H1752" s="25">
        <v>301014</v>
      </c>
      <c r="I1752" s="25" t="s">
        <v>3077</v>
      </c>
      <c r="J1752" s="25">
        <v>1</v>
      </c>
      <c r="K1752" s="25">
        <v>1</v>
      </c>
      <c r="L1752" s="25">
        <f t="shared" si="275"/>
        <v>0</v>
      </c>
      <c r="M1752" s="25" t="s">
        <v>2482</v>
      </c>
      <c r="N1752" s="45">
        <v>45890</v>
      </c>
      <c r="O1752" s="54">
        <v>0</v>
      </c>
      <c r="P1752" s="25" t="s">
        <v>50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81"/>
        <v>1750</v>
      </c>
      <c r="B1753" s="25" t="s">
        <v>2286</v>
      </c>
      <c r="C1753" s="45">
        <v>45870</v>
      </c>
      <c r="D1753" s="45">
        <v>45875</v>
      </c>
      <c r="E1753" s="8">
        <v>94.5</v>
      </c>
      <c r="F1753" s="8">
        <f t="shared" si="279"/>
        <v>8316</v>
      </c>
      <c r="G1753" s="54">
        <f t="shared" si="280"/>
        <v>8316</v>
      </c>
      <c r="H1753" s="25">
        <v>301808</v>
      </c>
      <c r="I1753" s="25" t="s">
        <v>185</v>
      </c>
      <c r="J1753" s="25">
        <v>1</v>
      </c>
      <c r="K1753" s="25">
        <v>1</v>
      </c>
      <c r="L1753" s="25">
        <f t="shared" si="275"/>
        <v>0</v>
      </c>
      <c r="M1753" s="25" t="s">
        <v>2319</v>
      </c>
      <c r="N1753" s="45">
        <v>45880</v>
      </c>
      <c r="O1753" s="54">
        <v>14647.5</v>
      </c>
      <c r="P1753" s="25" t="s">
        <v>2053</v>
      </c>
      <c r="Q1753" s="25">
        <v>58154309356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Banglore</v>
      </c>
      <c r="W1753" s="56"/>
      <c r="X1753" s="45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81"/>
        <v>1751</v>
      </c>
      <c r="B1754" s="25" t="s">
        <v>2286</v>
      </c>
      <c r="C1754" s="45">
        <v>45870</v>
      </c>
      <c r="D1754" s="45">
        <v>45875</v>
      </c>
      <c r="E1754" s="8">
        <v>135.80000000000001</v>
      </c>
      <c r="F1754" s="8">
        <f t="shared" si="279"/>
        <v>11950.400000000001</v>
      </c>
      <c r="G1754" s="54">
        <f t="shared" si="280"/>
        <v>11950.400000000001</v>
      </c>
      <c r="H1754" s="25">
        <v>640906</v>
      </c>
      <c r="I1754" s="25" t="s">
        <v>1623</v>
      </c>
      <c r="J1754" s="25">
        <v>1</v>
      </c>
      <c r="K1754" s="25">
        <v>1</v>
      </c>
      <c r="L1754" s="25">
        <f t="shared" si="275"/>
        <v>0</v>
      </c>
      <c r="M1754" s="25" t="s">
        <v>2363</v>
      </c>
      <c r="N1754" s="45">
        <v>45882</v>
      </c>
      <c r="O1754" s="54">
        <v>18624</v>
      </c>
      <c r="P1754" s="25" t="s">
        <v>209</v>
      </c>
      <c r="Q1754" s="25" t="s">
        <v>2078</v>
      </c>
      <c r="R1754" s="25" t="s">
        <v>849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81"/>
        <v>1752</v>
      </c>
      <c r="B1755" s="25" t="s">
        <v>2286</v>
      </c>
      <c r="C1755" s="45">
        <v>45870</v>
      </c>
      <c r="D1755" s="45">
        <v>45875</v>
      </c>
      <c r="E1755" s="8">
        <v>30.8</v>
      </c>
      <c r="F1755" s="8">
        <f t="shared" si="279"/>
        <v>2710.4</v>
      </c>
      <c r="G1755" s="54">
        <f t="shared" si="280"/>
        <v>2710.4</v>
      </c>
      <c r="H1755" s="25">
        <v>302211</v>
      </c>
      <c r="I1755" s="25" t="s">
        <v>2840</v>
      </c>
      <c r="J1755" s="25">
        <v>1</v>
      </c>
      <c r="K1755" s="25">
        <v>1</v>
      </c>
      <c r="L1755" s="25">
        <f t="shared" si="275"/>
        <v>0</v>
      </c>
      <c r="M1755" s="25" t="s">
        <v>2334</v>
      </c>
      <c r="N1755" s="45">
        <v>45880</v>
      </c>
      <c r="O1755" s="54">
        <v>4774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81"/>
        <v>1753</v>
      </c>
      <c r="B1756" s="25" t="s">
        <v>2286</v>
      </c>
      <c r="C1756" s="45">
        <v>45870</v>
      </c>
      <c r="D1756" s="45">
        <v>45875</v>
      </c>
      <c r="E1756" s="8">
        <v>30.8</v>
      </c>
      <c r="F1756" s="8">
        <f t="shared" si="279"/>
        <v>2710.4</v>
      </c>
      <c r="G1756" s="54">
        <f t="shared" si="280"/>
        <v>2710.4</v>
      </c>
      <c r="H1756" s="25">
        <v>302211</v>
      </c>
      <c r="I1756" s="25" t="s">
        <v>2840</v>
      </c>
      <c r="J1756" s="25">
        <v>1</v>
      </c>
      <c r="K1756" s="25">
        <v>1</v>
      </c>
      <c r="L1756" s="25">
        <f t="shared" si="275"/>
        <v>0</v>
      </c>
      <c r="M1756" s="25" t="s">
        <v>2361</v>
      </c>
      <c r="N1756" s="45">
        <v>45881</v>
      </c>
      <c r="O1756" s="54">
        <v>0</v>
      </c>
      <c r="P1756" s="25" t="s">
        <v>31</v>
      </c>
      <c r="Q1756" s="25" t="s">
        <v>2078</v>
      </c>
      <c r="R1756" s="25" t="s">
        <v>638</v>
      </c>
      <c r="S1756" s="3">
        <v>4</v>
      </c>
      <c r="T1756" s="55" t="s">
        <v>610</v>
      </c>
      <c r="U1756" s="25" t="s">
        <v>19</v>
      </c>
      <c r="V1756" s="25" t="str">
        <f>VLOOKUP(P1756,'Customer List'!B:C,2,)</f>
        <v>Delhi</v>
      </c>
      <c r="W1756" s="56"/>
      <c r="X1756" s="45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81"/>
        <v>1754</v>
      </c>
      <c r="B1757" s="25" t="s">
        <v>2286</v>
      </c>
      <c r="C1757" s="45">
        <v>45870</v>
      </c>
      <c r="D1757" s="45">
        <v>45875</v>
      </c>
      <c r="E1757" s="8">
        <v>73.5</v>
      </c>
      <c r="F1757" s="8">
        <f t="shared" si="279"/>
        <v>6468</v>
      </c>
      <c r="G1757" s="54">
        <f t="shared" si="280"/>
        <v>32340</v>
      </c>
      <c r="H1757" s="25">
        <v>302212</v>
      </c>
      <c r="I1757" s="25" t="s">
        <v>2840</v>
      </c>
      <c r="J1757" s="25">
        <v>5</v>
      </c>
      <c r="K1757" s="25">
        <v>5</v>
      </c>
      <c r="L1757" s="25">
        <f t="shared" si="275"/>
        <v>0</v>
      </c>
      <c r="M1757" s="25" t="s">
        <v>2323</v>
      </c>
      <c r="N1757" s="45">
        <v>45880</v>
      </c>
      <c r="O1757" s="54">
        <v>55125</v>
      </c>
      <c r="P1757" s="25" t="s">
        <v>622</v>
      </c>
      <c r="Q1757" s="25">
        <v>58154309220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Hyderabad</v>
      </c>
      <c r="W1757" s="56"/>
      <c r="X1757" s="45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81"/>
        <v>1755</v>
      </c>
      <c r="B1758" s="25" t="s">
        <v>2286</v>
      </c>
      <c r="C1758" s="45">
        <v>45870</v>
      </c>
      <c r="D1758" s="45">
        <v>45875</v>
      </c>
      <c r="E1758" s="8">
        <v>177.75</v>
      </c>
      <c r="F1758" s="8">
        <f t="shared" si="279"/>
        <v>15642</v>
      </c>
      <c r="G1758" s="54">
        <f t="shared" si="280"/>
        <v>31284</v>
      </c>
      <c r="H1758" s="25">
        <v>301833</v>
      </c>
      <c r="I1758" s="25" t="s">
        <v>3078</v>
      </c>
      <c r="J1758" s="25">
        <v>2</v>
      </c>
      <c r="K1758" s="25">
        <v>2</v>
      </c>
      <c r="L1758" s="25">
        <f t="shared" si="275"/>
        <v>0</v>
      </c>
      <c r="M1758" s="25" t="s">
        <v>2311</v>
      </c>
      <c r="N1758" s="45">
        <v>45877</v>
      </c>
      <c r="O1758" s="54">
        <v>53633.1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81"/>
        <v>1756</v>
      </c>
      <c r="B1759" s="25" t="s">
        <v>2286</v>
      </c>
      <c r="C1759" s="45">
        <v>45870</v>
      </c>
      <c r="D1759" s="45">
        <v>45875</v>
      </c>
      <c r="E1759" s="8">
        <v>77</v>
      </c>
      <c r="F1759" s="8">
        <f t="shared" si="279"/>
        <v>6776</v>
      </c>
      <c r="G1759" s="54">
        <f t="shared" si="280"/>
        <v>6776</v>
      </c>
      <c r="H1759" s="25">
        <v>302610</v>
      </c>
      <c r="I1759" s="25" t="s">
        <v>1318</v>
      </c>
      <c r="J1759" s="25">
        <v>1</v>
      </c>
      <c r="K1759" s="25">
        <v>1</v>
      </c>
      <c r="L1759" s="25">
        <f t="shared" si="275"/>
        <v>0</v>
      </c>
      <c r="M1759" s="25" t="s">
        <v>2334</v>
      </c>
      <c r="N1759" s="45">
        <v>45880</v>
      </c>
      <c r="O1759" s="54">
        <v>11935</v>
      </c>
      <c r="P1759" s="25" t="s">
        <v>23</v>
      </c>
      <c r="Q1759" s="63" t="s">
        <v>2352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Chandigarh</v>
      </c>
      <c r="W1759" s="56"/>
      <c r="X1759" s="45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81"/>
        <v>1757</v>
      </c>
      <c r="B1760" s="25" t="s">
        <v>2286</v>
      </c>
      <c r="C1760" s="45">
        <v>45870</v>
      </c>
      <c r="D1760" s="45">
        <v>45875</v>
      </c>
      <c r="E1760" s="8">
        <v>104.3</v>
      </c>
      <c r="F1760" s="8">
        <f t="shared" si="279"/>
        <v>9178.4</v>
      </c>
      <c r="G1760" s="54">
        <f t="shared" si="280"/>
        <v>9178.4</v>
      </c>
      <c r="H1760" s="25">
        <v>302934</v>
      </c>
      <c r="I1760" s="25" t="s">
        <v>1645</v>
      </c>
      <c r="J1760" s="25">
        <v>1</v>
      </c>
      <c r="K1760" s="25">
        <v>1</v>
      </c>
      <c r="L1760" s="25">
        <f t="shared" si="275"/>
        <v>0</v>
      </c>
      <c r="M1760" s="25" t="s">
        <v>2309</v>
      </c>
      <c r="N1760" s="45">
        <v>45876</v>
      </c>
      <c r="O1760" s="54">
        <v>14155</v>
      </c>
      <c r="P1760" s="25" t="s">
        <v>214</v>
      </c>
      <c r="Q1760" s="25" t="s">
        <v>1131</v>
      </c>
      <c r="R1760" s="25" t="s">
        <v>1131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x14ac:dyDescent="0.25">
      <c r="A1761" s="25">
        <f t="shared" si="281"/>
        <v>1758</v>
      </c>
      <c r="B1761" s="25" t="s">
        <v>2286</v>
      </c>
      <c r="C1761" s="45">
        <v>45870</v>
      </c>
      <c r="D1761" s="45">
        <v>45875</v>
      </c>
      <c r="E1761" s="8">
        <v>61.6</v>
      </c>
      <c r="F1761" s="8">
        <f t="shared" si="279"/>
        <v>5420.8</v>
      </c>
      <c r="G1761" s="54">
        <f t="shared" si="280"/>
        <v>5420.8</v>
      </c>
      <c r="H1761" s="25">
        <v>303504</v>
      </c>
      <c r="I1761" s="25" t="s">
        <v>3079</v>
      </c>
      <c r="J1761" s="25">
        <v>1</v>
      </c>
      <c r="K1761" s="25">
        <v>1</v>
      </c>
      <c r="L1761" s="25">
        <f t="shared" si="275"/>
        <v>0</v>
      </c>
      <c r="M1761" s="25" t="s">
        <v>2333</v>
      </c>
      <c r="N1761" s="45">
        <v>45880</v>
      </c>
      <c r="O1761" s="54">
        <v>6684.48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81"/>
        <v>1759</v>
      </c>
      <c r="B1762" s="25" t="s">
        <v>2286</v>
      </c>
      <c r="C1762" s="45">
        <v>45870</v>
      </c>
      <c r="D1762" s="45">
        <v>45875</v>
      </c>
      <c r="E1762" s="8">
        <v>136.5</v>
      </c>
      <c r="F1762" s="8">
        <f t="shared" si="279"/>
        <v>12012</v>
      </c>
      <c r="G1762" s="54">
        <f t="shared" si="280"/>
        <v>12012</v>
      </c>
      <c r="H1762" s="25">
        <v>302339</v>
      </c>
      <c r="I1762" s="25" t="s">
        <v>1399</v>
      </c>
      <c r="J1762" s="25">
        <v>1</v>
      </c>
      <c r="K1762" s="25">
        <v>1</v>
      </c>
      <c r="L1762" s="25">
        <f t="shared" si="275"/>
        <v>0</v>
      </c>
      <c r="M1762" s="25" t="s">
        <v>2311</v>
      </c>
      <c r="N1762" s="45">
        <v>45877</v>
      </c>
      <c r="O1762" s="54">
        <v>20594</v>
      </c>
      <c r="P1762" s="25" t="s">
        <v>654</v>
      </c>
      <c r="Q1762" s="25" t="s">
        <v>2078</v>
      </c>
      <c r="R1762" s="25" t="s">
        <v>638</v>
      </c>
      <c r="S1762" s="3">
        <v>4</v>
      </c>
      <c r="T1762" s="55"/>
      <c r="U1762" s="25" t="s">
        <v>19</v>
      </c>
      <c r="V1762" s="25" t="str">
        <f>VLOOKUP(P1762,'Customer List'!B:C,2,)</f>
        <v>Delhi</v>
      </c>
      <c r="W1762" s="56"/>
      <c r="X1762" s="45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81"/>
        <v>1760</v>
      </c>
      <c r="B1763" s="25" t="s">
        <v>2286</v>
      </c>
      <c r="C1763" s="45">
        <v>45870</v>
      </c>
      <c r="D1763" s="45">
        <v>45875</v>
      </c>
      <c r="E1763" s="8">
        <v>185.5</v>
      </c>
      <c r="F1763" s="8">
        <f t="shared" si="279"/>
        <v>16324</v>
      </c>
      <c r="G1763" s="54">
        <f t="shared" si="280"/>
        <v>16324</v>
      </c>
      <c r="H1763" s="25">
        <v>304118</v>
      </c>
      <c r="I1763" s="25" t="s">
        <v>201</v>
      </c>
      <c r="J1763" s="25">
        <v>1</v>
      </c>
      <c r="K1763" s="25">
        <v>1</v>
      </c>
      <c r="L1763" s="25">
        <f t="shared" si="275"/>
        <v>0</v>
      </c>
      <c r="M1763" s="25" t="s">
        <v>2333</v>
      </c>
      <c r="N1763" s="45">
        <v>45880</v>
      </c>
      <c r="O1763" s="54">
        <v>20129.400000000001</v>
      </c>
      <c r="P1763" s="25" t="s">
        <v>277</v>
      </c>
      <c r="Q1763" s="25">
        <v>58154305565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Pune</v>
      </c>
      <c r="W1763" s="56"/>
      <c r="X1763" s="45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81"/>
        <v>1761</v>
      </c>
      <c r="B1764" s="25" t="s">
        <v>2286</v>
      </c>
      <c r="C1764" s="45">
        <v>45870</v>
      </c>
      <c r="D1764" s="45">
        <v>45875</v>
      </c>
      <c r="E1764" s="8">
        <v>86.8</v>
      </c>
      <c r="F1764" s="8">
        <f t="shared" si="279"/>
        <v>7638.4</v>
      </c>
      <c r="G1764" s="54">
        <f t="shared" si="280"/>
        <v>7638.4</v>
      </c>
      <c r="H1764" s="25">
        <v>304825</v>
      </c>
      <c r="I1764" s="25" t="s">
        <v>3080</v>
      </c>
      <c r="J1764" s="25">
        <v>1</v>
      </c>
      <c r="K1764" s="25">
        <v>1</v>
      </c>
      <c r="L1764" s="25">
        <f t="shared" si="275"/>
        <v>0</v>
      </c>
      <c r="M1764" s="25" t="s">
        <v>2317</v>
      </c>
      <c r="N1764" s="45">
        <v>45880</v>
      </c>
      <c r="O1764" s="54">
        <v>13069.6</v>
      </c>
      <c r="P1764" s="25" t="s">
        <v>229</v>
      </c>
      <c r="Q1764" s="25">
        <v>58154309883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Kolkata</v>
      </c>
      <c r="W1764" s="56"/>
      <c r="X1764" s="45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81"/>
        <v>1762</v>
      </c>
      <c r="B1765" s="25" t="s">
        <v>2286</v>
      </c>
      <c r="C1765" s="45">
        <v>45870</v>
      </c>
      <c r="D1765" s="45">
        <v>45875</v>
      </c>
      <c r="E1765" s="8">
        <v>304.5</v>
      </c>
      <c r="F1765" s="8">
        <f t="shared" si="279"/>
        <v>26796</v>
      </c>
      <c r="G1765" s="54">
        <f t="shared" si="280"/>
        <v>26796</v>
      </c>
      <c r="H1765" s="25">
        <v>304834</v>
      </c>
      <c r="I1765" s="25" t="s">
        <v>3081</v>
      </c>
      <c r="J1765" s="25">
        <v>1</v>
      </c>
      <c r="K1765" s="25">
        <v>1</v>
      </c>
      <c r="L1765" s="25">
        <f t="shared" si="275"/>
        <v>0</v>
      </c>
      <c r="M1765" s="25" t="s">
        <v>2365</v>
      </c>
      <c r="N1765" s="45">
        <v>45882</v>
      </c>
      <c r="O1765" s="54">
        <v>0</v>
      </c>
      <c r="P1765" s="25" t="s">
        <v>626</v>
      </c>
      <c r="Q1765" s="25" t="s">
        <v>2078</v>
      </c>
      <c r="R1765" s="25" t="s">
        <v>638</v>
      </c>
      <c r="S1765" s="3">
        <v>4</v>
      </c>
      <c r="T1765" s="55" t="s">
        <v>2366</v>
      </c>
      <c r="U1765" s="25" t="s">
        <v>19</v>
      </c>
      <c r="V1765" s="25" t="str">
        <f>VLOOKUP(P1765,'Customer List'!B:C,2,)</f>
        <v>Delhi</v>
      </c>
      <c r="W1765" s="56"/>
      <c r="X1765" s="45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81"/>
        <v>1763</v>
      </c>
      <c r="B1766" s="25" t="s">
        <v>2286</v>
      </c>
      <c r="C1766" s="45">
        <v>45870</v>
      </c>
      <c r="D1766" s="45">
        <v>45875</v>
      </c>
      <c r="E1766" s="8">
        <v>234.5</v>
      </c>
      <c r="F1766" s="8">
        <f t="shared" si="279"/>
        <v>20636</v>
      </c>
      <c r="G1766" s="54">
        <f t="shared" si="280"/>
        <v>20636</v>
      </c>
      <c r="H1766" s="25">
        <v>305112</v>
      </c>
      <c r="I1766" s="25" t="s">
        <v>3082</v>
      </c>
      <c r="J1766" s="25">
        <v>1</v>
      </c>
      <c r="K1766" s="25">
        <v>1</v>
      </c>
      <c r="L1766" s="25">
        <f t="shared" si="275"/>
        <v>0</v>
      </c>
      <c r="M1766" s="25" t="s">
        <v>2365</v>
      </c>
      <c r="N1766" s="45">
        <v>45882</v>
      </c>
      <c r="O1766" s="54">
        <v>0</v>
      </c>
      <c r="P1766" s="25" t="s">
        <v>626</v>
      </c>
      <c r="Q1766" s="25" t="s">
        <v>2078</v>
      </c>
      <c r="R1766" s="25" t="s">
        <v>638</v>
      </c>
      <c r="S1766" s="3">
        <v>4</v>
      </c>
      <c r="T1766" s="55" t="s">
        <v>2366</v>
      </c>
      <c r="U1766" s="25" t="s">
        <v>19</v>
      </c>
      <c r="V1766" s="25" t="str">
        <f>VLOOKUP(P1766,'Customer List'!B:C,2,)</f>
        <v>Delhi</v>
      </c>
      <c r="W1766" s="56"/>
      <c r="X1766" s="45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81"/>
        <v>1764</v>
      </c>
      <c r="B1767" s="25" t="s">
        <v>2286</v>
      </c>
      <c r="C1767" s="45">
        <v>45870</v>
      </c>
      <c r="D1767" s="45">
        <v>45875</v>
      </c>
      <c r="E1767" s="8">
        <v>161.25</v>
      </c>
      <c r="F1767" s="8">
        <f t="shared" si="279"/>
        <v>14190</v>
      </c>
      <c r="G1767" s="54">
        <f t="shared" si="280"/>
        <v>14190</v>
      </c>
      <c r="H1767" s="25">
        <v>305627</v>
      </c>
      <c r="I1767" s="25" t="s">
        <v>3083</v>
      </c>
      <c r="J1767" s="25">
        <v>1</v>
      </c>
      <c r="K1767" s="25">
        <v>1</v>
      </c>
      <c r="L1767" s="25">
        <f t="shared" si="275"/>
        <v>0</v>
      </c>
      <c r="M1767" s="25" t="s">
        <v>2334</v>
      </c>
      <c r="N1767" s="45">
        <v>45880</v>
      </c>
      <c r="O1767" s="54">
        <v>23327.5</v>
      </c>
      <c r="P1767" s="25" t="s">
        <v>23</v>
      </c>
      <c r="Q1767" s="63" t="s">
        <v>2352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Chandigarh</v>
      </c>
      <c r="W1767" s="56"/>
      <c r="X1767" s="45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81"/>
        <v>1765</v>
      </c>
      <c r="B1768" s="25" t="s">
        <v>2286</v>
      </c>
      <c r="C1768" s="45">
        <v>45870</v>
      </c>
      <c r="D1768" s="45">
        <v>45875</v>
      </c>
      <c r="E1768" s="8">
        <v>334.5</v>
      </c>
      <c r="F1768" s="8">
        <f t="shared" si="279"/>
        <v>29436</v>
      </c>
      <c r="G1768" s="54">
        <f t="shared" si="280"/>
        <v>147180</v>
      </c>
      <c r="H1768" s="25">
        <v>306026</v>
      </c>
      <c r="I1768" s="25" t="s">
        <v>3084</v>
      </c>
      <c r="J1768" s="25">
        <v>5</v>
      </c>
      <c r="K1768" s="25">
        <v>5</v>
      </c>
      <c r="L1768" s="25">
        <f t="shared" si="275"/>
        <v>0</v>
      </c>
      <c r="M1768" s="25" t="s">
        <v>2323</v>
      </c>
      <c r="N1768" s="45">
        <v>45880</v>
      </c>
      <c r="O1768" s="54">
        <v>234150</v>
      </c>
      <c r="P1768" s="25" t="s">
        <v>622</v>
      </c>
      <c r="Q1768" s="25">
        <v>58154309220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Hyderabad</v>
      </c>
      <c r="W1768" s="56"/>
      <c r="X1768" s="45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81"/>
        <v>1766</v>
      </c>
      <c r="B1769" s="25" t="s">
        <v>2286</v>
      </c>
      <c r="C1769" s="45">
        <v>45870</v>
      </c>
      <c r="D1769" s="45">
        <v>45875</v>
      </c>
      <c r="E1769" s="8">
        <v>179.2</v>
      </c>
      <c r="F1769" s="8">
        <f t="shared" si="279"/>
        <v>15769.599999999999</v>
      </c>
      <c r="G1769" s="54">
        <f t="shared" si="280"/>
        <v>15769.599999999999</v>
      </c>
      <c r="H1769" s="25">
        <v>313404</v>
      </c>
      <c r="I1769" s="25" t="s">
        <v>3085</v>
      </c>
      <c r="J1769" s="25">
        <v>1</v>
      </c>
      <c r="K1769" s="25">
        <v>1</v>
      </c>
      <c r="L1769" s="25">
        <f t="shared" si="275"/>
        <v>0</v>
      </c>
      <c r="M1769" s="25" t="s">
        <v>2406</v>
      </c>
      <c r="N1769" s="45">
        <v>45885</v>
      </c>
      <c r="O1769" s="54">
        <v>33264</v>
      </c>
      <c r="P1769" s="25" t="s">
        <v>2407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GURUGRAM</v>
      </c>
      <c r="W1769" s="56"/>
      <c r="X1769" s="45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81"/>
        <v>1767</v>
      </c>
      <c r="B1770" s="25" t="s">
        <v>2286</v>
      </c>
      <c r="C1770" s="45">
        <v>45870</v>
      </c>
      <c r="D1770" s="45">
        <v>45875</v>
      </c>
      <c r="E1770" s="8">
        <v>74.2</v>
      </c>
      <c r="F1770" s="8">
        <f t="shared" si="279"/>
        <v>6529.6</v>
      </c>
      <c r="G1770" s="54">
        <f t="shared" si="280"/>
        <v>13059.2</v>
      </c>
      <c r="H1770" s="25">
        <v>313519</v>
      </c>
      <c r="I1770" s="25" t="s">
        <v>3086</v>
      </c>
      <c r="J1770" s="25">
        <v>2</v>
      </c>
      <c r="K1770" s="25">
        <v>2</v>
      </c>
      <c r="L1770" s="25">
        <f t="shared" si="275"/>
        <v>0</v>
      </c>
      <c r="M1770" s="25" t="s">
        <v>2499</v>
      </c>
      <c r="N1770" s="45">
        <v>45890</v>
      </c>
      <c r="O1770" s="54">
        <v>0</v>
      </c>
      <c r="P1770" s="25" t="s">
        <v>50</v>
      </c>
      <c r="Q1770" s="25" t="s">
        <v>2078</v>
      </c>
      <c r="R1770" s="25" t="s">
        <v>638</v>
      </c>
      <c r="S1770" s="3">
        <v>4</v>
      </c>
      <c r="T1770" s="55" t="s">
        <v>610</v>
      </c>
      <c r="U1770" s="25" t="s">
        <v>19</v>
      </c>
      <c r="V1770" s="25" t="str">
        <f>VLOOKUP(P1770,'Customer List'!B:C,2,)</f>
        <v>Delhi</v>
      </c>
      <c r="W1770" s="56"/>
      <c r="X1770" s="45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81"/>
        <v>1768</v>
      </c>
      <c r="B1771" s="25" t="s">
        <v>2286</v>
      </c>
      <c r="C1771" s="45">
        <v>45870</v>
      </c>
      <c r="D1771" s="45">
        <v>45875</v>
      </c>
      <c r="E1771" s="8">
        <v>151.19999999999999</v>
      </c>
      <c r="F1771" s="8">
        <f t="shared" si="279"/>
        <v>13305.599999999999</v>
      </c>
      <c r="G1771" s="54">
        <f t="shared" si="280"/>
        <v>13305.599999999999</v>
      </c>
      <c r="H1771" s="25">
        <v>313612</v>
      </c>
      <c r="I1771" s="25" t="s">
        <v>3087</v>
      </c>
      <c r="J1771" s="25">
        <v>1</v>
      </c>
      <c r="K1771" s="25">
        <v>1</v>
      </c>
      <c r="L1771" s="25">
        <f t="shared" si="275"/>
        <v>0</v>
      </c>
      <c r="M1771" s="25" t="s">
        <v>2333</v>
      </c>
      <c r="N1771" s="45">
        <v>45880</v>
      </c>
      <c r="O1771" s="54">
        <v>16407.36</v>
      </c>
      <c r="P1771" s="25" t="s">
        <v>277</v>
      </c>
      <c r="Q1771" s="25">
        <v>58154305565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Pune</v>
      </c>
      <c r="W1771" s="56"/>
      <c r="X1771" s="45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81"/>
        <v>1769</v>
      </c>
      <c r="B1772" s="25" t="s">
        <v>2286</v>
      </c>
      <c r="C1772" s="45">
        <v>45870</v>
      </c>
      <c r="D1772" s="45">
        <v>45875</v>
      </c>
      <c r="E1772" s="8">
        <v>267.39999999999998</v>
      </c>
      <c r="F1772" s="8">
        <f t="shared" si="279"/>
        <v>23531.199999999997</v>
      </c>
      <c r="G1772" s="54">
        <f t="shared" si="280"/>
        <v>23531.199999999997</v>
      </c>
      <c r="H1772" s="25">
        <v>314512</v>
      </c>
      <c r="I1772" s="25" t="s">
        <v>1814</v>
      </c>
      <c r="J1772" s="25">
        <v>1</v>
      </c>
      <c r="K1772" s="25">
        <v>1</v>
      </c>
      <c r="L1772" s="25">
        <f t="shared" si="275"/>
        <v>0</v>
      </c>
      <c r="M1772" s="25" t="s">
        <v>2309</v>
      </c>
      <c r="N1772" s="45">
        <v>45876</v>
      </c>
      <c r="O1772" s="54">
        <v>36290</v>
      </c>
      <c r="P1772" s="25" t="s">
        <v>214</v>
      </c>
      <c r="Q1772" s="25" t="s">
        <v>1131</v>
      </c>
      <c r="R1772" s="25" t="s">
        <v>1131</v>
      </c>
      <c r="S1772" s="3">
        <v>4</v>
      </c>
      <c r="T1772" s="55"/>
      <c r="U1772" s="25" t="s">
        <v>19</v>
      </c>
      <c r="V1772" s="25" t="str">
        <f>VLOOKUP(P1772,'Customer List'!B:C,2,)</f>
        <v>Delhi</v>
      </c>
      <c r="W1772" s="56"/>
      <c r="X1772" s="45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x14ac:dyDescent="0.25">
      <c r="A1773" s="25">
        <f t="shared" si="281"/>
        <v>1770</v>
      </c>
      <c r="B1773" s="25" t="s">
        <v>2286</v>
      </c>
      <c r="C1773" s="45">
        <v>45870</v>
      </c>
      <c r="D1773" s="45">
        <v>45875</v>
      </c>
      <c r="E1773" s="8">
        <v>242.9</v>
      </c>
      <c r="F1773" s="8">
        <f t="shared" si="279"/>
        <v>21375.200000000001</v>
      </c>
      <c r="G1773" s="54">
        <f t="shared" si="280"/>
        <v>21375.200000000001</v>
      </c>
      <c r="H1773" s="25">
        <v>314520</v>
      </c>
      <c r="I1773" s="25" t="s">
        <v>1707</v>
      </c>
      <c r="J1773" s="25">
        <v>1</v>
      </c>
      <c r="K1773" s="25">
        <v>1</v>
      </c>
      <c r="L1773" s="25">
        <f t="shared" si="275"/>
        <v>0</v>
      </c>
      <c r="M1773" s="25" t="s">
        <v>2344</v>
      </c>
      <c r="N1773" s="45">
        <v>45880</v>
      </c>
      <c r="O1773" s="54">
        <v>40338.75</v>
      </c>
      <c r="P1773" s="25" t="s">
        <v>207</v>
      </c>
      <c r="Q1773" s="25">
        <v>58154307046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Hyderabad</v>
      </c>
      <c r="W1773" s="56"/>
      <c r="X1773" s="45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81"/>
        <v>1771</v>
      </c>
      <c r="B1774" s="25" t="s">
        <v>2286</v>
      </c>
      <c r="C1774" s="45">
        <v>45870</v>
      </c>
      <c r="D1774" s="45">
        <v>45875</v>
      </c>
      <c r="E1774" s="8">
        <v>259</v>
      </c>
      <c r="F1774" s="8">
        <f t="shared" si="279"/>
        <v>22792</v>
      </c>
      <c r="G1774" s="54">
        <f t="shared" si="280"/>
        <v>22792</v>
      </c>
      <c r="H1774" s="25">
        <v>315810</v>
      </c>
      <c r="I1774" s="25" t="s">
        <v>3088</v>
      </c>
      <c r="J1774" s="25">
        <v>1</v>
      </c>
      <c r="K1774" s="25">
        <v>1</v>
      </c>
      <c r="L1774" s="25">
        <f t="shared" si="275"/>
        <v>0</v>
      </c>
      <c r="M1774" s="25" t="s">
        <v>2365</v>
      </c>
      <c r="N1774" s="45">
        <v>45882</v>
      </c>
      <c r="O1774" s="54">
        <v>0</v>
      </c>
      <c r="P1774" s="25" t="s">
        <v>626</v>
      </c>
      <c r="Q1774" s="25" t="s">
        <v>2078</v>
      </c>
      <c r="R1774" s="25" t="s">
        <v>638</v>
      </c>
      <c r="S1774" s="3">
        <v>4</v>
      </c>
      <c r="T1774" s="55" t="s">
        <v>2366</v>
      </c>
      <c r="U1774" s="25" t="s">
        <v>19</v>
      </c>
      <c r="V1774" s="25" t="str">
        <f>VLOOKUP(P1774,'Customer List'!B:C,2,)</f>
        <v>Delhi</v>
      </c>
      <c r="W1774" s="56"/>
      <c r="X1774" s="45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81"/>
        <v>1772</v>
      </c>
      <c r="B1775" s="25" t="s">
        <v>2286</v>
      </c>
      <c r="C1775" s="45">
        <v>45870</v>
      </c>
      <c r="D1775" s="45">
        <v>45875</v>
      </c>
      <c r="E1775" s="8">
        <v>128.1</v>
      </c>
      <c r="F1775" s="8">
        <f t="shared" si="279"/>
        <v>11272.8</v>
      </c>
      <c r="G1775" s="54">
        <f t="shared" si="280"/>
        <v>11272.8</v>
      </c>
      <c r="H1775" s="25">
        <v>320207</v>
      </c>
      <c r="I1775" s="25" t="s">
        <v>1240</v>
      </c>
      <c r="J1775" s="25">
        <v>1</v>
      </c>
      <c r="K1775" s="25">
        <v>1</v>
      </c>
      <c r="L1775" s="25">
        <f t="shared" si="275"/>
        <v>0</v>
      </c>
      <c r="M1775" s="25" t="s">
        <v>2317</v>
      </c>
      <c r="N1775" s="45">
        <v>45880</v>
      </c>
      <c r="O1775" s="54">
        <v>19288.2</v>
      </c>
      <c r="P1775" s="25" t="s">
        <v>229</v>
      </c>
      <c r="Q1775" s="25">
        <v>58154309883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Kolkata</v>
      </c>
      <c r="W1775" s="56"/>
      <c r="X1775" s="45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81"/>
        <v>1773</v>
      </c>
      <c r="B1776" s="25" t="s">
        <v>2286</v>
      </c>
      <c r="C1776" s="45">
        <v>45870</v>
      </c>
      <c r="D1776" s="45">
        <v>45875</v>
      </c>
      <c r="E1776" s="8">
        <v>263.89999999999998</v>
      </c>
      <c r="F1776" s="8">
        <f t="shared" si="279"/>
        <v>23223.199999999997</v>
      </c>
      <c r="G1776" s="54">
        <f t="shared" si="280"/>
        <v>23223.199999999997</v>
      </c>
      <c r="H1776" s="25">
        <v>320208</v>
      </c>
      <c r="I1776" s="25" t="s">
        <v>1240</v>
      </c>
      <c r="J1776" s="25">
        <v>1</v>
      </c>
      <c r="K1776" s="25">
        <v>1</v>
      </c>
      <c r="L1776" s="25">
        <f t="shared" si="275"/>
        <v>0</v>
      </c>
      <c r="M1776" s="25" t="s">
        <v>2334</v>
      </c>
      <c r="N1776" s="45">
        <v>45880</v>
      </c>
      <c r="O1776" s="54">
        <v>40904.5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81"/>
        <v>1774</v>
      </c>
      <c r="B1777" s="25" t="s">
        <v>2286</v>
      </c>
      <c r="C1777" s="45">
        <v>45870</v>
      </c>
      <c r="D1777" s="45">
        <v>45875</v>
      </c>
      <c r="E1777" s="8">
        <v>219.8</v>
      </c>
      <c r="F1777" s="8">
        <f t="shared" si="279"/>
        <v>19342.400000000001</v>
      </c>
      <c r="G1777" s="54">
        <f t="shared" si="280"/>
        <v>19342.400000000001</v>
      </c>
      <c r="H1777" s="25">
        <v>328114</v>
      </c>
      <c r="I1777" s="25" t="s">
        <v>2857</v>
      </c>
      <c r="J1777" s="25">
        <v>1</v>
      </c>
      <c r="K1777" s="25">
        <v>1</v>
      </c>
      <c r="L1777" s="25">
        <f t="shared" si="275"/>
        <v>0</v>
      </c>
      <c r="M1777" s="25" t="s">
        <v>2333</v>
      </c>
      <c r="N1777" s="45">
        <v>45880</v>
      </c>
      <c r="O1777" s="54">
        <v>23851.439999999999</v>
      </c>
      <c r="P1777" s="25" t="s">
        <v>277</v>
      </c>
      <c r="Q1777" s="25">
        <v>58154305565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Pune</v>
      </c>
      <c r="W1777" s="56"/>
      <c r="X1777" s="45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81"/>
        <v>1775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279"/>
        <v>9424.7999999999993</v>
      </c>
      <c r="G1778" s="54">
        <f t="shared" si="280"/>
        <v>9424.7999999999993</v>
      </c>
      <c r="H1778" s="25">
        <v>329915</v>
      </c>
      <c r="I1778" s="25" t="s">
        <v>3089</v>
      </c>
      <c r="J1778" s="25">
        <v>1</v>
      </c>
      <c r="K1778" s="25">
        <v>1</v>
      </c>
      <c r="L1778" s="25">
        <f t="shared" si="275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81"/>
        <v>1776</v>
      </c>
      <c r="B1779" s="25" t="s">
        <v>2286</v>
      </c>
      <c r="C1779" s="45">
        <v>45870</v>
      </c>
      <c r="D1779" s="45">
        <v>45875</v>
      </c>
      <c r="E1779" s="8">
        <v>179.2</v>
      </c>
      <c r="F1779" s="8">
        <f t="shared" si="279"/>
        <v>15769.599999999999</v>
      </c>
      <c r="G1779" s="54">
        <f t="shared" si="280"/>
        <v>15769.599999999999</v>
      </c>
      <c r="H1779" s="25">
        <v>333906</v>
      </c>
      <c r="I1779" s="25" t="s">
        <v>3090</v>
      </c>
      <c r="J1779" s="25">
        <v>1</v>
      </c>
      <c r="K1779" s="25">
        <v>1</v>
      </c>
      <c r="L1779" s="25">
        <f t="shared" si="275"/>
        <v>0</v>
      </c>
      <c r="M1779" s="25" t="s">
        <v>2334</v>
      </c>
      <c r="N1779" s="45">
        <v>45880</v>
      </c>
      <c r="O1779" s="54">
        <v>27776</v>
      </c>
      <c r="P1779" s="25" t="s">
        <v>23</v>
      </c>
      <c r="Q1779" s="63" t="s">
        <v>2352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Chandigarh</v>
      </c>
      <c r="W1779" s="56"/>
      <c r="X1779" s="45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81"/>
        <v>1777</v>
      </c>
      <c r="B1780" s="25" t="s">
        <v>2286</v>
      </c>
      <c r="C1780" s="45">
        <v>45870</v>
      </c>
      <c r="D1780" s="45">
        <v>45875</v>
      </c>
      <c r="E1780" s="8">
        <v>287.7</v>
      </c>
      <c r="F1780" s="8">
        <f t="shared" si="279"/>
        <v>25317.599999999999</v>
      </c>
      <c r="G1780" s="54">
        <f t="shared" si="280"/>
        <v>25317.599999999999</v>
      </c>
      <c r="H1780" s="25">
        <v>336718</v>
      </c>
      <c r="I1780" s="25" t="s">
        <v>3091</v>
      </c>
      <c r="J1780" s="25">
        <v>1</v>
      </c>
      <c r="K1780" s="25">
        <v>1</v>
      </c>
      <c r="L1780" s="25">
        <f t="shared" si="275"/>
        <v>0</v>
      </c>
      <c r="M1780" s="25" t="s">
        <v>2344</v>
      </c>
      <c r="N1780" s="45">
        <v>45880</v>
      </c>
      <c r="O1780" s="54">
        <v>47778.75</v>
      </c>
      <c r="P1780" s="25" t="s">
        <v>207</v>
      </c>
      <c r="Q1780" s="25">
        <v>58154307046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Hyderabad</v>
      </c>
      <c r="W1780" s="56"/>
      <c r="X1780" s="45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81"/>
        <v>1778</v>
      </c>
      <c r="B1781" s="25" t="s">
        <v>2286</v>
      </c>
      <c r="C1781" s="45">
        <v>45870</v>
      </c>
      <c r="D1781" s="45">
        <v>45875</v>
      </c>
      <c r="E1781" s="8">
        <v>153</v>
      </c>
      <c r="F1781" s="8">
        <f t="shared" si="279"/>
        <v>13464</v>
      </c>
      <c r="G1781" s="54">
        <f t="shared" si="280"/>
        <v>26928</v>
      </c>
      <c r="H1781" s="25">
        <v>303529</v>
      </c>
      <c r="I1781" s="25" t="s">
        <v>3092</v>
      </c>
      <c r="J1781" s="25">
        <v>2</v>
      </c>
      <c r="K1781" s="25">
        <v>2</v>
      </c>
      <c r="L1781" s="25">
        <f t="shared" si="275"/>
        <v>0</v>
      </c>
      <c r="M1781" s="25" t="s">
        <v>2311</v>
      </c>
      <c r="N1781" s="45">
        <v>45877</v>
      </c>
      <c r="O1781" s="54">
        <v>46165.2</v>
      </c>
      <c r="P1781" s="25" t="s">
        <v>654</v>
      </c>
      <c r="Q1781" s="25" t="s">
        <v>2078</v>
      </c>
      <c r="R1781" s="25" t="s">
        <v>638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81"/>
        <v>1779</v>
      </c>
      <c r="B1782" s="25" t="s">
        <v>2286</v>
      </c>
      <c r="C1782" s="45">
        <v>45870</v>
      </c>
      <c r="D1782" s="45">
        <v>45875</v>
      </c>
      <c r="E1782" s="8">
        <v>107.1</v>
      </c>
      <c r="F1782" s="8">
        <f t="shared" si="279"/>
        <v>9424.7999999999993</v>
      </c>
      <c r="G1782" s="54">
        <f t="shared" si="280"/>
        <v>9424.7999999999993</v>
      </c>
      <c r="H1782" s="25">
        <v>345005</v>
      </c>
      <c r="I1782" s="25" t="s">
        <v>2962</v>
      </c>
      <c r="J1782" s="25">
        <v>1</v>
      </c>
      <c r="K1782" s="25">
        <v>1</v>
      </c>
      <c r="L1782" s="25">
        <f t="shared" si="275"/>
        <v>0</v>
      </c>
      <c r="M1782" s="25" t="s">
        <v>2360</v>
      </c>
      <c r="N1782" s="45">
        <v>45881</v>
      </c>
      <c r="O1782" s="54">
        <v>22529.25</v>
      </c>
      <c r="P1782" s="25" t="s">
        <v>31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81"/>
        <v>1780</v>
      </c>
      <c r="B1783" s="25" t="s">
        <v>2286</v>
      </c>
      <c r="C1783" s="45">
        <v>45870</v>
      </c>
      <c r="D1783" s="45">
        <v>45875</v>
      </c>
      <c r="E1783" s="8">
        <v>318</v>
      </c>
      <c r="F1783" s="8">
        <f t="shared" si="279"/>
        <v>27984</v>
      </c>
      <c r="G1783" s="54">
        <f t="shared" si="280"/>
        <v>27984</v>
      </c>
      <c r="H1783" s="25">
        <v>345030</v>
      </c>
      <c r="I1783" s="25" t="s">
        <v>3093</v>
      </c>
      <c r="J1783" s="25">
        <v>1</v>
      </c>
      <c r="K1783" s="25">
        <v>1</v>
      </c>
      <c r="L1783" s="25">
        <f t="shared" si="275"/>
        <v>0</v>
      </c>
      <c r="M1783" s="25" t="s">
        <v>2329</v>
      </c>
      <c r="N1783" s="45">
        <v>45880</v>
      </c>
      <c r="O1783" s="54">
        <v>39432</v>
      </c>
      <c r="P1783" s="25" t="s">
        <v>893</v>
      </c>
      <c r="Q1783" s="25">
        <v>58154307190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Banglore</v>
      </c>
      <c r="W1783" s="56"/>
      <c r="X1783" s="45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81"/>
        <v>1781</v>
      </c>
      <c r="B1784" s="25" t="s">
        <v>2286</v>
      </c>
      <c r="C1784" s="45">
        <v>45870</v>
      </c>
      <c r="D1784" s="45">
        <v>45875</v>
      </c>
      <c r="E1784" s="8">
        <v>176.4</v>
      </c>
      <c r="F1784" s="8">
        <f t="shared" si="279"/>
        <v>15523.2</v>
      </c>
      <c r="G1784" s="54">
        <f t="shared" si="280"/>
        <v>15523.2</v>
      </c>
      <c r="H1784" s="25">
        <v>348206</v>
      </c>
      <c r="I1784" s="25" t="s">
        <v>221</v>
      </c>
      <c r="J1784" s="25">
        <v>1</v>
      </c>
      <c r="K1784" s="25">
        <v>1</v>
      </c>
      <c r="L1784" s="25">
        <f t="shared" si="275"/>
        <v>0</v>
      </c>
      <c r="M1784" s="25" t="s">
        <v>2308</v>
      </c>
      <c r="N1784" s="45">
        <v>45876</v>
      </c>
      <c r="O1784" s="54">
        <v>23940</v>
      </c>
      <c r="P1784" s="25" t="s">
        <v>214</v>
      </c>
      <c r="Q1784" s="25" t="s">
        <v>1131</v>
      </c>
      <c r="R1784" s="25" t="s">
        <v>1131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81"/>
        <v>1782</v>
      </c>
      <c r="B1785" s="25" t="s">
        <v>2286</v>
      </c>
      <c r="C1785" s="45">
        <v>45870</v>
      </c>
      <c r="D1785" s="45">
        <v>45875</v>
      </c>
      <c r="E1785" s="8">
        <v>90.3</v>
      </c>
      <c r="F1785" s="8">
        <f t="shared" si="279"/>
        <v>7946.4</v>
      </c>
      <c r="G1785" s="54">
        <f t="shared" si="280"/>
        <v>7946.4</v>
      </c>
      <c r="H1785" s="25">
        <v>350305</v>
      </c>
      <c r="I1785" s="25" t="s">
        <v>3094</v>
      </c>
      <c r="J1785" s="25">
        <v>1</v>
      </c>
      <c r="K1785" s="25">
        <v>1</v>
      </c>
      <c r="L1785" s="25">
        <f t="shared" si="275"/>
        <v>0</v>
      </c>
      <c r="M1785" s="25" t="s">
        <v>2318</v>
      </c>
      <c r="N1785" s="45">
        <v>45880</v>
      </c>
      <c r="O1785" s="54">
        <v>11029.5</v>
      </c>
      <c r="P1785" s="25" t="s">
        <v>243</v>
      </c>
      <c r="Q1785" s="25">
        <v>58154307621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Mumbai</v>
      </c>
      <c r="W1785" s="56"/>
      <c r="X1785" s="45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81"/>
        <v>1783</v>
      </c>
      <c r="B1786" s="25" t="s">
        <v>2286</v>
      </c>
      <c r="C1786" s="45">
        <v>45870</v>
      </c>
      <c r="D1786" s="45">
        <v>45875</v>
      </c>
      <c r="E1786" s="8">
        <v>142.5</v>
      </c>
      <c r="F1786" s="8">
        <f t="shared" si="279"/>
        <v>12540</v>
      </c>
      <c r="G1786" s="54">
        <f t="shared" si="280"/>
        <v>25080</v>
      </c>
      <c r="H1786" s="25">
        <v>344007</v>
      </c>
      <c r="I1786" s="25" t="s">
        <v>3095</v>
      </c>
      <c r="J1786" s="25">
        <v>2</v>
      </c>
      <c r="K1786" s="25">
        <v>2</v>
      </c>
      <c r="L1786" s="25">
        <f t="shared" si="275"/>
        <v>0</v>
      </c>
      <c r="M1786" s="25" t="s">
        <v>2311</v>
      </c>
      <c r="N1786" s="45">
        <v>45877</v>
      </c>
      <c r="O1786" s="54">
        <v>42996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81"/>
        <v>1784</v>
      </c>
      <c r="B1787" s="25" t="s">
        <v>2286</v>
      </c>
      <c r="C1787" s="45">
        <v>45870</v>
      </c>
      <c r="D1787" s="45">
        <v>45875</v>
      </c>
      <c r="E1787" s="8">
        <v>277.2</v>
      </c>
      <c r="F1787" s="8">
        <f t="shared" si="279"/>
        <v>24393.599999999999</v>
      </c>
      <c r="G1787" s="54">
        <f t="shared" si="280"/>
        <v>24393.599999999999</v>
      </c>
      <c r="H1787" s="25">
        <v>359004</v>
      </c>
      <c r="I1787" s="25" t="s">
        <v>3096</v>
      </c>
      <c r="J1787" s="25">
        <v>1</v>
      </c>
      <c r="K1787" s="25">
        <v>1</v>
      </c>
      <c r="L1787" s="25">
        <f t="shared" si="275"/>
        <v>0</v>
      </c>
      <c r="M1787" s="25" t="s">
        <v>2323</v>
      </c>
      <c r="N1787" s="45">
        <v>45880</v>
      </c>
      <c r="O1787" s="54">
        <v>41580</v>
      </c>
      <c r="P1787" s="25" t="s">
        <v>622</v>
      </c>
      <c r="Q1787" s="25">
        <v>58154309220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Hyderabad</v>
      </c>
      <c r="W1787" s="56"/>
      <c r="X1787" s="45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x14ac:dyDescent="0.25">
      <c r="A1788" s="25">
        <f t="shared" si="281"/>
        <v>1785</v>
      </c>
      <c r="B1788" s="25" t="s">
        <v>2286</v>
      </c>
      <c r="C1788" s="45">
        <v>45870</v>
      </c>
      <c r="D1788" s="45">
        <v>45875</v>
      </c>
      <c r="E1788" s="8">
        <v>86.8</v>
      </c>
      <c r="F1788" s="8">
        <f t="shared" si="279"/>
        <v>7638.4</v>
      </c>
      <c r="G1788" s="54">
        <f t="shared" si="280"/>
        <v>7638.4</v>
      </c>
      <c r="H1788" s="25">
        <v>354511</v>
      </c>
      <c r="I1788" s="25" t="s">
        <v>3097</v>
      </c>
      <c r="J1788" s="25">
        <v>1</v>
      </c>
      <c r="K1788" s="25">
        <v>1</v>
      </c>
      <c r="L1788" s="25">
        <f t="shared" si="275"/>
        <v>0</v>
      </c>
      <c r="M1788" s="25" t="s">
        <v>2311</v>
      </c>
      <c r="N1788" s="45">
        <v>45877</v>
      </c>
      <c r="O1788" s="54">
        <v>12493</v>
      </c>
      <c r="P1788" s="25" t="s">
        <v>654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81"/>
        <v>1786</v>
      </c>
      <c r="B1789" s="25" t="s">
        <v>2286</v>
      </c>
      <c r="C1789" s="45">
        <v>45870</v>
      </c>
      <c r="D1789" s="45">
        <v>45875</v>
      </c>
      <c r="E1789" s="8">
        <v>96.600000000000009</v>
      </c>
      <c r="F1789" s="8">
        <f t="shared" si="279"/>
        <v>8500.8000000000011</v>
      </c>
      <c r="G1789" s="54">
        <f t="shared" si="280"/>
        <v>25502.400000000001</v>
      </c>
      <c r="H1789" s="25">
        <v>363004</v>
      </c>
      <c r="I1789" s="25" t="s">
        <v>190</v>
      </c>
      <c r="J1789" s="25">
        <v>3</v>
      </c>
      <c r="K1789" s="25">
        <v>3</v>
      </c>
      <c r="L1789" s="25">
        <f t="shared" si="275"/>
        <v>0</v>
      </c>
      <c r="M1789" s="25" t="s">
        <v>2331</v>
      </c>
      <c r="N1789" s="45">
        <v>45880</v>
      </c>
      <c r="O1789" s="54">
        <v>44919</v>
      </c>
      <c r="P1789" s="25" t="s">
        <v>299</v>
      </c>
      <c r="Q1789" s="25">
        <v>58154306766</v>
      </c>
      <c r="R1789" s="25" t="s">
        <v>41</v>
      </c>
      <c r="S1789" s="3">
        <v>4</v>
      </c>
      <c r="T1789" s="55"/>
      <c r="U1789" s="25" t="s">
        <v>19</v>
      </c>
      <c r="V1789" s="25" t="str">
        <f>VLOOKUP(P1789,'Customer List'!B:C,2,)</f>
        <v>Banglore</v>
      </c>
      <c r="W1789" s="56"/>
      <c r="X1789" s="45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67" t="str">
        <f>VLOOKUP(P1789,'Customer List'!B:D,3,)</f>
        <v>OutStation</v>
      </c>
    </row>
    <row r="1790" spans="1:29" x14ac:dyDescent="0.25">
      <c r="A1790" s="25">
        <f t="shared" si="281"/>
        <v>1787</v>
      </c>
      <c r="B1790" s="25" t="s">
        <v>2286</v>
      </c>
      <c r="C1790" s="45">
        <v>45870</v>
      </c>
      <c r="D1790" s="45">
        <v>45875</v>
      </c>
      <c r="E1790" s="8">
        <v>283.5</v>
      </c>
      <c r="F1790" s="8">
        <f t="shared" si="279"/>
        <v>24948</v>
      </c>
      <c r="G1790" s="54">
        <f t="shared" si="280"/>
        <v>24948</v>
      </c>
      <c r="H1790" s="25">
        <v>366708</v>
      </c>
      <c r="I1790" s="25" t="s">
        <v>3098</v>
      </c>
      <c r="J1790" s="25">
        <v>1</v>
      </c>
      <c r="K1790" s="25">
        <v>1</v>
      </c>
      <c r="L1790" s="25">
        <f t="shared" si="275"/>
        <v>0</v>
      </c>
      <c r="M1790" s="25" t="s">
        <v>2449</v>
      </c>
      <c r="N1790" s="45">
        <v>45876</v>
      </c>
      <c r="O1790" s="54">
        <v>0</v>
      </c>
      <c r="P1790" s="25" t="s">
        <v>626</v>
      </c>
      <c r="Q1790" s="25" t="s">
        <v>1131</v>
      </c>
      <c r="R1790" s="25" t="s">
        <v>1131</v>
      </c>
      <c r="S1790" s="3">
        <v>4</v>
      </c>
      <c r="T1790" s="55" t="s">
        <v>2304</v>
      </c>
      <c r="U1790" s="25" t="s">
        <v>19</v>
      </c>
      <c r="V1790" s="25" t="str">
        <f>VLOOKUP(P1790,'Customer List'!B:C,2,)</f>
        <v>Delhi</v>
      </c>
      <c r="W1790" s="56"/>
      <c r="X1790" s="45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81"/>
        <v>1788</v>
      </c>
      <c r="B1791" s="25" t="s">
        <v>2286</v>
      </c>
      <c r="C1791" s="45">
        <v>45870</v>
      </c>
      <c r="D1791" s="45">
        <v>45875</v>
      </c>
      <c r="E1791" s="8">
        <v>112.7</v>
      </c>
      <c r="F1791" s="8">
        <f t="shared" si="279"/>
        <v>9917.6</v>
      </c>
      <c r="G1791" s="54">
        <f t="shared" si="280"/>
        <v>9917.6</v>
      </c>
      <c r="H1791" s="25">
        <v>369211</v>
      </c>
      <c r="I1791" s="25" t="s">
        <v>3099</v>
      </c>
      <c r="J1791" s="25">
        <v>1</v>
      </c>
      <c r="K1791" s="25">
        <v>1</v>
      </c>
      <c r="L1791" s="25">
        <f t="shared" si="275"/>
        <v>0</v>
      </c>
      <c r="M1791" s="25" t="s">
        <v>2360</v>
      </c>
      <c r="N1791" s="45">
        <v>45881</v>
      </c>
      <c r="O1791" s="54">
        <v>23707.25</v>
      </c>
      <c r="P1791" s="25" t="s">
        <v>31</v>
      </c>
      <c r="Q1791" s="25" t="s">
        <v>2078</v>
      </c>
      <c r="R1791" s="25" t="s">
        <v>638</v>
      </c>
      <c r="S1791" s="3">
        <v>4</v>
      </c>
      <c r="T1791" s="55"/>
      <c r="U1791" s="25" t="s">
        <v>19</v>
      </c>
      <c r="V1791" s="25" t="str">
        <f>VLOOKUP(P1791,'Customer List'!B:C,2,)</f>
        <v>Delhi</v>
      </c>
      <c r="W1791" s="56"/>
      <c r="X1791" s="45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81"/>
        <v>1789</v>
      </c>
      <c r="B1792" s="25" t="s">
        <v>2286</v>
      </c>
      <c r="C1792" s="45">
        <v>45870</v>
      </c>
      <c r="D1792" s="45">
        <v>45875</v>
      </c>
      <c r="E1792" s="8">
        <v>131.6</v>
      </c>
      <c r="F1792" s="8">
        <f t="shared" si="279"/>
        <v>11580.8</v>
      </c>
      <c r="G1792" s="54">
        <f t="shared" si="280"/>
        <v>11580.8</v>
      </c>
      <c r="H1792" s="25">
        <v>372733</v>
      </c>
      <c r="I1792" s="25" t="s">
        <v>3100</v>
      </c>
      <c r="J1792" s="25">
        <v>1</v>
      </c>
      <c r="K1792" s="25">
        <v>1</v>
      </c>
      <c r="L1792" s="25">
        <f t="shared" si="275"/>
        <v>0</v>
      </c>
      <c r="M1792" s="25" t="s">
        <v>2360</v>
      </c>
      <c r="N1792" s="45">
        <v>45881</v>
      </c>
      <c r="O1792" s="54">
        <v>27683</v>
      </c>
      <c r="P1792" s="25" t="s">
        <v>31</v>
      </c>
      <c r="Q1792" s="25" t="s">
        <v>2078</v>
      </c>
      <c r="R1792" s="25" t="s">
        <v>638</v>
      </c>
      <c r="S1792" s="3">
        <v>4</v>
      </c>
      <c r="T1792" s="55"/>
      <c r="U1792" s="25" t="s">
        <v>19</v>
      </c>
      <c r="V1792" s="25" t="str">
        <f>VLOOKUP(P1792,'Customer List'!B:C,2,)</f>
        <v>Delhi</v>
      </c>
      <c r="W1792" s="56"/>
      <c r="X1792" s="45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x14ac:dyDescent="0.25">
      <c r="A1793" s="25">
        <f t="shared" si="281"/>
        <v>1790</v>
      </c>
      <c r="B1793" s="25" t="s">
        <v>2286</v>
      </c>
      <c r="C1793" s="45">
        <v>45870</v>
      </c>
      <c r="D1793" s="45">
        <v>45875</v>
      </c>
      <c r="E1793" s="8">
        <v>217</v>
      </c>
      <c r="F1793" s="8">
        <f t="shared" si="279"/>
        <v>19096</v>
      </c>
      <c r="G1793" s="54">
        <f t="shared" si="280"/>
        <v>19096</v>
      </c>
      <c r="H1793" s="25">
        <v>376310</v>
      </c>
      <c r="I1793" s="25" t="s">
        <v>3101</v>
      </c>
      <c r="J1793" s="25">
        <v>1</v>
      </c>
      <c r="K1793" s="25">
        <v>1</v>
      </c>
      <c r="L1793" s="25">
        <f t="shared" si="275"/>
        <v>0</v>
      </c>
      <c r="M1793" s="25" t="s">
        <v>2365</v>
      </c>
      <c r="N1793" s="45">
        <v>45882</v>
      </c>
      <c r="O1793" s="54">
        <v>0</v>
      </c>
      <c r="P1793" s="25" t="s">
        <v>626</v>
      </c>
      <c r="Q1793" s="25" t="s">
        <v>2078</v>
      </c>
      <c r="R1793" s="25" t="s">
        <v>638</v>
      </c>
      <c r="S1793" s="3">
        <v>4</v>
      </c>
      <c r="T1793" s="55" t="s">
        <v>2366</v>
      </c>
      <c r="U1793" s="25" t="s">
        <v>19</v>
      </c>
      <c r="V1793" s="25" t="str">
        <f>VLOOKUP(P1793,'Customer List'!B:C,2,)</f>
        <v>Delhi</v>
      </c>
      <c r="W1793" s="56"/>
      <c r="X1793" s="45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67" t="str">
        <f>VLOOKUP(P1793,'Customer List'!B:D,3,)</f>
        <v>Local</v>
      </c>
    </row>
    <row r="1794" spans="1:29" x14ac:dyDescent="0.25">
      <c r="A1794" s="25">
        <f t="shared" si="281"/>
        <v>1791</v>
      </c>
      <c r="B1794" s="25" t="s">
        <v>2286</v>
      </c>
      <c r="C1794" s="45">
        <v>45870</v>
      </c>
      <c r="D1794" s="45">
        <v>45875</v>
      </c>
      <c r="E1794" s="8">
        <v>196</v>
      </c>
      <c r="F1794" s="8">
        <f t="shared" si="279"/>
        <v>17248</v>
      </c>
      <c r="G1794" s="54">
        <f t="shared" si="280"/>
        <v>17248</v>
      </c>
      <c r="H1794" s="25">
        <v>378606</v>
      </c>
      <c r="I1794" s="25" t="s">
        <v>1403</v>
      </c>
      <c r="J1794" s="25">
        <v>1</v>
      </c>
      <c r="K1794" s="25">
        <v>1</v>
      </c>
      <c r="L1794" s="25">
        <f t="shared" si="275"/>
        <v>0</v>
      </c>
      <c r="M1794" s="25" t="s">
        <v>2563</v>
      </c>
      <c r="N1794" s="45">
        <v>45894</v>
      </c>
      <c r="O1794" s="54">
        <v>36890</v>
      </c>
      <c r="P1794" s="25" t="s">
        <v>626</v>
      </c>
      <c r="Q1794" s="25" t="s">
        <v>2078</v>
      </c>
      <c r="R1794" s="25" t="s">
        <v>638</v>
      </c>
      <c r="S1794" s="3">
        <v>4</v>
      </c>
      <c r="T1794" s="55" t="s">
        <v>2564</v>
      </c>
      <c r="U1794" s="25" t="s">
        <v>19</v>
      </c>
      <c r="V1794" s="25" t="str">
        <f>VLOOKUP(P1794,'Customer List'!B:C,2,)</f>
        <v>Delhi</v>
      </c>
      <c r="W1794" s="56"/>
      <c r="X1794" s="45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67" t="str">
        <f>VLOOKUP(P1794,'Customer List'!B:D,3,)</f>
        <v>Local</v>
      </c>
    </row>
    <row r="1795" spans="1:29" x14ac:dyDescent="0.25">
      <c r="A1795" s="25">
        <f t="shared" si="281"/>
        <v>1792</v>
      </c>
      <c r="B1795" s="25" t="s">
        <v>2286</v>
      </c>
      <c r="C1795" s="45">
        <v>45870</v>
      </c>
      <c r="D1795" s="45">
        <v>45875</v>
      </c>
      <c r="E1795" s="8">
        <v>196</v>
      </c>
      <c r="F1795" s="8">
        <f t="shared" si="279"/>
        <v>17248</v>
      </c>
      <c r="G1795" s="54">
        <f t="shared" si="280"/>
        <v>17248</v>
      </c>
      <c r="H1795" s="25">
        <v>378606</v>
      </c>
      <c r="I1795" s="25" t="s">
        <v>1403</v>
      </c>
      <c r="J1795" s="25">
        <v>1</v>
      </c>
      <c r="K1795" s="25">
        <v>1</v>
      </c>
      <c r="L1795" s="25">
        <f t="shared" si="275"/>
        <v>0</v>
      </c>
      <c r="M1795" s="25" t="s">
        <v>2296</v>
      </c>
      <c r="N1795" s="45">
        <v>45875</v>
      </c>
      <c r="O1795" s="54">
        <v>30380</v>
      </c>
      <c r="P1795" s="25" t="s">
        <v>192</v>
      </c>
      <c r="Q1795" s="25" t="s">
        <v>2299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Chandigarh</v>
      </c>
      <c r="W1795" s="56"/>
      <c r="X1795" s="45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81"/>
        <v>1793</v>
      </c>
      <c r="B1796" s="25" t="s">
        <v>2286</v>
      </c>
      <c r="C1796" s="45">
        <v>45870</v>
      </c>
      <c r="D1796" s="45">
        <v>45875</v>
      </c>
      <c r="E1796" s="8">
        <v>74.2</v>
      </c>
      <c r="F1796" s="8">
        <f t="shared" si="279"/>
        <v>6529.6</v>
      </c>
      <c r="G1796" s="54">
        <f t="shared" si="280"/>
        <v>6529.6</v>
      </c>
      <c r="H1796" s="25">
        <v>400108</v>
      </c>
      <c r="I1796" s="25" t="s">
        <v>2976</v>
      </c>
      <c r="J1796" s="25">
        <v>1</v>
      </c>
      <c r="K1796" s="25">
        <v>1</v>
      </c>
      <c r="L1796" s="25">
        <f t="shared" si="275"/>
        <v>0</v>
      </c>
      <c r="M1796" s="25" t="s">
        <v>2316</v>
      </c>
      <c r="N1796" s="45">
        <v>45880</v>
      </c>
      <c r="O1796" s="54">
        <v>9858</v>
      </c>
      <c r="P1796" s="25" t="s">
        <v>2053</v>
      </c>
      <c r="Q1796" s="25">
        <v>58154309356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Banglore</v>
      </c>
      <c r="W1796" s="56"/>
      <c r="X1796" s="45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81"/>
        <v>1794</v>
      </c>
      <c r="B1797" s="25" t="s">
        <v>2286</v>
      </c>
      <c r="C1797" s="45">
        <v>45870</v>
      </c>
      <c r="D1797" s="45">
        <v>45875</v>
      </c>
      <c r="E1797" s="8">
        <v>25.9</v>
      </c>
      <c r="F1797" s="8">
        <f t="shared" si="279"/>
        <v>2279.1999999999998</v>
      </c>
      <c r="G1797" s="54">
        <f t="shared" si="280"/>
        <v>2279.1999999999998</v>
      </c>
      <c r="H1797" s="25">
        <v>400211</v>
      </c>
      <c r="I1797" s="25" t="s">
        <v>3102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2330</v>
      </c>
      <c r="N1797" s="45">
        <v>45880</v>
      </c>
      <c r="O1797" s="54">
        <v>4014.5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81"/>
        <v>1795</v>
      </c>
      <c r="B1798" s="25" t="s">
        <v>2286</v>
      </c>
      <c r="C1798" s="45">
        <v>45870</v>
      </c>
      <c r="D1798" s="45">
        <v>45875</v>
      </c>
      <c r="E1798" s="8">
        <v>154</v>
      </c>
      <c r="F1798" s="8">
        <f t="shared" ref="F1798:F1861" si="286">IF(AB1798="DOLLAR",E1798*88,E1798)</f>
        <v>13552</v>
      </c>
      <c r="G1798" s="54">
        <f t="shared" si="280"/>
        <v>13552</v>
      </c>
      <c r="H1798" s="25">
        <v>420516</v>
      </c>
      <c r="I1798" s="25" t="s">
        <v>3103</v>
      </c>
      <c r="J1798" s="25">
        <v>1</v>
      </c>
      <c r="K1798" s="25">
        <v>1</v>
      </c>
      <c r="L1798" s="25">
        <f t="shared" si="282"/>
        <v>0</v>
      </c>
      <c r="M1798" s="25" t="s">
        <v>2333</v>
      </c>
      <c r="N1798" s="45">
        <v>45880</v>
      </c>
      <c r="O1798" s="54">
        <v>16711.2</v>
      </c>
      <c r="P1798" s="25" t="s">
        <v>277</v>
      </c>
      <c r="Q1798" s="25">
        <v>58154305565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Pune</v>
      </c>
      <c r="W1798" s="56"/>
      <c r="X1798" s="45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81"/>
        <v>1796</v>
      </c>
      <c r="B1799" s="25" t="s">
        <v>2286</v>
      </c>
      <c r="C1799" s="45">
        <v>45870</v>
      </c>
      <c r="D1799" s="45">
        <v>45875</v>
      </c>
      <c r="E1799" s="8">
        <v>98.7</v>
      </c>
      <c r="F1799" s="8">
        <f t="shared" si="286"/>
        <v>8685.6</v>
      </c>
      <c r="G1799" s="54">
        <f t="shared" ref="G1799:G1862" si="287">F1799*J1799</f>
        <v>43428</v>
      </c>
      <c r="H1799" s="25">
        <v>421601</v>
      </c>
      <c r="I1799" s="25" t="s">
        <v>3050</v>
      </c>
      <c r="J1799" s="25">
        <v>5</v>
      </c>
      <c r="K1799" s="25">
        <v>5</v>
      </c>
      <c r="L1799" s="25">
        <f t="shared" si="282"/>
        <v>0</v>
      </c>
      <c r="M1799" s="25" t="s">
        <v>2323</v>
      </c>
      <c r="N1799" s="45">
        <v>45880</v>
      </c>
      <c r="O1799" s="54">
        <v>74025</v>
      </c>
      <c r="P1799" s="25" t="s">
        <v>622</v>
      </c>
      <c r="Q1799" s="25">
        <v>58154309220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ref="A1800:A1863" si="288">A1799+1</f>
        <v>1797</v>
      </c>
      <c r="B1800" s="25" t="s">
        <v>2286</v>
      </c>
      <c r="C1800" s="45">
        <v>45870</v>
      </c>
      <c r="D1800" s="45">
        <v>45875</v>
      </c>
      <c r="E1800" s="8">
        <v>62.3</v>
      </c>
      <c r="F1800" s="8">
        <f t="shared" si="286"/>
        <v>5482.4</v>
      </c>
      <c r="G1800" s="54">
        <f t="shared" si="287"/>
        <v>10964.8</v>
      </c>
      <c r="H1800" s="25">
        <v>425003</v>
      </c>
      <c r="I1800" s="25" t="s">
        <v>132</v>
      </c>
      <c r="J1800" s="25">
        <v>2</v>
      </c>
      <c r="K1800" s="25">
        <v>2</v>
      </c>
      <c r="L1800" s="25">
        <f t="shared" si="282"/>
        <v>0</v>
      </c>
      <c r="M1800" s="25" t="s">
        <v>2332</v>
      </c>
      <c r="N1800" s="45">
        <v>45880</v>
      </c>
      <c r="O1800" s="54">
        <v>20692.5</v>
      </c>
      <c r="P1800" s="25" t="s">
        <v>2289</v>
      </c>
      <c r="Q1800" s="25">
        <v>58154306641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TELANGANA</v>
      </c>
      <c r="W1800" s="56"/>
      <c r="X1800" s="45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88"/>
        <v>1798</v>
      </c>
      <c r="B1801" s="25" t="s">
        <v>2286</v>
      </c>
      <c r="C1801" s="45">
        <v>45870</v>
      </c>
      <c r="D1801" s="45">
        <v>45875</v>
      </c>
      <c r="E1801" s="8">
        <v>32.9</v>
      </c>
      <c r="F1801" s="8">
        <f t="shared" si="286"/>
        <v>2895.2</v>
      </c>
      <c r="G1801" s="54">
        <f t="shared" si="287"/>
        <v>2895.2</v>
      </c>
      <c r="H1801" s="25">
        <v>426101</v>
      </c>
      <c r="I1801" s="25" t="s">
        <v>1881</v>
      </c>
      <c r="J1801" s="25">
        <v>1</v>
      </c>
      <c r="K1801" s="25">
        <v>1</v>
      </c>
      <c r="L1801" s="25">
        <f t="shared" si="282"/>
        <v>0</v>
      </c>
      <c r="M1801" s="25" t="s">
        <v>2152</v>
      </c>
      <c r="N1801" s="45">
        <v>45880</v>
      </c>
      <c r="O1801" s="54">
        <v>0</v>
      </c>
      <c r="P1801" s="25" t="s">
        <v>2288</v>
      </c>
      <c r="Q1801" s="25">
        <v>58154307783</v>
      </c>
      <c r="R1801" s="25" t="s">
        <v>41</v>
      </c>
      <c r="S1801" s="3">
        <v>4</v>
      </c>
      <c r="T1801" s="55" t="s">
        <v>610</v>
      </c>
      <c r="U1801" s="25" t="s">
        <v>19</v>
      </c>
      <c r="V1801" s="25" t="str">
        <f>VLOOKUP(P1801,'Customer List'!B:C,2,)</f>
        <v>Ahemedabad</v>
      </c>
      <c r="W1801" s="56"/>
      <c r="X1801" s="45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88"/>
        <v>1799</v>
      </c>
      <c r="B1802" s="25" t="s">
        <v>2286</v>
      </c>
      <c r="C1802" s="45">
        <v>45870</v>
      </c>
      <c r="D1802" s="45">
        <v>45875</v>
      </c>
      <c r="E1802" s="8">
        <v>37.799999999999997</v>
      </c>
      <c r="F1802" s="8">
        <f t="shared" si="286"/>
        <v>3326.3999999999996</v>
      </c>
      <c r="G1802" s="54">
        <f t="shared" si="287"/>
        <v>6652.7999999999993</v>
      </c>
      <c r="H1802" s="25">
        <v>427401</v>
      </c>
      <c r="I1802" s="25" t="s">
        <v>3104</v>
      </c>
      <c r="J1802" s="25">
        <v>2</v>
      </c>
      <c r="K1802" s="25">
        <v>2</v>
      </c>
      <c r="L1802" s="25">
        <f t="shared" si="282"/>
        <v>0</v>
      </c>
      <c r="M1802" s="25" t="s">
        <v>2325</v>
      </c>
      <c r="N1802" s="45">
        <v>45880</v>
      </c>
      <c r="O1802" s="54">
        <v>12555</v>
      </c>
      <c r="P1802" s="25" t="s">
        <v>2290</v>
      </c>
      <c r="Q1802" s="25">
        <v>58154305893</v>
      </c>
      <c r="R1802" s="25" t="s">
        <v>41</v>
      </c>
      <c r="S1802" s="3">
        <v>-20</v>
      </c>
      <c r="T1802" s="55"/>
      <c r="U1802" s="25" t="s">
        <v>19</v>
      </c>
      <c r="V1802" s="25" t="str">
        <f>VLOOKUP(P1802,'Customer List'!B:C,2,)</f>
        <v>BANGALORE</v>
      </c>
      <c r="W1802" s="56"/>
      <c r="X1802" s="45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88"/>
        <v>1800</v>
      </c>
      <c r="B1803" s="25" t="s">
        <v>2286</v>
      </c>
      <c r="C1803" s="45">
        <v>45870</v>
      </c>
      <c r="D1803" s="45">
        <v>45875</v>
      </c>
      <c r="E1803" s="8">
        <v>154</v>
      </c>
      <c r="F1803" s="8">
        <f t="shared" si="286"/>
        <v>13552</v>
      </c>
      <c r="G1803" s="54">
        <f t="shared" si="287"/>
        <v>27104</v>
      </c>
      <c r="H1803" s="25">
        <v>503808</v>
      </c>
      <c r="I1803" s="25" t="s">
        <v>1618</v>
      </c>
      <c r="J1803" s="25">
        <v>2</v>
      </c>
      <c r="K1803" s="25">
        <v>2</v>
      </c>
      <c r="L1803" s="25">
        <f t="shared" si="282"/>
        <v>0</v>
      </c>
      <c r="M1803" s="25" t="s">
        <v>2321</v>
      </c>
      <c r="N1803" s="45">
        <v>45880</v>
      </c>
      <c r="O1803" s="54">
        <v>44330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88"/>
        <v>1801</v>
      </c>
      <c r="B1804" s="25" t="s">
        <v>2286</v>
      </c>
      <c r="C1804" s="45">
        <v>45870</v>
      </c>
      <c r="D1804" s="45">
        <v>45875</v>
      </c>
      <c r="E1804" s="8">
        <v>69.3</v>
      </c>
      <c r="F1804" s="8">
        <f t="shared" si="286"/>
        <v>6098.4</v>
      </c>
      <c r="G1804" s="54">
        <f t="shared" si="287"/>
        <v>6098.4</v>
      </c>
      <c r="H1804" s="25">
        <v>505806</v>
      </c>
      <c r="I1804" s="25" t="s">
        <v>2995</v>
      </c>
      <c r="J1804" s="25">
        <v>1</v>
      </c>
      <c r="K1804" s="25">
        <v>1</v>
      </c>
      <c r="L1804" s="25">
        <f t="shared" si="282"/>
        <v>0</v>
      </c>
      <c r="M1804" s="25" t="s">
        <v>2324</v>
      </c>
      <c r="N1804" s="45">
        <v>45880</v>
      </c>
      <c r="O1804" s="54">
        <v>10741</v>
      </c>
      <c r="P1804" s="25" t="s">
        <v>27</v>
      </c>
      <c r="Q1804" s="25" t="s">
        <v>2350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Chandigarh</v>
      </c>
      <c r="W1804" s="56"/>
      <c r="X1804" s="45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88"/>
        <v>1802</v>
      </c>
      <c r="B1805" s="25" t="s">
        <v>2286</v>
      </c>
      <c r="C1805" s="45">
        <v>45870</v>
      </c>
      <c r="D1805" s="45">
        <v>45875</v>
      </c>
      <c r="E1805" s="8">
        <v>176.4</v>
      </c>
      <c r="F1805" s="8">
        <f t="shared" si="286"/>
        <v>15523.2</v>
      </c>
      <c r="G1805" s="54">
        <f t="shared" si="287"/>
        <v>31046.400000000001</v>
      </c>
      <c r="H1805" s="25">
        <v>505814</v>
      </c>
      <c r="I1805" s="25" t="s">
        <v>1657</v>
      </c>
      <c r="J1805" s="25">
        <v>2</v>
      </c>
      <c r="K1805" s="25">
        <v>2</v>
      </c>
      <c r="L1805" s="25">
        <f t="shared" si="282"/>
        <v>0</v>
      </c>
      <c r="M1805" s="25" t="s">
        <v>2321</v>
      </c>
      <c r="N1805" s="45">
        <v>45880</v>
      </c>
      <c r="O1805" s="54">
        <v>50778</v>
      </c>
      <c r="P1805" s="25" t="s">
        <v>2055</v>
      </c>
      <c r="Q1805" s="25">
        <v>58154308424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88"/>
        <v>1803</v>
      </c>
      <c r="B1806" s="25" t="s">
        <v>2286</v>
      </c>
      <c r="C1806" s="45">
        <v>45870</v>
      </c>
      <c r="D1806" s="45">
        <v>45875</v>
      </c>
      <c r="E1806" s="8">
        <v>187.6</v>
      </c>
      <c r="F1806" s="8">
        <f t="shared" si="286"/>
        <v>16508.8</v>
      </c>
      <c r="G1806" s="54">
        <f t="shared" si="287"/>
        <v>33017.599999999999</v>
      </c>
      <c r="H1806" s="25">
        <v>506313</v>
      </c>
      <c r="I1806" s="25" t="s">
        <v>1847</v>
      </c>
      <c r="J1806" s="25">
        <v>2</v>
      </c>
      <c r="K1806" s="25">
        <v>2</v>
      </c>
      <c r="L1806" s="25">
        <f t="shared" si="282"/>
        <v>0</v>
      </c>
      <c r="M1806" s="25" t="s">
        <v>2321</v>
      </c>
      <c r="N1806" s="45">
        <v>45880</v>
      </c>
      <c r="O1806" s="54">
        <v>54002</v>
      </c>
      <c r="P1806" s="25" t="s">
        <v>2055</v>
      </c>
      <c r="Q1806" s="25">
        <v>58154308424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88"/>
        <v>1804</v>
      </c>
      <c r="B1807" s="25" t="s">
        <v>2286</v>
      </c>
      <c r="C1807" s="45">
        <v>45870</v>
      </c>
      <c r="D1807" s="45">
        <v>45875</v>
      </c>
      <c r="E1807" s="8">
        <v>93.8</v>
      </c>
      <c r="F1807" s="8">
        <f t="shared" si="286"/>
        <v>8254.4</v>
      </c>
      <c r="G1807" s="54">
        <f t="shared" si="287"/>
        <v>8254.4</v>
      </c>
      <c r="H1807" s="25">
        <v>128007</v>
      </c>
      <c r="I1807" s="25" t="s">
        <v>3105</v>
      </c>
      <c r="J1807" s="25">
        <v>1</v>
      </c>
      <c r="K1807" s="25">
        <v>1</v>
      </c>
      <c r="L1807" s="25">
        <f t="shared" si="282"/>
        <v>0</v>
      </c>
      <c r="M1807" s="25" t="s">
        <v>2339</v>
      </c>
      <c r="N1807" s="45">
        <v>45880</v>
      </c>
      <c r="O1807" s="54">
        <v>12462</v>
      </c>
      <c r="P1807" s="25" t="s">
        <v>2052</v>
      </c>
      <c r="Q1807" s="25">
        <v>58154310270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Pune</v>
      </c>
      <c r="W1807" s="56"/>
      <c r="X1807" s="45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88"/>
        <v>1805</v>
      </c>
      <c r="B1808" s="25" t="s">
        <v>2286</v>
      </c>
      <c r="C1808" s="45">
        <v>45870</v>
      </c>
      <c r="D1808" s="45">
        <v>45875</v>
      </c>
      <c r="E1808" s="8">
        <v>156.1</v>
      </c>
      <c r="F1808" s="8">
        <f t="shared" si="286"/>
        <v>13736.8</v>
      </c>
      <c r="G1808" s="54">
        <f t="shared" si="287"/>
        <v>27473.599999999999</v>
      </c>
      <c r="H1808" s="25">
        <v>591202</v>
      </c>
      <c r="I1808" s="25" t="s">
        <v>3106</v>
      </c>
      <c r="J1808" s="25">
        <v>2</v>
      </c>
      <c r="K1808" s="25">
        <v>2</v>
      </c>
      <c r="L1808" s="25">
        <f t="shared" si="282"/>
        <v>0</v>
      </c>
      <c r="M1808" s="25" t="s">
        <v>2320</v>
      </c>
      <c r="N1808" s="45">
        <v>45880</v>
      </c>
      <c r="O1808" s="54">
        <v>51847.5</v>
      </c>
      <c r="P1808" s="25" t="s">
        <v>2055</v>
      </c>
      <c r="Q1808" s="25">
        <v>58154308424</v>
      </c>
      <c r="R1808" s="25" t="s">
        <v>41</v>
      </c>
      <c r="S1808" s="3">
        <v>-20</v>
      </c>
      <c r="T1808" s="55"/>
      <c r="U1808" s="25" t="s">
        <v>19</v>
      </c>
      <c r="V1808" s="25" t="str">
        <f>VLOOKUP(P1808,'Customer List'!B:C,2,)</f>
        <v>Hyderabad</v>
      </c>
      <c r="W1808" s="56"/>
      <c r="X1808" s="45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88"/>
        <v>1806</v>
      </c>
      <c r="B1809" s="25" t="s">
        <v>2286</v>
      </c>
      <c r="C1809" s="45">
        <v>45870</v>
      </c>
      <c r="D1809" s="45">
        <v>45875</v>
      </c>
      <c r="E1809" s="8">
        <v>144.75</v>
      </c>
      <c r="F1809" s="8">
        <f t="shared" si="286"/>
        <v>12738</v>
      </c>
      <c r="G1809" s="54">
        <f t="shared" si="287"/>
        <v>25476</v>
      </c>
      <c r="H1809" s="25">
        <v>362533</v>
      </c>
      <c r="I1809" s="25" t="s">
        <v>2853</v>
      </c>
      <c r="J1809" s="25">
        <v>2</v>
      </c>
      <c r="K1809" s="25">
        <v>2</v>
      </c>
      <c r="L1809" s="25">
        <f t="shared" si="282"/>
        <v>0</v>
      </c>
      <c r="M1809" s="25" t="s">
        <v>2311</v>
      </c>
      <c r="N1809" s="45">
        <v>45877</v>
      </c>
      <c r="O1809" s="54">
        <v>43675.9</v>
      </c>
      <c r="P1809" s="25" t="s">
        <v>654</v>
      </c>
      <c r="Q1809" s="25" t="s">
        <v>2078</v>
      </c>
      <c r="R1809" s="25" t="s">
        <v>638</v>
      </c>
      <c r="S1809" s="3">
        <v>4</v>
      </c>
      <c r="T1809" s="55"/>
      <c r="U1809" s="25" t="s">
        <v>19</v>
      </c>
      <c r="V1809" s="25" t="str">
        <f>VLOOKUP(P1809,'Customer List'!B:C,2,)</f>
        <v>Delhi</v>
      </c>
      <c r="W1809" s="56"/>
      <c r="X1809" s="45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67" t="str">
        <f>VLOOKUP(P1809,'Customer List'!B:D,3,)</f>
        <v>Local</v>
      </c>
    </row>
    <row r="1810" spans="1:29" x14ac:dyDescent="0.25">
      <c r="A1810" s="25">
        <f t="shared" si="288"/>
        <v>1807</v>
      </c>
      <c r="B1810" s="25" t="s">
        <v>2286</v>
      </c>
      <c r="C1810" s="45">
        <v>45870</v>
      </c>
      <c r="D1810" s="45">
        <v>45875</v>
      </c>
      <c r="E1810" s="8">
        <v>90.3</v>
      </c>
      <c r="F1810" s="8">
        <f t="shared" si="286"/>
        <v>7946.4</v>
      </c>
      <c r="G1810" s="54">
        <f t="shared" si="287"/>
        <v>7946.4</v>
      </c>
      <c r="H1810" s="25">
        <v>646403</v>
      </c>
      <c r="I1810" s="25" t="s">
        <v>3107</v>
      </c>
      <c r="J1810" s="25">
        <v>1</v>
      </c>
      <c r="K1810" s="25">
        <v>1</v>
      </c>
      <c r="L1810" s="25">
        <f t="shared" si="282"/>
        <v>0</v>
      </c>
      <c r="M1810" s="25" t="s">
        <v>2334</v>
      </c>
      <c r="N1810" s="45">
        <v>45880</v>
      </c>
      <c r="O1810" s="54">
        <v>13996.5</v>
      </c>
      <c r="P1810" s="25" t="s">
        <v>23</v>
      </c>
      <c r="Q1810" s="63" t="s">
        <v>2352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Chandigarh</v>
      </c>
      <c r="W1810" s="56"/>
      <c r="X1810" s="45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88"/>
        <v>1808</v>
      </c>
      <c r="B1811" s="25" t="s">
        <v>2286</v>
      </c>
      <c r="C1811" s="45">
        <v>45870</v>
      </c>
      <c r="D1811" s="45">
        <v>45875</v>
      </c>
      <c r="E1811" s="8">
        <v>262.5</v>
      </c>
      <c r="F1811" s="8">
        <f t="shared" si="286"/>
        <v>23100</v>
      </c>
      <c r="G1811" s="54">
        <f t="shared" si="287"/>
        <v>23100</v>
      </c>
      <c r="H1811" s="25">
        <v>666052</v>
      </c>
      <c r="I1811" s="25" t="s">
        <v>3108</v>
      </c>
      <c r="J1811" s="25">
        <v>1</v>
      </c>
      <c r="K1811" s="25">
        <v>1</v>
      </c>
      <c r="L1811" s="25">
        <f t="shared" si="282"/>
        <v>0</v>
      </c>
      <c r="M1811" s="25" t="s">
        <v>2296</v>
      </c>
      <c r="N1811" s="45">
        <v>45875</v>
      </c>
      <c r="O1811" s="54">
        <v>40687.5</v>
      </c>
      <c r="P1811" s="25" t="s">
        <v>192</v>
      </c>
      <c r="Q1811" s="25" t="s">
        <v>2299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Chandigarh</v>
      </c>
      <c r="W1811" s="56"/>
      <c r="X1811" s="45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88"/>
        <v>1809</v>
      </c>
      <c r="B1812" s="25" t="s">
        <v>2286</v>
      </c>
      <c r="C1812" s="45">
        <v>45870</v>
      </c>
      <c r="D1812" s="45">
        <v>45875</v>
      </c>
      <c r="E1812" s="8">
        <v>153</v>
      </c>
      <c r="F1812" s="8">
        <f t="shared" si="286"/>
        <v>13464</v>
      </c>
      <c r="G1812" s="54">
        <f t="shared" si="287"/>
        <v>13464</v>
      </c>
      <c r="H1812" s="25">
        <v>141717</v>
      </c>
      <c r="I1812" s="25" t="s">
        <v>2937</v>
      </c>
      <c r="J1812" s="25">
        <v>1</v>
      </c>
      <c r="K1812" s="25">
        <v>1</v>
      </c>
      <c r="L1812" s="25">
        <f t="shared" si="282"/>
        <v>0</v>
      </c>
      <c r="M1812" s="25" t="s">
        <v>2339</v>
      </c>
      <c r="N1812" s="45">
        <v>45880</v>
      </c>
      <c r="O1812" s="54">
        <v>18972</v>
      </c>
      <c r="P1812" s="25" t="s">
        <v>2052</v>
      </c>
      <c r="Q1812" s="25">
        <v>58154310270</v>
      </c>
      <c r="R1812" s="25" t="s">
        <v>41</v>
      </c>
      <c r="S1812" s="3">
        <v>4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88"/>
        <v>1810</v>
      </c>
      <c r="B1813" s="25" t="s">
        <v>2286</v>
      </c>
      <c r="C1813" s="45">
        <v>45870</v>
      </c>
      <c r="D1813" s="45">
        <v>45875</v>
      </c>
      <c r="E1813" s="8">
        <v>221.9</v>
      </c>
      <c r="F1813" s="8">
        <f t="shared" si="286"/>
        <v>19527.2</v>
      </c>
      <c r="G1813" s="54">
        <f t="shared" si="287"/>
        <v>19527.2</v>
      </c>
      <c r="H1813" s="25">
        <v>512202</v>
      </c>
      <c r="I1813" s="25" t="s">
        <v>3109</v>
      </c>
      <c r="J1813" s="25">
        <v>1</v>
      </c>
      <c r="K1813" s="25">
        <v>1</v>
      </c>
      <c r="L1813" s="25">
        <f t="shared" si="282"/>
        <v>0</v>
      </c>
      <c r="M1813" s="25" t="s">
        <v>2336</v>
      </c>
      <c r="N1813" s="45">
        <v>45880</v>
      </c>
      <c r="O1813" s="54">
        <v>29481</v>
      </c>
      <c r="P1813" s="25" t="s">
        <v>2052</v>
      </c>
      <c r="Q1813" s="25">
        <v>58154310270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88"/>
        <v>1811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86"/>
        <v>5482.4</v>
      </c>
      <c r="G1814" s="54">
        <f t="shared" si="287"/>
        <v>5482.4</v>
      </c>
      <c r="H1814" s="25">
        <v>770002</v>
      </c>
      <c r="I1814" s="25" t="s">
        <v>3110</v>
      </c>
      <c r="J1814" s="25">
        <v>1</v>
      </c>
      <c r="K1814" s="25">
        <v>1</v>
      </c>
      <c r="L1814" s="25">
        <f t="shared" si="282"/>
        <v>0</v>
      </c>
      <c r="M1814" s="25" t="s">
        <v>2322</v>
      </c>
      <c r="N1814" s="45">
        <v>45880</v>
      </c>
      <c r="O1814" s="54">
        <v>9932.4</v>
      </c>
      <c r="P1814" s="25" t="s">
        <v>212</v>
      </c>
      <c r="Q1814" s="25">
        <v>58154305451</v>
      </c>
      <c r="R1814" s="25" t="s">
        <v>41</v>
      </c>
      <c r="S1814" s="3">
        <v>-20</v>
      </c>
      <c r="T1814" s="55"/>
      <c r="U1814" s="25" t="s">
        <v>19</v>
      </c>
      <c r="V1814" s="25" t="str">
        <f>VLOOKUP(P1814,'Customer List'!B:C,2,)</f>
        <v>Banglore</v>
      </c>
      <c r="W1814" s="56"/>
      <c r="X1814" s="45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88"/>
        <v>1812</v>
      </c>
      <c r="B1815" s="25" t="s">
        <v>2286</v>
      </c>
      <c r="C1815" s="45">
        <v>45870</v>
      </c>
      <c r="D1815" s="45">
        <v>45875</v>
      </c>
      <c r="E1815" s="8">
        <v>102.9</v>
      </c>
      <c r="F1815" s="8">
        <f t="shared" si="286"/>
        <v>9055.2000000000007</v>
      </c>
      <c r="G1815" s="54">
        <f t="shared" si="287"/>
        <v>18110.400000000001</v>
      </c>
      <c r="H1815" s="25">
        <v>752802</v>
      </c>
      <c r="I1815" s="25" t="s">
        <v>3111</v>
      </c>
      <c r="J1815" s="25">
        <v>2</v>
      </c>
      <c r="K1815" s="25">
        <v>2</v>
      </c>
      <c r="L1815" s="25">
        <f t="shared" si="282"/>
        <v>0</v>
      </c>
      <c r="M1815" s="25" t="s">
        <v>2337</v>
      </c>
      <c r="N1815" s="45">
        <v>45880</v>
      </c>
      <c r="O1815" s="54">
        <v>27342</v>
      </c>
      <c r="P1815" s="25" t="s">
        <v>2052</v>
      </c>
      <c r="Q1815" s="25">
        <v>58154310270</v>
      </c>
      <c r="R1815" s="25" t="s">
        <v>41</v>
      </c>
      <c r="S1815" s="3">
        <v>-20</v>
      </c>
      <c r="T1815" s="55"/>
      <c r="U1815" s="25" t="s">
        <v>19</v>
      </c>
      <c r="V1815" s="25" t="str">
        <f>VLOOKUP(P1815,'Customer List'!B:C,2,)</f>
        <v>Pune</v>
      </c>
      <c r="W1815" s="56"/>
      <c r="X1815" s="45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x14ac:dyDescent="0.25">
      <c r="A1816" s="25">
        <f t="shared" si="288"/>
        <v>1813</v>
      </c>
      <c r="B1816" s="25" t="s">
        <v>2286</v>
      </c>
      <c r="C1816" s="45">
        <v>45870</v>
      </c>
      <c r="D1816" s="45">
        <v>45875</v>
      </c>
      <c r="E1816" s="8">
        <v>62.3</v>
      </c>
      <c r="F1816" s="8">
        <f t="shared" si="286"/>
        <v>5482.4</v>
      </c>
      <c r="G1816" s="54">
        <f t="shared" si="287"/>
        <v>5482.4</v>
      </c>
      <c r="H1816" s="25">
        <v>844302</v>
      </c>
      <c r="I1816" s="25" t="s">
        <v>3112</v>
      </c>
      <c r="J1816" s="25">
        <v>1</v>
      </c>
      <c r="K1816" s="25">
        <v>1</v>
      </c>
      <c r="L1816" s="25">
        <f t="shared" si="282"/>
        <v>0</v>
      </c>
      <c r="M1816" s="25" t="s">
        <v>2360</v>
      </c>
      <c r="N1816" s="45">
        <v>45881</v>
      </c>
      <c r="O1816" s="54">
        <v>13105.25</v>
      </c>
      <c r="P1816" s="25" t="s">
        <v>31</v>
      </c>
      <c r="Q1816" s="25" t="s">
        <v>2078</v>
      </c>
      <c r="R1816" s="25" t="s">
        <v>638</v>
      </c>
      <c r="S1816" s="3">
        <v>4</v>
      </c>
      <c r="T1816" s="55"/>
      <c r="U1816" s="25" t="s">
        <v>19</v>
      </c>
      <c r="V1816" s="25" t="str">
        <f>VLOOKUP(P1816,'Customer List'!B:C,2,)</f>
        <v>Delhi</v>
      </c>
      <c r="W1816" s="56"/>
      <c r="X1816" s="45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67" t="str">
        <f>VLOOKUP(P1816,'Customer List'!B:D,3,)</f>
        <v>Local</v>
      </c>
    </row>
    <row r="1817" spans="1:29" x14ac:dyDescent="0.25">
      <c r="A1817" s="25">
        <f t="shared" si="288"/>
        <v>1814</v>
      </c>
      <c r="B1817" s="25" t="s">
        <v>2286</v>
      </c>
      <c r="C1817" s="45">
        <v>45870</v>
      </c>
      <c r="D1817" s="45">
        <v>45875</v>
      </c>
      <c r="E1817" s="8">
        <v>1530</v>
      </c>
      <c r="F1817" s="8">
        <f t="shared" si="286"/>
        <v>134640</v>
      </c>
      <c r="G1817" s="54">
        <f t="shared" si="287"/>
        <v>269280</v>
      </c>
      <c r="H1817" s="25">
        <v>900007707</v>
      </c>
      <c r="I1817" s="25" t="s">
        <v>3113</v>
      </c>
      <c r="J1817" s="25">
        <v>2</v>
      </c>
      <c r="K1817" s="25">
        <v>2</v>
      </c>
      <c r="L1817" s="25">
        <f t="shared" si="282"/>
        <v>0</v>
      </c>
      <c r="M1817" s="25" t="s">
        <v>2553</v>
      </c>
      <c r="N1817" s="45">
        <v>45892</v>
      </c>
      <c r="O1817" s="54">
        <f>2*214200</f>
        <v>428400</v>
      </c>
      <c r="P1817" s="25" t="s">
        <v>2291</v>
      </c>
      <c r="Q1817" s="25">
        <v>58154747722</v>
      </c>
      <c r="R1817" s="25" t="s">
        <v>41</v>
      </c>
      <c r="S1817" s="3">
        <v>4</v>
      </c>
      <c r="T1817" s="55"/>
      <c r="U1817" s="25" t="s">
        <v>19</v>
      </c>
      <c r="V1817" s="25" t="str">
        <f>VLOOKUP(P1817,'Customer List'!B:C,2,)</f>
        <v>CHENNAI</v>
      </c>
      <c r="W1817" s="56"/>
      <c r="X1817" s="45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88"/>
        <v>1815</v>
      </c>
      <c r="B1818" s="25" t="s">
        <v>2300</v>
      </c>
      <c r="C1818" s="45">
        <v>45867</v>
      </c>
      <c r="D1818" s="45">
        <v>45876</v>
      </c>
      <c r="E1818" s="8">
        <v>585</v>
      </c>
      <c r="F1818" s="8">
        <f t="shared" si="286"/>
        <v>51480</v>
      </c>
      <c r="G1818" s="54">
        <f t="shared" si="287"/>
        <v>51480</v>
      </c>
      <c r="H1818" s="25" t="s">
        <v>2301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2570</v>
      </c>
      <c r="N1818" s="45">
        <v>45894</v>
      </c>
      <c r="O1818" s="54">
        <v>0</v>
      </c>
      <c r="P1818" s="25" t="s">
        <v>2302</v>
      </c>
      <c r="Q1818" s="25" t="s">
        <v>2078</v>
      </c>
      <c r="R1818" s="25" t="s">
        <v>638</v>
      </c>
      <c r="S1818" s="3" t="s">
        <v>300</v>
      </c>
      <c r="T1818" s="55"/>
      <c r="U1818" s="25" t="s">
        <v>2788</v>
      </c>
      <c r="V1818" s="25" t="s">
        <v>827</v>
      </c>
      <c r="W1818" s="56"/>
      <c r="X1818" s="45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67" t="e">
        <f>VLOOKUP(P1818,'Customer List'!B:D,3,)</f>
        <v>#N/A</v>
      </c>
    </row>
    <row r="1819" spans="1:29" x14ac:dyDescent="0.25">
      <c r="A1819" s="25">
        <f t="shared" si="288"/>
        <v>1816</v>
      </c>
      <c r="B1819" s="25">
        <v>65830</v>
      </c>
      <c r="C1819" s="45">
        <v>45876</v>
      </c>
      <c r="D1819" s="45">
        <v>45880</v>
      </c>
      <c r="E1819" s="8">
        <v>259</v>
      </c>
      <c r="F1819" s="8">
        <f t="shared" si="286"/>
        <v>22792</v>
      </c>
      <c r="G1819" s="54">
        <f t="shared" si="287"/>
        <v>45584</v>
      </c>
      <c r="H1819" s="25" t="s">
        <v>2354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2454</v>
      </c>
      <c r="N1819" s="45">
        <v>45887</v>
      </c>
      <c r="O1819" s="54">
        <v>80290</v>
      </c>
      <c r="P1819" s="25" t="s">
        <v>946</v>
      </c>
      <c r="Q1819" s="25">
        <v>58154515156</v>
      </c>
      <c r="R1819" s="25" t="s">
        <v>41</v>
      </c>
      <c r="S1819" s="3">
        <v>-20</v>
      </c>
      <c r="T1819" s="55"/>
      <c r="U1819" s="25" t="s">
        <v>2536</v>
      </c>
      <c r="V1819" s="25" t="str">
        <f>VLOOKUP(P1819,'Customer List'!B:C,2,)</f>
        <v>Banglore</v>
      </c>
      <c r="W1819" s="56"/>
      <c r="X1819" s="45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t="15.75" x14ac:dyDescent="0.25">
      <c r="A1820" s="25">
        <f t="shared" si="288"/>
        <v>1817</v>
      </c>
      <c r="B1820" s="25" t="s">
        <v>2355</v>
      </c>
      <c r="C1820" s="45">
        <v>45870</v>
      </c>
      <c r="D1820" s="45">
        <v>45881</v>
      </c>
      <c r="E1820" s="8">
        <v>15540</v>
      </c>
      <c r="F1820" s="8">
        <f t="shared" si="286"/>
        <v>15540</v>
      </c>
      <c r="G1820" s="54">
        <f t="shared" si="287"/>
        <v>15540</v>
      </c>
      <c r="H1820" s="25" t="s">
        <v>2356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2359</v>
      </c>
      <c r="N1820" s="45">
        <v>45881</v>
      </c>
      <c r="O1820" s="54">
        <v>18870</v>
      </c>
      <c r="P1820" s="25" t="s">
        <v>289</v>
      </c>
      <c r="Q1820" s="64">
        <v>58154351205</v>
      </c>
      <c r="R1820" s="25" t="s">
        <v>41</v>
      </c>
      <c r="S1820" s="3">
        <v>-20</v>
      </c>
      <c r="T1820" s="55"/>
      <c r="U1820" s="25" t="s">
        <v>2357</v>
      </c>
      <c r="V1820" s="25" t="str">
        <f>VLOOKUP(P1820,'Customer List'!B:C,2,)</f>
        <v>Banglore</v>
      </c>
      <c r="W1820" s="56"/>
      <c r="X1820" s="45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67" t="str">
        <f>VLOOKUP(P1820,'Customer List'!B:D,3,)</f>
        <v>OutStation</v>
      </c>
    </row>
    <row r="1821" spans="1:29" x14ac:dyDescent="0.25">
      <c r="A1821" s="25">
        <f t="shared" si="288"/>
        <v>1818</v>
      </c>
      <c r="B1821" s="25">
        <v>177075</v>
      </c>
      <c r="C1821" s="45">
        <v>45876</v>
      </c>
      <c r="D1821" s="45">
        <v>45881</v>
      </c>
      <c r="E1821" s="8">
        <v>408.34</v>
      </c>
      <c r="F1821" s="8">
        <f t="shared" si="286"/>
        <v>35933.919999999998</v>
      </c>
      <c r="G1821" s="54">
        <f t="shared" si="287"/>
        <v>35933.919999999998</v>
      </c>
      <c r="H1821" s="25" t="s">
        <v>2074</v>
      </c>
      <c r="I1821" s="25" t="s">
        <v>4141</v>
      </c>
      <c r="J1821" s="25">
        <v>1</v>
      </c>
      <c r="K1821" s="25">
        <v>1</v>
      </c>
      <c r="L1821" s="25">
        <f t="shared" si="282"/>
        <v>0</v>
      </c>
      <c r="M1821" s="25" t="s">
        <v>2408</v>
      </c>
      <c r="N1821" s="45">
        <v>45887</v>
      </c>
      <c r="O1821" s="54">
        <v>53532.5</v>
      </c>
      <c r="P1821" s="25" t="s">
        <v>166</v>
      </c>
      <c r="Q1821" s="25">
        <v>58154518310</v>
      </c>
      <c r="R1821" s="25" t="s">
        <v>41</v>
      </c>
      <c r="S1821" s="3">
        <v>4</v>
      </c>
      <c r="T1821" s="55"/>
      <c r="U1821" s="25" t="s">
        <v>424</v>
      </c>
      <c r="V1821" s="25" t="str">
        <f>VLOOKUP(P1821,'Customer List'!B:C,2,)</f>
        <v>Lucknow</v>
      </c>
      <c r="W1821" s="56"/>
      <c r="X1821" s="45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88"/>
        <v>1819</v>
      </c>
      <c r="B1822" s="25">
        <v>177075</v>
      </c>
      <c r="C1822" s="45">
        <v>45876</v>
      </c>
      <c r="D1822" s="45">
        <v>45881</v>
      </c>
      <c r="E1822" s="8">
        <v>373.33</v>
      </c>
      <c r="F1822" s="8">
        <f t="shared" si="286"/>
        <v>32853.040000000001</v>
      </c>
      <c r="G1822" s="54">
        <f t="shared" si="287"/>
        <v>65706.080000000002</v>
      </c>
      <c r="H1822" s="25" t="s">
        <v>2362</v>
      </c>
      <c r="I1822" s="25" t="s">
        <v>4382</v>
      </c>
      <c r="J1822" s="25">
        <v>2</v>
      </c>
      <c r="K1822" s="25">
        <v>2</v>
      </c>
      <c r="L1822" s="25">
        <f t="shared" si="282"/>
        <v>0</v>
      </c>
      <c r="M1822" s="25" t="s">
        <v>2568</v>
      </c>
      <c r="N1822" s="45">
        <v>45892</v>
      </c>
      <c r="O1822" s="54">
        <v>101430</v>
      </c>
      <c r="P1822" s="25" t="s">
        <v>946</v>
      </c>
      <c r="Q1822" s="25">
        <v>58154757570</v>
      </c>
      <c r="R1822" s="25" t="s">
        <v>41</v>
      </c>
      <c r="S1822" s="3">
        <v>4</v>
      </c>
      <c r="T1822" s="55"/>
      <c r="U1822" s="25" t="s">
        <v>424</v>
      </c>
      <c r="V1822" s="25" t="str">
        <f>VLOOKUP(P1822,'Customer List'!B:C,2,)</f>
        <v>Banglore</v>
      </c>
      <c r="W1822" s="56"/>
      <c r="X1822" s="45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88"/>
        <v>1820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86"/>
        <v>32912</v>
      </c>
      <c r="G1823" s="54">
        <f t="shared" si="287"/>
        <v>32912</v>
      </c>
      <c r="H1823" s="25" t="s">
        <v>2368</v>
      </c>
      <c r="I1823" s="25" t="s">
        <v>4421</v>
      </c>
      <c r="J1823" s="25">
        <v>1</v>
      </c>
      <c r="K1823" s="25">
        <v>1</v>
      </c>
      <c r="L1823" s="25">
        <f t="shared" si="282"/>
        <v>0</v>
      </c>
      <c r="M1823" s="25" t="s">
        <v>2409</v>
      </c>
      <c r="N1823" s="45">
        <v>45887</v>
      </c>
      <c r="O1823" s="54">
        <v>48060</v>
      </c>
      <c r="P1823" s="25" t="s">
        <v>2052</v>
      </c>
      <c r="Q1823" s="25">
        <v>58154515366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Pune</v>
      </c>
      <c r="W1823" s="56"/>
      <c r="X1823" s="45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88"/>
        <v>1821</v>
      </c>
      <c r="B1824" s="25" t="s">
        <v>2371</v>
      </c>
      <c r="C1824" s="45">
        <v>45877</v>
      </c>
      <c r="D1824" s="45">
        <v>45885</v>
      </c>
      <c r="E1824" s="8">
        <v>439</v>
      </c>
      <c r="F1824" s="8">
        <f t="shared" si="286"/>
        <v>38632</v>
      </c>
      <c r="G1824" s="54">
        <f t="shared" si="287"/>
        <v>38632</v>
      </c>
      <c r="H1824" s="25" t="s">
        <v>2369</v>
      </c>
      <c r="I1824" s="25" t="s">
        <v>4422</v>
      </c>
      <c r="J1824" s="25">
        <v>1</v>
      </c>
      <c r="K1824" s="25">
        <v>1</v>
      </c>
      <c r="L1824" s="25">
        <f t="shared" si="282"/>
        <v>0</v>
      </c>
      <c r="M1824" s="25" t="s">
        <v>2410</v>
      </c>
      <c r="N1824" s="45">
        <v>45887</v>
      </c>
      <c r="O1824" s="54">
        <v>56430</v>
      </c>
      <c r="P1824" s="25" t="s">
        <v>2052</v>
      </c>
      <c r="Q1824" s="25">
        <v>58154515366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Pune</v>
      </c>
      <c r="W1824" s="56"/>
      <c r="X1824" s="45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x14ac:dyDescent="0.25">
      <c r="A1825" s="25">
        <f t="shared" si="288"/>
        <v>1822</v>
      </c>
      <c r="B1825" s="25" t="s">
        <v>2371</v>
      </c>
      <c r="C1825" s="45">
        <v>45877</v>
      </c>
      <c r="D1825" s="45">
        <v>45885</v>
      </c>
      <c r="E1825" s="8">
        <v>188</v>
      </c>
      <c r="F1825" s="8">
        <f t="shared" si="286"/>
        <v>16544</v>
      </c>
      <c r="G1825" s="54">
        <f t="shared" si="287"/>
        <v>16544</v>
      </c>
      <c r="H1825" s="25" t="s">
        <v>373</v>
      </c>
      <c r="I1825" s="25" t="s">
        <v>4138</v>
      </c>
      <c r="J1825" s="25">
        <v>1</v>
      </c>
      <c r="K1825" s="25">
        <v>1</v>
      </c>
      <c r="L1825" s="25">
        <f t="shared" si="282"/>
        <v>0</v>
      </c>
      <c r="M1825" s="25" t="s">
        <v>2412</v>
      </c>
      <c r="N1825" s="45">
        <v>45887</v>
      </c>
      <c r="O1825" s="54">
        <v>25555</v>
      </c>
      <c r="P1825" s="25" t="s">
        <v>2372</v>
      </c>
      <c r="Q1825" s="25">
        <v>58154515554</v>
      </c>
      <c r="R1825" s="25" t="s">
        <v>41</v>
      </c>
      <c r="S1825" s="3">
        <v>-20</v>
      </c>
      <c r="T1825" s="55"/>
      <c r="U1825" s="25" t="s">
        <v>321</v>
      </c>
      <c r="V1825" s="25" t="str">
        <f>VLOOKUP(P1825,'Customer List'!B:C,2,)</f>
        <v>Hyderabad</v>
      </c>
      <c r="W1825" s="56"/>
      <c r="X1825" s="45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88"/>
        <v>1823</v>
      </c>
      <c r="B1826" s="25" t="s">
        <v>2371</v>
      </c>
      <c r="C1826" s="45">
        <v>45877</v>
      </c>
      <c r="D1826" s="45">
        <v>45885</v>
      </c>
      <c r="E1826" s="8">
        <v>374</v>
      </c>
      <c r="F1826" s="8">
        <f t="shared" si="286"/>
        <v>32912</v>
      </c>
      <c r="G1826" s="54">
        <f t="shared" si="287"/>
        <v>32912</v>
      </c>
      <c r="H1826" s="25" t="s">
        <v>2370</v>
      </c>
      <c r="I1826" s="25" t="s">
        <v>4679</v>
      </c>
      <c r="J1826" s="25">
        <v>1</v>
      </c>
      <c r="K1826" s="25">
        <v>1</v>
      </c>
      <c r="L1826" s="25">
        <f t="shared" si="282"/>
        <v>0</v>
      </c>
      <c r="M1826" s="25" t="s">
        <v>2412</v>
      </c>
      <c r="N1826" s="45">
        <v>45887</v>
      </c>
      <c r="O1826" s="54">
        <v>50730</v>
      </c>
      <c r="P1826" s="25" t="s">
        <v>2372</v>
      </c>
      <c r="Q1826" s="25">
        <v>58154515554</v>
      </c>
      <c r="R1826" s="25" t="s">
        <v>41</v>
      </c>
      <c r="S1826" s="3">
        <v>-20</v>
      </c>
      <c r="T1826" s="55"/>
      <c r="U1826" s="25" t="s">
        <v>321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88"/>
        <v>1824</v>
      </c>
      <c r="B1827" s="25" t="s">
        <v>2371</v>
      </c>
      <c r="C1827" s="45">
        <v>45877</v>
      </c>
      <c r="D1827" s="45">
        <v>45885</v>
      </c>
      <c r="E1827" s="8">
        <v>237</v>
      </c>
      <c r="F1827" s="8">
        <f t="shared" si="286"/>
        <v>20856</v>
      </c>
      <c r="G1827" s="54">
        <f t="shared" si="287"/>
        <v>41712</v>
      </c>
      <c r="H1827" s="25" t="s">
        <v>322</v>
      </c>
      <c r="I1827" s="25" t="s">
        <v>4147</v>
      </c>
      <c r="J1827" s="25">
        <v>2</v>
      </c>
      <c r="K1827" s="25">
        <v>2</v>
      </c>
      <c r="L1827" s="25">
        <f t="shared" si="282"/>
        <v>0</v>
      </c>
      <c r="M1827" s="25" t="s">
        <v>2500</v>
      </c>
      <c r="N1827" s="45">
        <v>45891</v>
      </c>
      <c r="O1827" s="54">
        <v>57798</v>
      </c>
      <c r="P1827" s="25" t="s">
        <v>43</v>
      </c>
      <c r="Q1827" s="25" t="s">
        <v>637</v>
      </c>
      <c r="R1827" s="25" t="s">
        <v>638</v>
      </c>
      <c r="S1827" s="3">
        <v>4</v>
      </c>
      <c r="T1827" s="55"/>
      <c r="U1827" s="25" t="s">
        <v>321</v>
      </c>
      <c r="V1827" s="25" t="str">
        <f>VLOOKUP(P1827,'Customer List'!B:C,2,)</f>
        <v>Faridabad</v>
      </c>
      <c r="W1827" s="56"/>
      <c r="X1827" s="45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88"/>
        <v>1825</v>
      </c>
      <c r="B1828" s="25" t="s">
        <v>2371</v>
      </c>
      <c r="C1828" s="45">
        <v>45877</v>
      </c>
      <c r="D1828" s="45">
        <v>45885</v>
      </c>
      <c r="E1828" s="8">
        <v>81</v>
      </c>
      <c r="F1828" s="8">
        <f t="shared" si="286"/>
        <v>7128</v>
      </c>
      <c r="G1828" s="54">
        <f t="shared" si="287"/>
        <v>7128</v>
      </c>
      <c r="H1828" s="25" t="s">
        <v>350</v>
      </c>
      <c r="I1828" s="25" t="s">
        <v>4680</v>
      </c>
      <c r="J1828" s="25">
        <v>1</v>
      </c>
      <c r="K1828" s="25">
        <v>1</v>
      </c>
      <c r="L1828" s="25">
        <f t="shared" si="282"/>
        <v>0</v>
      </c>
      <c r="M1828" s="25" t="s">
        <v>2413</v>
      </c>
      <c r="N1828" s="45">
        <v>45887</v>
      </c>
      <c r="O1828" s="54">
        <v>13050</v>
      </c>
      <c r="P1828" s="25" t="s">
        <v>2397</v>
      </c>
      <c r="Q1828" s="25">
        <v>58154515775</v>
      </c>
      <c r="R1828" s="25" t="s">
        <v>41</v>
      </c>
      <c r="S1828" s="3">
        <v>4</v>
      </c>
      <c r="T1828" s="55"/>
      <c r="U1828" s="25" t="s">
        <v>321</v>
      </c>
      <c r="V1828" s="25" t="e">
        <f>VLOOKUP(P1828,'Customer List'!B:C,2,)</f>
        <v>#N/A</v>
      </c>
      <c r="W1828" s="56"/>
      <c r="X1828" s="45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67" t="e">
        <f>VLOOKUP(P1828,'Customer List'!B:D,3,)</f>
        <v>#N/A</v>
      </c>
    </row>
    <row r="1829" spans="1:29" x14ac:dyDescent="0.25">
      <c r="A1829" s="25">
        <f t="shared" si="288"/>
        <v>1826</v>
      </c>
      <c r="B1829" s="25" t="s">
        <v>2378</v>
      </c>
      <c r="C1829" s="45">
        <v>45877</v>
      </c>
      <c r="D1829" s="45">
        <v>45885</v>
      </c>
      <c r="E1829" s="8">
        <v>42.7</v>
      </c>
      <c r="F1829" s="8">
        <f t="shared" si="286"/>
        <v>3757.6000000000004</v>
      </c>
      <c r="G1829" s="54">
        <f t="shared" si="287"/>
        <v>3757.6000000000004</v>
      </c>
      <c r="H1829" s="25">
        <v>100205</v>
      </c>
      <c r="I1829" s="25" t="s">
        <v>3114</v>
      </c>
      <c r="J1829" s="25">
        <v>1</v>
      </c>
      <c r="K1829" s="25">
        <v>1</v>
      </c>
      <c r="L1829" s="25">
        <f t="shared" si="282"/>
        <v>0</v>
      </c>
      <c r="M1829" s="25" t="s">
        <v>2554</v>
      </c>
      <c r="N1829" s="45">
        <v>45892</v>
      </c>
      <c r="O1829" s="54">
        <v>7091.25</v>
      </c>
      <c r="P1829" s="25" t="s">
        <v>2364</v>
      </c>
      <c r="Q1829" s="25">
        <v>58154749645</v>
      </c>
      <c r="R1829" s="25" t="s">
        <v>41</v>
      </c>
      <c r="S1829" s="3">
        <v>4</v>
      </c>
      <c r="T1829" s="55"/>
      <c r="U1829" s="25" t="s">
        <v>19</v>
      </c>
      <c r="V1829" s="25" t="str">
        <f>VLOOKUP(P1829,'Customer List'!B:C,2,)</f>
        <v>Pune</v>
      </c>
      <c r="W1829" s="56"/>
      <c r="X1829" s="45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67" t="str">
        <f>VLOOKUP(P1829,'Customer List'!B:D,3,)</f>
        <v>OutStation</v>
      </c>
    </row>
    <row r="1830" spans="1:29" x14ac:dyDescent="0.25">
      <c r="A1830" s="25">
        <f t="shared" si="288"/>
        <v>1827</v>
      </c>
      <c r="B1830" s="25" t="s">
        <v>2378</v>
      </c>
      <c r="C1830" s="45">
        <v>45877</v>
      </c>
      <c r="D1830" s="45">
        <v>45885</v>
      </c>
      <c r="E1830" s="8">
        <v>100.1</v>
      </c>
      <c r="F1830" s="8">
        <f t="shared" si="286"/>
        <v>8808.7999999999993</v>
      </c>
      <c r="G1830" s="54">
        <f t="shared" si="287"/>
        <v>8808.7999999999993</v>
      </c>
      <c r="H1830" s="25">
        <v>100206</v>
      </c>
      <c r="I1830" s="25" t="s">
        <v>3114</v>
      </c>
      <c r="J1830" s="25">
        <v>1</v>
      </c>
      <c r="K1830" s="25">
        <v>1</v>
      </c>
      <c r="L1830" s="25">
        <f t="shared" si="282"/>
        <v>0</v>
      </c>
      <c r="M1830" s="25" t="s">
        <v>2424</v>
      </c>
      <c r="N1830" s="45">
        <v>45887</v>
      </c>
      <c r="O1830" s="54">
        <v>10868</v>
      </c>
      <c r="P1830" s="25" t="s">
        <v>841</v>
      </c>
      <c r="Q1830" s="25">
        <v>58154523350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Hyderabad</v>
      </c>
      <c r="W1830" s="56"/>
      <c r="X1830" s="45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88"/>
        <v>1828</v>
      </c>
      <c r="B1831" s="25" t="s">
        <v>2378</v>
      </c>
      <c r="C1831" s="45">
        <v>45877</v>
      </c>
      <c r="D1831" s="45">
        <v>45885</v>
      </c>
      <c r="E1831" s="8">
        <v>114.8</v>
      </c>
      <c r="F1831" s="8">
        <f t="shared" si="286"/>
        <v>10102.4</v>
      </c>
      <c r="G1831" s="54">
        <f t="shared" si="287"/>
        <v>10102.4</v>
      </c>
      <c r="H1831" s="25">
        <v>100340</v>
      </c>
      <c r="I1831" s="25" t="s">
        <v>1537</v>
      </c>
      <c r="J1831" s="25">
        <v>1</v>
      </c>
      <c r="K1831" s="25">
        <v>1</v>
      </c>
      <c r="L1831" s="25">
        <f t="shared" si="282"/>
        <v>0</v>
      </c>
      <c r="M1831" s="25" t="s">
        <v>2776</v>
      </c>
      <c r="N1831" s="45">
        <v>45897</v>
      </c>
      <c r="O1831" s="54">
        <v>22878</v>
      </c>
      <c r="P1831" s="25" t="s">
        <v>626</v>
      </c>
      <c r="Q1831" s="25" t="s">
        <v>2078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Delhi</v>
      </c>
      <c r="W1831" s="56"/>
      <c r="X1831" s="45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88"/>
        <v>1829</v>
      </c>
      <c r="B1832" s="25" t="s">
        <v>2378</v>
      </c>
      <c r="C1832" s="45">
        <v>45877</v>
      </c>
      <c r="D1832" s="45">
        <v>45885</v>
      </c>
      <c r="E1832" s="8">
        <v>50.4</v>
      </c>
      <c r="F1832" s="8">
        <f t="shared" si="286"/>
        <v>4435.2</v>
      </c>
      <c r="G1832" s="54">
        <f t="shared" si="287"/>
        <v>4435.2</v>
      </c>
      <c r="H1832" s="25">
        <v>100408</v>
      </c>
      <c r="I1832" s="25" t="s">
        <v>1425</v>
      </c>
      <c r="J1832" s="25">
        <v>1</v>
      </c>
      <c r="K1832" s="25">
        <v>1</v>
      </c>
      <c r="L1832" s="25">
        <f t="shared" si="282"/>
        <v>0</v>
      </c>
      <c r="M1832" s="25" t="s">
        <v>2501</v>
      </c>
      <c r="N1832" s="45">
        <v>45891</v>
      </c>
      <c r="O1832" s="54">
        <v>6156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88"/>
        <v>1830</v>
      </c>
      <c r="B1833" s="25" t="s">
        <v>2378</v>
      </c>
      <c r="C1833" s="45">
        <v>45877</v>
      </c>
      <c r="D1833" s="45">
        <v>45885</v>
      </c>
      <c r="E1833" s="8">
        <v>150.5</v>
      </c>
      <c r="F1833" s="8">
        <f t="shared" si="286"/>
        <v>13244</v>
      </c>
      <c r="G1833" s="54">
        <f t="shared" si="287"/>
        <v>13244</v>
      </c>
      <c r="H1833" s="25">
        <v>100422</v>
      </c>
      <c r="I1833" s="25" t="s">
        <v>1538</v>
      </c>
      <c r="J1833" s="25">
        <v>1</v>
      </c>
      <c r="K1833" s="25">
        <v>1</v>
      </c>
      <c r="L1833" s="25">
        <f t="shared" si="282"/>
        <v>0</v>
      </c>
      <c r="M1833" s="25" t="s">
        <v>2501</v>
      </c>
      <c r="N1833" s="45">
        <v>45891</v>
      </c>
      <c r="O1833" s="54">
        <v>18382.5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 t="s">
        <v>2503</v>
      </c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88"/>
        <v>1831</v>
      </c>
      <c r="B1834" s="25" t="s">
        <v>2378</v>
      </c>
      <c r="C1834" s="45">
        <v>45877</v>
      </c>
      <c r="D1834" s="45">
        <v>45885</v>
      </c>
      <c r="E1834" s="8">
        <v>160.30000000000001</v>
      </c>
      <c r="F1834" s="8">
        <f t="shared" si="286"/>
        <v>14106.400000000001</v>
      </c>
      <c r="G1834" s="54">
        <f t="shared" si="287"/>
        <v>14106.400000000001</v>
      </c>
      <c r="H1834" s="25">
        <v>100423</v>
      </c>
      <c r="I1834" s="25" t="s">
        <v>1424</v>
      </c>
      <c r="J1834" s="25">
        <v>1</v>
      </c>
      <c r="K1834" s="25">
        <v>1</v>
      </c>
      <c r="L1834" s="25">
        <f t="shared" si="282"/>
        <v>0</v>
      </c>
      <c r="M1834" s="25" t="s">
        <v>2554</v>
      </c>
      <c r="N1834" s="45">
        <v>45892</v>
      </c>
      <c r="O1834" s="54">
        <v>26621.25</v>
      </c>
      <c r="P1834" s="25" t="s">
        <v>2364</v>
      </c>
      <c r="Q1834" s="25">
        <v>58154749645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Pune</v>
      </c>
      <c r="W1834" s="56"/>
      <c r="X1834" s="45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x14ac:dyDescent="0.25">
      <c r="A1835" s="25">
        <f t="shared" si="288"/>
        <v>1832</v>
      </c>
      <c r="B1835" s="25" t="s">
        <v>2378</v>
      </c>
      <c r="C1835" s="45">
        <v>45877</v>
      </c>
      <c r="D1835" s="45">
        <v>45885</v>
      </c>
      <c r="E1835" s="8">
        <v>201.6</v>
      </c>
      <c r="F1835" s="8">
        <f t="shared" si="286"/>
        <v>17740.8</v>
      </c>
      <c r="G1835" s="54">
        <f t="shared" si="287"/>
        <v>35481.599999999999</v>
      </c>
      <c r="H1835" s="25">
        <v>100432</v>
      </c>
      <c r="I1835" s="25" t="s">
        <v>1278</v>
      </c>
      <c r="J1835" s="25">
        <v>2</v>
      </c>
      <c r="K1835" s="25">
        <v>2</v>
      </c>
      <c r="L1835" s="25">
        <f t="shared" si="282"/>
        <v>0</v>
      </c>
      <c r="M1835" s="25" t="s">
        <v>2501</v>
      </c>
      <c r="N1835" s="45">
        <v>45891</v>
      </c>
      <c r="O1835" s="54">
        <v>49248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88"/>
        <v>1833</v>
      </c>
      <c r="B1836" s="25" t="s">
        <v>2378</v>
      </c>
      <c r="C1836" s="45">
        <v>45877</v>
      </c>
      <c r="D1836" s="45">
        <v>45885</v>
      </c>
      <c r="E1836" s="8">
        <v>226.1</v>
      </c>
      <c r="F1836" s="8">
        <f t="shared" si="286"/>
        <v>19896.8</v>
      </c>
      <c r="G1836" s="54">
        <f t="shared" si="287"/>
        <v>19896.8</v>
      </c>
      <c r="H1836" s="25">
        <v>100434</v>
      </c>
      <c r="I1836" s="25" t="s">
        <v>157</v>
      </c>
      <c r="J1836" s="25">
        <v>1</v>
      </c>
      <c r="K1836" s="25">
        <v>1</v>
      </c>
      <c r="L1836" s="25">
        <f t="shared" si="282"/>
        <v>0</v>
      </c>
      <c r="M1836" s="25" t="s">
        <v>2424</v>
      </c>
      <c r="N1836" s="45">
        <v>45887</v>
      </c>
      <c r="O1836" s="54">
        <v>24548</v>
      </c>
      <c r="P1836" s="25" t="s">
        <v>841</v>
      </c>
      <c r="Q1836" s="25">
        <v>58154523350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Hyderabad</v>
      </c>
      <c r="W1836" s="56"/>
      <c r="X1836" s="45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88"/>
        <v>1834</v>
      </c>
      <c r="B1837" s="25" t="s">
        <v>2378</v>
      </c>
      <c r="C1837" s="45">
        <v>45877</v>
      </c>
      <c r="D1837" s="45">
        <v>45885</v>
      </c>
      <c r="E1837" s="8">
        <v>205.5</v>
      </c>
      <c r="F1837" s="8">
        <f t="shared" si="286"/>
        <v>18084</v>
      </c>
      <c r="G1837" s="54">
        <f t="shared" si="287"/>
        <v>18084</v>
      </c>
      <c r="H1837" s="25">
        <v>100449</v>
      </c>
      <c r="I1837" s="25" t="s">
        <v>3115</v>
      </c>
      <c r="J1837" s="25">
        <v>1</v>
      </c>
      <c r="K1837" s="25">
        <v>1</v>
      </c>
      <c r="L1837" s="25">
        <f t="shared" si="282"/>
        <v>0</v>
      </c>
      <c r="M1837" s="25" t="s">
        <v>2501</v>
      </c>
      <c r="N1837" s="45">
        <v>45891</v>
      </c>
      <c r="O1837" s="54">
        <v>23427</v>
      </c>
      <c r="P1837" s="25" t="s">
        <v>43</v>
      </c>
      <c r="Q1837" s="25" t="s">
        <v>637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Faridabad</v>
      </c>
      <c r="W1837" s="56"/>
      <c r="X1837" s="45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88"/>
        <v>1835</v>
      </c>
      <c r="B1838" s="25" t="s">
        <v>2378</v>
      </c>
      <c r="C1838" s="45">
        <v>45877</v>
      </c>
      <c r="D1838" s="45">
        <v>45885</v>
      </c>
      <c r="E1838" s="8">
        <v>231.75</v>
      </c>
      <c r="F1838" s="8">
        <f t="shared" si="286"/>
        <v>20394</v>
      </c>
      <c r="G1838" s="54">
        <f t="shared" si="287"/>
        <v>20394</v>
      </c>
      <c r="H1838" s="25">
        <v>100451</v>
      </c>
      <c r="I1838" s="25" t="s">
        <v>1851</v>
      </c>
      <c r="J1838" s="25">
        <v>1</v>
      </c>
      <c r="K1838" s="25">
        <v>1</v>
      </c>
      <c r="L1838" s="25">
        <f t="shared" si="282"/>
        <v>0</v>
      </c>
      <c r="M1838" s="25" t="s">
        <v>2455</v>
      </c>
      <c r="N1838" s="45">
        <v>45888</v>
      </c>
      <c r="O1838" s="54">
        <v>23484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88"/>
        <v>1836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86"/>
        <v>6468</v>
      </c>
      <c r="G1839" s="54">
        <f t="shared" si="287"/>
        <v>6468</v>
      </c>
      <c r="H1839" s="25">
        <v>100712</v>
      </c>
      <c r="I1839" s="25" t="s">
        <v>3116</v>
      </c>
      <c r="J1839" s="25">
        <v>1</v>
      </c>
      <c r="K1839" s="25">
        <v>1</v>
      </c>
      <c r="L1839" s="25">
        <f t="shared" si="282"/>
        <v>0</v>
      </c>
      <c r="M1839" s="25" t="s">
        <v>2417</v>
      </c>
      <c r="N1839" s="45">
        <v>45887</v>
      </c>
      <c r="O1839" s="54">
        <v>11392.5</v>
      </c>
      <c r="P1839" s="25" t="s">
        <v>1913</v>
      </c>
      <c r="Q1839" s="25" t="s">
        <v>2403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Chandigarh</v>
      </c>
      <c r="W1839" s="56"/>
      <c r="X1839" s="45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x14ac:dyDescent="0.25">
      <c r="A1840" s="25">
        <f t="shared" si="288"/>
        <v>1837</v>
      </c>
      <c r="B1840" s="25" t="s">
        <v>2378</v>
      </c>
      <c r="C1840" s="45">
        <v>45877</v>
      </c>
      <c r="D1840" s="45">
        <v>45885</v>
      </c>
      <c r="E1840" s="8">
        <v>47.6</v>
      </c>
      <c r="F1840" s="8">
        <f t="shared" si="286"/>
        <v>4188.8</v>
      </c>
      <c r="G1840" s="54">
        <f t="shared" si="287"/>
        <v>4188.8</v>
      </c>
      <c r="H1840" s="25">
        <v>100721</v>
      </c>
      <c r="I1840" s="25" t="s">
        <v>3117</v>
      </c>
      <c r="J1840" s="25">
        <v>1</v>
      </c>
      <c r="K1840" s="25">
        <v>1</v>
      </c>
      <c r="L1840" s="25">
        <f t="shared" si="282"/>
        <v>0</v>
      </c>
      <c r="M1840" s="25" t="s">
        <v>2455</v>
      </c>
      <c r="N1840" s="45">
        <v>45888</v>
      </c>
      <c r="O1840" s="54">
        <v>5168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88"/>
        <v>1838</v>
      </c>
      <c r="B1841" s="25" t="s">
        <v>2378</v>
      </c>
      <c r="C1841" s="45">
        <v>45877</v>
      </c>
      <c r="D1841" s="45">
        <v>45885</v>
      </c>
      <c r="E1841" s="8">
        <v>165.9</v>
      </c>
      <c r="F1841" s="8">
        <f t="shared" si="286"/>
        <v>14599.2</v>
      </c>
      <c r="G1841" s="54">
        <f t="shared" si="287"/>
        <v>14599.2</v>
      </c>
      <c r="H1841" s="25">
        <v>100734</v>
      </c>
      <c r="I1841" s="25" t="s">
        <v>1852</v>
      </c>
      <c r="J1841" s="25">
        <v>1</v>
      </c>
      <c r="K1841" s="25">
        <v>1</v>
      </c>
      <c r="L1841" s="25">
        <f t="shared" si="282"/>
        <v>0</v>
      </c>
      <c r="M1841" s="25" t="s">
        <v>2554</v>
      </c>
      <c r="N1841" s="45">
        <v>45892</v>
      </c>
      <c r="O1841" s="54">
        <v>27551.25</v>
      </c>
      <c r="P1841" s="25" t="s">
        <v>2364</v>
      </c>
      <c r="Q1841" s="25">
        <v>58154749645</v>
      </c>
      <c r="R1841" s="25" t="s">
        <v>41</v>
      </c>
      <c r="S1841" s="3">
        <v>4</v>
      </c>
      <c r="T1841" s="55"/>
      <c r="U1841" s="25" t="s">
        <v>19</v>
      </c>
      <c r="V1841" s="25" t="str">
        <f>VLOOKUP(P1841,'Customer List'!B:C,2,)</f>
        <v>Pune</v>
      </c>
      <c r="W1841" s="56"/>
      <c r="X1841" s="45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67" t="str">
        <f>VLOOKUP(P1841,'Customer List'!B:D,3,)</f>
        <v>OutStation</v>
      </c>
    </row>
    <row r="1842" spans="1:29" x14ac:dyDescent="0.25">
      <c r="A1842" s="25">
        <f t="shared" si="288"/>
        <v>1839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86"/>
        <v>18018</v>
      </c>
      <c r="G1842" s="54">
        <f t="shared" si="287"/>
        <v>18018</v>
      </c>
      <c r="H1842" s="25">
        <v>100742</v>
      </c>
      <c r="I1842" s="25" t="s">
        <v>2817</v>
      </c>
      <c r="J1842" s="25">
        <v>1</v>
      </c>
      <c r="K1842" s="25">
        <v>1</v>
      </c>
      <c r="L1842" s="25">
        <f t="shared" si="282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88"/>
        <v>1840</v>
      </c>
      <c r="B1843" s="25" t="s">
        <v>2378</v>
      </c>
      <c r="C1843" s="45">
        <v>45877</v>
      </c>
      <c r="D1843" s="45">
        <v>45885</v>
      </c>
      <c r="E1843" s="8">
        <v>73.5</v>
      </c>
      <c r="F1843" s="8">
        <f t="shared" si="286"/>
        <v>6468</v>
      </c>
      <c r="G1843" s="54">
        <f t="shared" si="287"/>
        <v>6468</v>
      </c>
      <c r="H1843" s="25">
        <v>101212</v>
      </c>
      <c r="I1843" s="25" t="s">
        <v>1430</v>
      </c>
      <c r="J1843" s="25">
        <v>1</v>
      </c>
      <c r="K1843" s="25">
        <v>1</v>
      </c>
      <c r="L1843" s="25">
        <f t="shared" si="282"/>
        <v>0</v>
      </c>
      <c r="M1843" s="25" t="s">
        <v>2455</v>
      </c>
      <c r="N1843" s="45">
        <v>45888</v>
      </c>
      <c r="O1843" s="54">
        <v>7980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88"/>
        <v>1841</v>
      </c>
      <c r="B1844" s="25" t="s">
        <v>2378</v>
      </c>
      <c r="C1844" s="45">
        <v>45877</v>
      </c>
      <c r="D1844" s="45">
        <v>45885</v>
      </c>
      <c r="E1844" s="8">
        <v>204.75</v>
      </c>
      <c r="F1844" s="8">
        <f t="shared" si="286"/>
        <v>18018</v>
      </c>
      <c r="G1844" s="54">
        <f t="shared" si="287"/>
        <v>18018</v>
      </c>
      <c r="H1844" s="25">
        <v>101242</v>
      </c>
      <c r="I1844" s="25" t="s">
        <v>3118</v>
      </c>
      <c r="J1844" s="25">
        <v>1</v>
      </c>
      <c r="K1844" s="25">
        <v>1</v>
      </c>
      <c r="L1844" s="25">
        <f t="shared" si="282"/>
        <v>0</v>
      </c>
      <c r="M1844" s="25" t="s">
        <v>2455</v>
      </c>
      <c r="N1844" s="45">
        <v>45888</v>
      </c>
      <c r="O1844" s="54">
        <v>20748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88"/>
        <v>1842</v>
      </c>
      <c r="B1845" s="25" t="s">
        <v>2378</v>
      </c>
      <c r="C1845" s="45">
        <v>45877</v>
      </c>
      <c r="D1845" s="45">
        <v>45885</v>
      </c>
      <c r="E1845" s="8">
        <v>192.75</v>
      </c>
      <c r="F1845" s="8">
        <f t="shared" si="286"/>
        <v>16962</v>
      </c>
      <c r="G1845" s="54">
        <f t="shared" si="287"/>
        <v>16962</v>
      </c>
      <c r="H1845" s="25">
        <v>101263</v>
      </c>
      <c r="I1845" s="25" t="s">
        <v>3119</v>
      </c>
      <c r="J1845" s="25">
        <v>1</v>
      </c>
      <c r="K1845" s="25">
        <v>1</v>
      </c>
      <c r="L1845" s="25">
        <f t="shared" si="282"/>
        <v>0</v>
      </c>
      <c r="M1845" s="25" t="s">
        <v>2501</v>
      </c>
      <c r="N1845" s="45">
        <v>45891</v>
      </c>
      <c r="O1845" s="54">
        <v>21973.5</v>
      </c>
      <c r="P1845" s="25" t="s">
        <v>43</v>
      </c>
      <c r="Q1845" s="25" t="s">
        <v>637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Faridabad</v>
      </c>
      <c r="W1845" s="56"/>
      <c r="X1845" s="45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88"/>
        <v>1843</v>
      </c>
      <c r="B1846" s="25" t="s">
        <v>2378</v>
      </c>
      <c r="C1846" s="45">
        <v>45877</v>
      </c>
      <c r="D1846" s="45">
        <v>45885</v>
      </c>
      <c r="E1846" s="8">
        <v>177.1</v>
      </c>
      <c r="F1846" s="8">
        <f t="shared" si="286"/>
        <v>15584.8</v>
      </c>
      <c r="G1846" s="54">
        <f t="shared" si="287"/>
        <v>15584.8</v>
      </c>
      <c r="H1846" s="25">
        <v>102010</v>
      </c>
      <c r="I1846" s="25" t="s">
        <v>3120</v>
      </c>
      <c r="J1846" s="25">
        <v>1</v>
      </c>
      <c r="K1846" s="25">
        <v>1</v>
      </c>
      <c r="L1846" s="25">
        <f t="shared" si="282"/>
        <v>0</v>
      </c>
      <c r="M1846" s="25" t="s">
        <v>2455</v>
      </c>
      <c r="N1846" s="45">
        <v>45888</v>
      </c>
      <c r="O1846" s="54">
        <v>19228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88"/>
        <v>1844</v>
      </c>
      <c r="B1847" s="25" t="s">
        <v>2378</v>
      </c>
      <c r="C1847" s="45">
        <v>45877</v>
      </c>
      <c r="D1847" s="45">
        <v>45885</v>
      </c>
      <c r="E1847" s="8">
        <v>60.9</v>
      </c>
      <c r="F1847" s="8">
        <f t="shared" si="286"/>
        <v>5359.2</v>
      </c>
      <c r="G1847" s="54">
        <f t="shared" si="287"/>
        <v>10718.4</v>
      </c>
      <c r="H1847" s="25">
        <v>103131</v>
      </c>
      <c r="I1847" s="25" t="s">
        <v>1286</v>
      </c>
      <c r="J1847" s="25">
        <v>2</v>
      </c>
      <c r="K1847" s="25">
        <v>2</v>
      </c>
      <c r="L1847" s="25">
        <f t="shared" si="282"/>
        <v>0</v>
      </c>
      <c r="M1847" s="25" t="s">
        <v>2455</v>
      </c>
      <c r="N1847" s="45">
        <v>45888</v>
      </c>
      <c r="O1847" s="54">
        <v>13224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88"/>
        <v>1845</v>
      </c>
      <c r="B1848" s="25" t="s">
        <v>2378</v>
      </c>
      <c r="C1848" s="45">
        <v>45877</v>
      </c>
      <c r="D1848" s="45">
        <v>45885</v>
      </c>
      <c r="E1848" s="8">
        <v>154.69999999999999</v>
      </c>
      <c r="F1848" s="8">
        <f t="shared" si="286"/>
        <v>13613.599999999999</v>
      </c>
      <c r="G1848" s="54">
        <f t="shared" si="287"/>
        <v>13613.599999999999</v>
      </c>
      <c r="H1848" s="25">
        <v>103132</v>
      </c>
      <c r="I1848" s="25" t="s">
        <v>1286</v>
      </c>
      <c r="J1848" s="25">
        <v>1</v>
      </c>
      <c r="K1848" s="25">
        <v>1</v>
      </c>
      <c r="L1848" s="25">
        <f t="shared" si="282"/>
        <v>0</v>
      </c>
      <c r="M1848" s="25" t="s">
        <v>2455</v>
      </c>
      <c r="N1848" s="45">
        <v>45888</v>
      </c>
      <c r="O1848" s="54">
        <v>16796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88"/>
        <v>1846</v>
      </c>
      <c r="B1849" s="25" t="s">
        <v>2378</v>
      </c>
      <c r="C1849" s="45">
        <v>45877</v>
      </c>
      <c r="D1849" s="45">
        <v>45885</v>
      </c>
      <c r="E1849" s="8">
        <v>181.5</v>
      </c>
      <c r="F1849" s="8">
        <f t="shared" si="286"/>
        <v>15972</v>
      </c>
      <c r="G1849" s="54">
        <f t="shared" si="287"/>
        <v>15972</v>
      </c>
      <c r="H1849" s="25">
        <v>103248</v>
      </c>
      <c r="I1849" s="25" t="s">
        <v>3121</v>
      </c>
      <c r="J1849" s="25">
        <v>1</v>
      </c>
      <c r="K1849" s="25">
        <v>1</v>
      </c>
      <c r="L1849" s="25">
        <f t="shared" si="282"/>
        <v>0</v>
      </c>
      <c r="M1849" s="25" t="s">
        <v>2424</v>
      </c>
      <c r="N1849" s="45">
        <v>45887</v>
      </c>
      <c r="O1849" s="54">
        <v>18392</v>
      </c>
      <c r="P1849" s="25" t="s">
        <v>841</v>
      </c>
      <c r="Q1849" s="25">
        <v>58154523350</v>
      </c>
      <c r="R1849" s="25" t="s">
        <v>41</v>
      </c>
      <c r="S1849" s="3">
        <v>4</v>
      </c>
      <c r="T1849" s="55"/>
      <c r="U1849" s="25" t="s">
        <v>19</v>
      </c>
      <c r="V1849" s="25" t="str">
        <f>VLOOKUP(P1849,'Customer List'!B:C,2,)</f>
        <v>Hyderabad</v>
      </c>
      <c r="W1849" s="56"/>
      <c r="X1849" s="45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67" t="str">
        <f>VLOOKUP(P1849,'Customer List'!B:D,3,)</f>
        <v>OutStation</v>
      </c>
    </row>
    <row r="1850" spans="1:29" x14ac:dyDescent="0.25">
      <c r="A1850" s="25">
        <f t="shared" si="288"/>
        <v>1847</v>
      </c>
      <c r="B1850" s="25" t="s">
        <v>2378</v>
      </c>
      <c r="C1850" s="45">
        <v>45877</v>
      </c>
      <c r="D1850" s="45">
        <v>45885</v>
      </c>
      <c r="E1850" s="8">
        <v>135.1</v>
      </c>
      <c r="F1850" s="8">
        <f t="shared" si="286"/>
        <v>11888.8</v>
      </c>
      <c r="G1850" s="54">
        <f t="shared" si="287"/>
        <v>11888.8</v>
      </c>
      <c r="H1850" s="25">
        <v>104412</v>
      </c>
      <c r="I1850" s="25" t="s">
        <v>84</v>
      </c>
      <c r="J1850" s="25">
        <v>1</v>
      </c>
      <c r="K1850" s="25">
        <v>1</v>
      </c>
      <c r="L1850" s="25">
        <f t="shared" si="282"/>
        <v>0</v>
      </c>
      <c r="M1850" s="25" t="s">
        <v>2455</v>
      </c>
      <c r="N1850" s="45">
        <v>45888</v>
      </c>
      <c r="O1850" s="54">
        <v>14668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88"/>
        <v>1848</v>
      </c>
      <c r="B1851" s="25" t="s">
        <v>2378</v>
      </c>
      <c r="C1851" s="45">
        <v>45877</v>
      </c>
      <c r="D1851" s="45">
        <v>45885</v>
      </c>
      <c r="E1851" s="8">
        <v>150.5</v>
      </c>
      <c r="F1851" s="8">
        <f t="shared" si="286"/>
        <v>13244</v>
      </c>
      <c r="G1851" s="54">
        <f t="shared" si="287"/>
        <v>13244</v>
      </c>
      <c r="H1851" s="25">
        <v>107622</v>
      </c>
      <c r="I1851" s="25" t="s">
        <v>3122</v>
      </c>
      <c r="J1851" s="25">
        <v>1</v>
      </c>
      <c r="K1851" s="25">
        <v>1</v>
      </c>
      <c r="L1851" s="25">
        <f t="shared" si="282"/>
        <v>0</v>
      </c>
      <c r="M1851" s="25" t="s">
        <v>2455</v>
      </c>
      <c r="N1851" s="45">
        <v>45888</v>
      </c>
      <c r="O1851" s="54">
        <v>16340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88"/>
        <v>1849</v>
      </c>
      <c r="B1852" s="25" t="s">
        <v>2378</v>
      </c>
      <c r="C1852" s="45">
        <v>45877</v>
      </c>
      <c r="D1852" s="45">
        <v>45885</v>
      </c>
      <c r="E1852" s="8">
        <v>204.75</v>
      </c>
      <c r="F1852" s="8">
        <f t="shared" si="286"/>
        <v>18018</v>
      </c>
      <c r="G1852" s="54">
        <f t="shared" si="287"/>
        <v>18018</v>
      </c>
      <c r="H1852" s="25">
        <v>107643</v>
      </c>
      <c r="I1852" s="25" t="s">
        <v>3123</v>
      </c>
      <c r="J1852" s="25">
        <v>1</v>
      </c>
      <c r="K1852" s="25">
        <v>1</v>
      </c>
      <c r="L1852" s="25">
        <f t="shared" si="282"/>
        <v>0</v>
      </c>
      <c r="M1852" s="25" t="s">
        <v>2455</v>
      </c>
      <c r="N1852" s="45">
        <v>45888</v>
      </c>
      <c r="O1852" s="54">
        <v>20748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88"/>
        <v>1850</v>
      </c>
      <c r="B1853" s="25" t="s">
        <v>2378</v>
      </c>
      <c r="C1853" s="45">
        <v>45877</v>
      </c>
      <c r="D1853" s="45">
        <v>45885</v>
      </c>
      <c r="E1853" s="8">
        <v>219.75</v>
      </c>
      <c r="F1853" s="8">
        <f t="shared" si="286"/>
        <v>19338</v>
      </c>
      <c r="G1853" s="54">
        <f t="shared" si="287"/>
        <v>19338</v>
      </c>
      <c r="H1853" s="25">
        <v>108749</v>
      </c>
      <c r="I1853" s="25" t="s">
        <v>3124</v>
      </c>
      <c r="J1853" s="25">
        <v>1</v>
      </c>
      <c r="K1853" s="25">
        <v>1</v>
      </c>
      <c r="L1853" s="25">
        <f t="shared" si="282"/>
        <v>0</v>
      </c>
      <c r="M1853" s="25" t="s">
        <v>2455</v>
      </c>
      <c r="N1853" s="45">
        <v>45888</v>
      </c>
      <c r="O1853" s="54">
        <v>22268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88"/>
        <v>1851</v>
      </c>
      <c r="B1854" s="25" t="s">
        <v>2378</v>
      </c>
      <c r="C1854" s="45">
        <v>45877</v>
      </c>
      <c r="D1854" s="45">
        <v>45885</v>
      </c>
      <c r="E1854" s="8">
        <v>95.2</v>
      </c>
      <c r="F1854" s="8">
        <f t="shared" si="286"/>
        <v>8377.6</v>
      </c>
      <c r="G1854" s="54">
        <f t="shared" si="287"/>
        <v>8377.6</v>
      </c>
      <c r="H1854" s="25">
        <v>110902</v>
      </c>
      <c r="I1854" s="25" t="s">
        <v>3125</v>
      </c>
      <c r="J1854" s="25">
        <v>1</v>
      </c>
      <c r="K1854" s="25">
        <v>1</v>
      </c>
      <c r="L1854" s="25">
        <f t="shared" si="282"/>
        <v>0</v>
      </c>
      <c r="M1854" s="25" t="s">
        <v>2417</v>
      </c>
      <c r="N1854" s="45">
        <v>45887</v>
      </c>
      <c r="O1854" s="54">
        <v>14756</v>
      </c>
      <c r="P1854" s="25" t="s">
        <v>1913</v>
      </c>
      <c r="Q1854" s="25" t="s">
        <v>2403</v>
      </c>
      <c r="R1854" s="25" t="s">
        <v>41</v>
      </c>
      <c r="S1854" s="3">
        <v>4</v>
      </c>
      <c r="T1854" s="55"/>
      <c r="U1854" s="25" t="s">
        <v>19</v>
      </c>
      <c r="V1854" s="25" t="str">
        <f>VLOOKUP(P1854,'Customer List'!B:C,2,)</f>
        <v>Chandigarh</v>
      </c>
      <c r="W1854" s="56"/>
      <c r="X1854" s="45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67" t="str">
        <f>VLOOKUP(P1854,'Customer List'!B:D,3,)</f>
        <v>OutStation</v>
      </c>
    </row>
    <row r="1855" spans="1:29" x14ac:dyDescent="0.25">
      <c r="A1855" s="25">
        <f t="shared" si="288"/>
        <v>1852</v>
      </c>
      <c r="B1855" s="25" t="s">
        <v>2378</v>
      </c>
      <c r="C1855" s="45">
        <v>45877</v>
      </c>
      <c r="D1855" s="45">
        <v>45885</v>
      </c>
      <c r="E1855" s="8">
        <v>189</v>
      </c>
      <c r="F1855" s="8">
        <f t="shared" si="286"/>
        <v>16632</v>
      </c>
      <c r="G1855" s="54">
        <f t="shared" si="287"/>
        <v>16632</v>
      </c>
      <c r="H1855" s="25">
        <v>114718</v>
      </c>
      <c r="I1855" s="25" t="s">
        <v>3126</v>
      </c>
      <c r="J1855" s="25">
        <v>1</v>
      </c>
      <c r="K1855" s="25">
        <v>1</v>
      </c>
      <c r="L1855" s="25">
        <f t="shared" si="282"/>
        <v>0</v>
      </c>
      <c r="M1855" s="25" t="s">
        <v>2455</v>
      </c>
      <c r="N1855" s="45">
        <v>45888</v>
      </c>
      <c r="O1855" s="54">
        <v>20520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88"/>
        <v>1853</v>
      </c>
      <c r="B1856" s="25" t="s">
        <v>2378</v>
      </c>
      <c r="C1856" s="45">
        <v>45877</v>
      </c>
      <c r="D1856" s="45">
        <v>45885</v>
      </c>
      <c r="E1856" s="8">
        <v>93.8</v>
      </c>
      <c r="F1856" s="8">
        <f t="shared" si="286"/>
        <v>8254.4</v>
      </c>
      <c r="G1856" s="54">
        <f t="shared" si="287"/>
        <v>8254.4</v>
      </c>
      <c r="H1856" s="25">
        <v>115508</v>
      </c>
      <c r="I1856" s="25" t="s">
        <v>1672</v>
      </c>
      <c r="J1856" s="25">
        <v>1</v>
      </c>
      <c r="K1856" s="25">
        <v>1</v>
      </c>
      <c r="L1856" s="25">
        <f t="shared" si="282"/>
        <v>0</v>
      </c>
      <c r="M1856" s="25" t="s">
        <v>2501</v>
      </c>
      <c r="N1856" s="45">
        <v>45891</v>
      </c>
      <c r="O1856" s="54">
        <v>11457</v>
      </c>
      <c r="P1856" s="25" t="s">
        <v>43</v>
      </c>
      <c r="Q1856" s="25" t="s">
        <v>637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Faridabad</v>
      </c>
      <c r="W1856" s="56"/>
      <c r="X1856" s="45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88"/>
        <v>1854</v>
      </c>
      <c r="B1857" s="25" t="s">
        <v>2378</v>
      </c>
      <c r="C1857" s="45">
        <v>45877</v>
      </c>
      <c r="D1857" s="45">
        <v>45885</v>
      </c>
      <c r="E1857" s="8">
        <v>189.75</v>
      </c>
      <c r="F1857" s="8">
        <f t="shared" si="286"/>
        <v>16698</v>
      </c>
      <c r="G1857" s="54">
        <f t="shared" si="287"/>
        <v>16698</v>
      </c>
      <c r="H1857" s="25">
        <v>115549</v>
      </c>
      <c r="I1857" s="25" t="s">
        <v>1570</v>
      </c>
      <c r="J1857" s="25">
        <v>1</v>
      </c>
      <c r="K1857" s="25">
        <v>1</v>
      </c>
      <c r="L1857" s="25">
        <f t="shared" si="282"/>
        <v>0</v>
      </c>
      <c r="M1857" s="25" t="s">
        <v>2501</v>
      </c>
      <c r="N1857" s="45">
        <v>45891</v>
      </c>
      <c r="O1857" s="54">
        <v>21631.5</v>
      </c>
      <c r="P1857" s="25" t="s">
        <v>43</v>
      </c>
      <c r="Q1857" s="25" t="s">
        <v>637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Faridabad</v>
      </c>
      <c r="W1857" s="56"/>
      <c r="X1857" s="45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88"/>
        <v>1855</v>
      </c>
      <c r="B1858" s="25" t="s">
        <v>2378</v>
      </c>
      <c r="C1858" s="45">
        <v>45877</v>
      </c>
      <c r="D1858" s="45">
        <v>45885</v>
      </c>
      <c r="E1858" s="8">
        <v>81.2</v>
      </c>
      <c r="F1858" s="8">
        <f t="shared" si="286"/>
        <v>7145.6</v>
      </c>
      <c r="G1858" s="54">
        <f t="shared" si="287"/>
        <v>7145.6</v>
      </c>
      <c r="H1858" s="25">
        <v>117306</v>
      </c>
      <c r="I1858" s="25" t="s">
        <v>3127</v>
      </c>
      <c r="J1858" s="25">
        <v>1</v>
      </c>
      <c r="K1858" s="25">
        <v>1</v>
      </c>
      <c r="L1858" s="25">
        <f t="shared" si="282"/>
        <v>0</v>
      </c>
      <c r="M1858" s="25" t="s">
        <v>2455</v>
      </c>
      <c r="N1858" s="45">
        <v>45888</v>
      </c>
      <c r="O1858" s="54">
        <v>8816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88"/>
        <v>1856</v>
      </c>
      <c r="B1859" s="25" t="s">
        <v>2378</v>
      </c>
      <c r="C1859" s="45">
        <v>45877</v>
      </c>
      <c r="D1859" s="45">
        <v>45885</v>
      </c>
      <c r="E1859" s="8">
        <v>98.7</v>
      </c>
      <c r="F1859" s="8">
        <f t="shared" si="286"/>
        <v>8685.6</v>
      </c>
      <c r="G1859" s="54">
        <f t="shared" si="287"/>
        <v>8685.6</v>
      </c>
      <c r="H1859" s="25">
        <v>123110</v>
      </c>
      <c r="I1859" s="25" t="s">
        <v>1457</v>
      </c>
      <c r="J1859" s="25">
        <v>1</v>
      </c>
      <c r="K1859" s="25">
        <v>1</v>
      </c>
      <c r="L1859" s="25">
        <f t="shared" si="282"/>
        <v>0</v>
      </c>
      <c r="M1859" s="25" t="s">
        <v>2455</v>
      </c>
      <c r="N1859" s="45">
        <v>45888</v>
      </c>
      <c r="O1859" s="54">
        <v>10716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88"/>
        <v>1857</v>
      </c>
      <c r="B1860" s="25" t="s">
        <v>2378</v>
      </c>
      <c r="C1860" s="45">
        <v>45877</v>
      </c>
      <c r="D1860" s="45">
        <v>45885</v>
      </c>
      <c r="E1860" s="8">
        <v>98.7</v>
      </c>
      <c r="F1860" s="8">
        <f t="shared" si="286"/>
        <v>8685.6</v>
      </c>
      <c r="G1860" s="54">
        <f t="shared" si="287"/>
        <v>8685.6</v>
      </c>
      <c r="H1860" s="25">
        <v>123431</v>
      </c>
      <c r="I1860" s="25" t="s">
        <v>3128</v>
      </c>
      <c r="J1860" s="25">
        <v>1</v>
      </c>
      <c r="K1860" s="25">
        <v>1</v>
      </c>
      <c r="L1860" s="25">
        <f t="shared" si="282"/>
        <v>0</v>
      </c>
      <c r="M1860" s="25" t="s">
        <v>2447</v>
      </c>
      <c r="N1860" s="45">
        <v>45889</v>
      </c>
      <c r="O1860" s="54">
        <v>13395</v>
      </c>
      <c r="P1860" s="25" t="s">
        <v>214</v>
      </c>
      <c r="Q1860" s="25" t="s">
        <v>1131</v>
      </c>
      <c r="R1860" s="25" t="s">
        <v>1131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x14ac:dyDescent="0.25">
      <c r="A1861" s="25">
        <f t="shared" si="288"/>
        <v>1858</v>
      </c>
      <c r="B1861" s="25" t="s">
        <v>2378</v>
      </c>
      <c r="C1861" s="45">
        <v>45877</v>
      </c>
      <c r="D1861" s="45">
        <v>45885</v>
      </c>
      <c r="E1861" s="8">
        <v>185.5</v>
      </c>
      <c r="F1861" s="8">
        <f t="shared" si="286"/>
        <v>16324</v>
      </c>
      <c r="G1861" s="54">
        <f t="shared" si="287"/>
        <v>16324</v>
      </c>
      <c r="H1861" s="25">
        <v>128022</v>
      </c>
      <c r="I1861" s="25" t="s">
        <v>3129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2455</v>
      </c>
      <c r="N1861" s="45">
        <v>45888</v>
      </c>
      <c r="O1861" s="54">
        <v>20140</v>
      </c>
      <c r="P1861" s="25" t="s">
        <v>17</v>
      </c>
      <c r="Q1861" s="25" t="s">
        <v>2078</v>
      </c>
      <c r="R1861" s="25" t="s">
        <v>638</v>
      </c>
      <c r="S1861" s="3">
        <v>4</v>
      </c>
      <c r="T1861" s="55"/>
      <c r="U1861" s="25" t="s">
        <v>19</v>
      </c>
      <c r="V1861" s="25" t="str">
        <f>VLOOKUP(P1861,'Customer List'!B:C,2,)</f>
        <v>Delhi</v>
      </c>
      <c r="W1861" s="56"/>
      <c r="X1861" s="45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67" t="str">
        <f>VLOOKUP(P1861,'Customer List'!B:D,3,)</f>
        <v>Local</v>
      </c>
    </row>
    <row r="1862" spans="1:29" x14ac:dyDescent="0.25">
      <c r="A1862" s="25">
        <f t="shared" si="288"/>
        <v>1859</v>
      </c>
      <c r="B1862" s="25" t="s">
        <v>2378</v>
      </c>
      <c r="C1862" s="45">
        <v>45877</v>
      </c>
      <c r="D1862" s="45">
        <v>45885</v>
      </c>
      <c r="E1862" s="8">
        <v>164.5</v>
      </c>
      <c r="F1862" s="8">
        <f t="shared" ref="F1862:F1925" si="293">IF(AB1862="DOLLAR",E1862*88,E1862)</f>
        <v>14476</v>
      </c>
      <c r="G1862" s="54">
        <f t="shared" si="287"/>
        <v>14476</v>
      </c>
      <c r="H1862" s="25">
        <v>128064</v>
      </c>
      <c r="I1862" s="25" t="s">
        <v>3130</v>
      </c>
      <c r="J1862" s="25">
        <v>1</v>
      </c>
      <c r="K1862" s="25">
        <v>1</v>
      </c>
      <c r="L1862" s="25">
        <f t="shared" si="289"/>
        <v>0</v>
      </c>
      <c r="M1862" s="25" t="s">
        <v>2455</v>
      </c>
      <c r="N1862" s="45">
        <v>45888</v>
      </c>
      <c r="O1862" s="54">
        <v>17860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88"/>
        <v>1860</v>
      </c>
      <c r="B1863" s="25" t="s">
        <v>2378</v>
      </c>
      <c r="C1863" s="45">
        <v>45877</v>
      </c>
      <c r="D1863" s="45">
        <v>45885</v>
      </c>
      <c r="E1863" s="8">
        <v>227.25</v>
      </c>
      <c r="F1863" s="8">
        <f t="shared" si="293"/>
        <v>19998</v>
      </c>
      <c r="G1863" s="54">
        <f t="shared" ref="G1863:G1926" si="294">F1863*J1863</f>
        <v>39996</v>
      </c>
      <c r="H1863" s="25">
        <v>134021</v>
      </c>
      <c r="I1863" s="25" t="s">
        <v>3131</v>
      </c>
      <c r="J1863" s="25">
        <v>2</v>
      </c>
      <c r="K1863" s="25">
        <v>2</v>
      </c>
      <c r="L1863" s="25">
        <f t="shared" si="289"/>
        <v>0</v>
      </c>
      <c r="M1863" s="25" t="s">
        <v>2415</v>
      </c>
      <c r="N1863" s="45">
        <v>45887</v>
      </c>
      <c r="O1863" s="54">
        <v>51813</v>
      </c>
      <c r="P1863" s="25" t="s">
        <v>243</v>
      </c>
      <c r="Q1863" s="25">
        <v>58154518704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Mumbai</v>
      </c>
      <c r="W1863" s="56"/>
      <c r="X1863" s="45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x14ac:dyDescent="0.25">
      <c r="A1864" s="25">
        <f t="shared" ref="A1864:A1927" si="295">A1863+1</f>
        <v>1861</v>
      </c>
      <c r="B1864" s="25" t="s">
        <v>2378</v>
      </c>
      <c r="C1864" s="45">
        <v>45877</v>
      </c>
      <c r="D1864" s="45">
        <v>45885</v>
      </c>
      <c r="E1864" s="8">
        <v>194.25</v>
      </c>
      <c r="F1864" s="8">
        <f t="shared" si="293"/>
        <v>17094</v>
      </c>
      <c r="G1864" s="54">
        <f t="shared" si="294"/>
        <v>17094</v>
      </c>
      <c r="H1864" s="25">
        <v>135221</v>
      </c>
      <c r="I1864" s="25" t="s">
        <v>3132</v>
      </c>
      <c r="J1864" s="25">
        <v>1</v>
      </c>
      <c r="K1864" s="25">
        <v>1</v>
      </c>
      <c r="L1864" s="25">
        <f t="shared" si="289"/>
        <v>0</v>
      </c>
      <c r="M1864" s="25" t="s">
        <v>2424</v>
      </c>
      <c r="N1864" s="45">
        <v>45887</v>
      </c>
      <c r="O1864" s="54">
        <v>19684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95"/>
        <v>1862</v>
      </c>
      <c r="B1865" s="25" t="s">
        <v>2378</v>
      </c>
      <c r="C1865" s="45">
        <v>45877</v>
      </c>
      <c r="D1865" s="45">
        <v>45885</v>
      </c>
      <c r="E1865" s="8">
        <v>115.5</v>
      </c>
      <c r="F1865" s="8">
        <f t="shared" si="293"/>
        <v>10164</v>
      </c>
      <c r="G1865" s="54">
        <f t="shared" si="294"/>
        <v>10164</v>
      </c>
      <c r="H1865" s="25">
        <v>136010</v>
      </c>
      <c r="I1865" s="25" t="s">
        <v>3133</v>
      </c>
      <c r="J1865" s="25">
        <v>1</v>
      </c>
      <c r="K1865" s="25">
        <v>1</v>
      </c>
      <c r="L1865" s="25">
        <f t="shared" si="289"/>
        <v>0</v>
      </c>
      <c r="M1865" s="25" t="s">
        <v>2417</v>
      </c>
      <c r="N1865" s="45">
        <v>45887</v>
      </c>
      <c r="O1865" s="54">
        <v>17902.5</v>
      </c>
      <c r="P1865" s="25" t="s">
        <v>1913</v>
      </c>
      <c r="Q1865" s="25" t="s">
        <v>2403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Chandigarh</v>
      </c>
      <c r="W1865" s="56"/>
      <c r="X1865" s="45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95"/>
        <v>1863</v>
      </c>
      <c r="B1866" s="25" t="s">
        <v>2378</v>
      </c>
      <c r="C1866" s="45">
        <v>45877</v>
      </c>
      <c r="D1866" s="45">
        <v>45885</v>
      </c>
      <c r="E1866" s="8">
        <v>186.9</v>
      </c>
      <c r="F1866" s="8">
        <f t="shared" si="293"/>
        <v>16447.2</v>
      </c>
      <c r="G1866" s="54">
        <f t="shared" si="294"/>
        <v>16447.2</v>
      </c>
      <c r="H1866" s="25">
        <v>139306</v>
      </c>
      <c r="I1866" s="25" t="s">
        <v>3134</v>
      </c>
      <c r="J1866" s="25">
        <v>1</v>
      </c>
      <c r="K1866" s="25">
        <v>1</v>
      </c>
      <c r="L1866" s="25">
        <f t="shared" si="289"/>
        <v>0</v>
      </c>
      <c r="M1866" s="25" t="s">
        <v>2455</v>
      </c>
      <c r="N1866" s="45">
        <v>45888</v>
      </c>
      <c r="O1866" s="54">
        <v>20292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95"/>
        <v>1864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93"/>
        <v>19272</v>
      </c>
      <c r="G1867" s="54">
        <f t="shared" si="294"/>
        <v>19272</v>
      </c>
      <c r="H1867" s="25">
        <v>139309</v>
      </c>
      <c r="I1867" s="25" t="s">
        <v>3135</v>
      </c>
      <c r="J1867" s="25">
        <v>1</v>
      </c>
      <c r="K1867" s="25">
        <v>1</v>
      </c>
      <c r="L1867" s="25">
        <f t="shared" si="289"/>
        <v>0</v>
      </c>
      <c r="M1867" s="25" t="s">
        <v>2455</v>
      </c>
      <c r="N1867" s="45">
        <v>45888</v>
      </c>
      <c r="O1867" s="54">
        <v>22192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x14ac:dyDescent="0.25">
      <c r="A1868" s="25">
        <f t="shared" si="295"/>
        <v>1865</v>
      </c>
      <c r="B1868" s="25" t="s">
        <v>2378</v>
      </c>
      <c r="C1868" s="45">
        <v>45877</v>
      </c>
      <c r="D1868" s="45">
        <v>45885</v>
      </c>
      <c r="E1868" s="8">
        <v>201</v>
      </c>
      <c r="F1868" s="8">
        <f t="shared" si="293"/>
        <v>17688</v>
      </c>
      <c r="G1868" s="54">
        <f t="shared" si="294"/>
        <v>17688</v>
      </c>
      <c r="H1868" s="25">
        <v>142531</v>
      </c>
      <c r="I1868" s="25" t="s">
        <v>3136</v>
      </c>
      <c r="J1868" s="25">
        <v>1</v>
      </c>
      <c r="K1868" s="25">
        <v>1</v>
      </c>
      <c r="L1868" s="25">
        <f t="shared" si="289"/>
        <v>0</v>
      </c>
      <c r="M1868" s="25" t="s">
        <v>2424</v>
      </c>
      <c r="N1868" s="45">
        <v>45887</v>
      </c>
      <c r="O1868" s="54">
        <v>20368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95"/>
        <v>1866</v>
      </c>
      <c r="B1869" s="25" t="s">
        <v>2378</v>
      </c>
      <c r="C1869" s="45">
        <v>45877</v>
      </c>
      <c r="D1869" s="45">
        <v>45885</v>
      </c>
      <c r="E1869" s="8">
        <v>267.39999999999998</v>
      </c>
      <c r="F1869" s="8">
        <f t="shared" si="293"/>
        <v>23531.199999999997</v>
      </c>
      <c r="G1869" s="54">
        <f t="shared" si="294"/>
        <v>23531.199999999997</v>
      </c>
      <c r="H1869" s="25">
        <v>144514</v>
      </c>
      <c r="I1869" s="25" t="s">
        <v>3137</v>
      </c>
      <c r="J1869" s="25">
        <v>1</v>
      </c>
      <c r="K1869" s="25">
        <v>1</v>
      </c>
      <c r="L1869" s="25">
        <f t="shared" si="289"/>
        <v>0</v>
      </c>
      <c r="M1869" s="25" t="s">
        <v>2455</v>
      </c>
      <c r="N1869" s="45">
        <v>45888</v>
      </c>
      <c r="O1869" s="54">
        <v>29032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95"/>
        <v>1867</v>
      </c>
      <c r="B1870" s="25" t="s">
        <v>2378</v>
      </c>
      <c r="C1870" s="45">
        <v>45877</v>
      </c>
      <c r="D1870" s="45">
        <v>45885</v>
      </c>
      <c r="E1870" s="8">
        <v>242.9</v>
      </c>
      <c r="F1870" s="8">
        <f t="shared" si="293"/>
        <v>21375.200000000001</v>
      </c>
      <c r="G1870" s="54">
        <f t="shared" si="294"/>
        <v>21375.200000000001</v>
      </c>
      <c r="H1870" s="25">
        <v>144620</v>
      </c>
      <c r="I1870" s="25" t="s">
        <v>3138</v>
      </c>
      <c r="J1870" s="25">
        <v>1</v>
      </c>
      <c r="K1870" s="25">
        <v>1</v>
      </c>
      <c r="L1870" s="25">
        <f t="shared" si="289"/>
        <v>0</v>
      </c>
      <c r="M1870" s="25" t="s">
        <v>2424</v>
      </c>
      <c r="N1870" s="45">
        <v>45887</v>
      </c>
      <c r="O1870" s="54">
        <v>26372</v>
      </c>
      <c r="P1870" s="25" t="s">
        <v>841</v>
      </c>
      <c r="Q1870" s="25">
        <v>58154523350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Hyderabad</v>
      </c>
      <c r="W1870" s="56"/>
      <c r="X1870" s="45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95"/>
        <v>1868</v>
      </c>
      <c r="B1871" s="25" t="s">
        <v>2378</v>
      </c>
      <c r="C1871" s="45">
        <v>45877</v>
      </c>
      <c r="D1871" s="45">
        <v>45885</v>
      </c>
      <c r="E1871" s="8">
        <v>219</v>
      </c>
      <c r="F1871" s="8">
        <f t="shared" si="293"/>
        <v>19272</v>
      </c>
      <c r="G1871" s="54">
        <f t="shared" si="294"/>
        <v>19272</v>
      </c>
      <c r="H1871" s="25">
        <v>145517</v>
      </c>
      <c r="I1871" s="25" t="s">
        <v>3139</v>
      </c>
      <c r="J1871" s="25">
        <v>1</v>
      </c>
      <c r="K1871" s="25">
        <v>1</v>
      </c>
      <c r="L1871" s="25">
        <f t="shared" si="289"/>
        <v>0</v>
      </c>
      <c r="M1871" s="25" t="s">
        <v>2424</v>
      </c>
      <c r="N1871" s="45">
        <v>45887</v>
      </c>
      <c r="O1871" s="54">
        <v>22192</v>
      </c>
      <c r="P1871" s="25" t="s">
        <v>841</v>
      </c>
      <c r="Q1871" s="25">
        <v>58154523350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Hyderabad</v>
      </c>
      <c r="W1871" s="56"/>
      <c r="X1871" s="45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95"/>
        <v>1869</v>
      </c>
      <c r="B1872" s="25" t="s">
        <v>2378</v>
      </c>
      <c r="C1872" s="45">
        <v>45877</v>
      </c>
      <c r="D1872" s="45">
        <v>45885</v>
      </c>
      <c r="E1872" s="8">
        <v>154</v>
      </c>
      <c r="F1872" s="8">
        <f t="shared" si="293"/>
        <v>13552</v>
      </c>
      <c r="G1872" s="54">
        <f t="shared" si="294"/>
        <v>13552</v>
      </c>
      <c r="H1872" s="25">
        <v>147708</v>
      </c>
      <c r="I1872" s="25" t="s">
        <v>3140</v>
      </c>
      <c r="J1872" s="25">
        <v>1</v>
      </c>
      <c r="K1872" s="25">
        <v>1</v>
      </c>
      <c r="L1872" s="25">
        <f t="shared" si="289"/>
        <v>0</v>
      </c>
      <c r="M1872" s="25" t="s">
        <v>2415</v>
      </c>
      <c r="N1872" s="45">
        <v>45887</v>
      </c>
      <c r="O1872" s="54">
        <v>18810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x14ac:dyDescent="0.25">
      <c r="A1873" s="25">
        <f t="shared" si="295"/>
        <v>1870</v>
      </c>
      <c r="B1873" s="25" t="s">
        <v>2378</v>
      </c>
      <c r="C1873" s="45">
        <v>45877</v>
      </c>
      <c r="D1873" s="45">
        <v>45885</v>
      </c>
      <c r="E1873" s="8">
        <v>147.69999999999999</v>
      </c>
      <c r="F1873" s="8">
        <f t="shared" si="293"/>
        <v>12997.599999999999</v>
      </c>
      <c r="G1873" s="54">
        <f t="shared" si="294"/>
        <v>12997.599999999999</v>
      </c>
      <c r="H1873" s="25">
        <v>152316</v>
      </c>
      <c r="I1873" s="25" t="s">
        <v>3141</v>
      </c>
      <c r="J1873" s="25">
        <v>1</v>
      </c>
      <c r="K1873" s="25">
        <v>1</v>
      </c>
      <c r="L1873" s="25">
        <f t="shared" si="289"/>
        <v>0</v>
      </c>
      <c r="M1873" s="25" t="s">
        <v>2455</v>
      </c>
      <c r="N1873" s="45">
        <v>45888</v>
      </c>
      <c r="O1873" s="54">
        <v>16036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95"/>
        <v>1871</v>
      </c>
      <c r="B1874" s="25" t="s">
        <v>2378</v>
      </c>
      <c r="C1874" s="45">
        <v>45877</v>
      </c>
      <c r="D1874" s="45">
        <v>45885</v>
      </c>
      <c r="E1874" s="8">
        <v>149.80000000000001</v>
      </c>
      <c r="F1874" s="8">
        <f t="shared" si="293"/>
        <v>13182.400000000001</v>
      </c>
      <c r="G1874" s="54">
        <f t="shared" si="294"/>
        <v>13182.400000000001</v>
      </c>
      <c r="H1874" s="25">
        <v>152408</v>
      </c>
      <c r="I1874" s="25" t="s">
        <v>1672</v>
      </c>
      <c r="J1874" s="25">
        <v>1</v>
      </c>
      <c r="K1874" s="25">
        <v>1</v>
      </c>
      <c r="L1874" s="25">
        <f t="shared" si="289"/>
        <v>0</v>
      </c>
      <c r="M1874" s="25" t="s">
        <v>2415</v>
      </c>
      <c r="N1874" s="45">
        <v>45887</v>
      </c>
      <c r="O1874" s="54">
        <v>18297</v>
      </c>
      <c r="P1874" s="25" t="s">
        <v>243</v>
      </c>
      <c r="Q1874" s="25">
        <v>58154518704</v>
      </c>
      <c r="R1874" s="25" t="s">
        <v>41</v>
      </c>
      <c r="S1874" s="3">
        <v>4</v>
      </c>
      <c r="T1874" s="55"/>
      <c r="U1874" s="25" t="s">
        <v>19</v>
      </c>
      <c r="V1874" s="25" t="str">
        <f>VLOOKUP(P1874,'Customer List'!B:C,2,)</f>
        <v>Mumbai</v>
      </c>
      <c r="W1874" s="56"/>
      <c r="X1874" s="45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67" t="str">
        <f>VLOOKUP(P1874,'Customer List'!B:D,3,)</f>
        <v>OutStation</v>
      </c>
    </row>
    <row r="1875" spans="1:29" x14ac:dyDescent="0.25">
      <c r="A1875" s="25">
        <f t="shared" si="295"/>
        <v>1872</v>
      </c>
      <c r="B1875" s="25" t="s">
        <v>2378</v>
      </c>
      <c r="C1875" s="45">
        <v>45877</v>
      </c>
      <c r="D1875" s="45">
        <v>45885</v>
      </c>
      <c r="E1875" s="8">
        <v>202.5</v>
      </c>
      <c r="F1875" s="8">
        <f t="shared" si="293"/>
        <v>17820</v>
      </c>
      <c r="G1875" s="54">
        <f t="shared" si="294"/>
        <v>17820</v>
      </c>
      <c r="H1875" s="25">
        <v>152423</v>
      </c>
      <c r="I1875" s="25" t="s">
        <v>2831</v>
      </c>
      <c r="J1875" s="25">
        <v>1</v>
      </c>
      <c r="K1875" s="25">
        <v>1</v>
      </c>
      <c r="L1875" s="25">
        <f t="shared" si="289"/>
        <v>0</v>
      </c>
      <c r="M1875" s="25" t="s">
        <v>2455</v>
      </c>
      <c r="N1875" s="45">
        <v>45888</v>
      </c>
      <c r="O1875" s="54">
        <v>20520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95"/>
        <v>1873</v>
      </c>
      <c r="B1876" s="25" t="s">
        <v>2378</v>
      </c>
      <c r="C1876" s="45">
        <v>45877</v>
      </c>
      <c r="D1876" s="45">
        <v>45885</v>
      </c>
      <c r="E1876" s="8">
        <v>267.39999999999998</v>
      </c>
      <c r="F1876" s="8">
        <f t="shared" si="293"/>
        <v>23531.199999999997</v>
      </c>
      <c r="G1876" s="54">
        <f t="shared" si="294"/>
        <v>23531.199999999997</v>
      </c>
      <c r="H1876" s="25">
        <v>153408</v>
      </c>
      <c r="I1876" s="25" t="s">
        <v>3142</v>
      </c>
      <c r="J1876" s="25">
        <v>1</v>
      </c>
      <c r="K1876" s="25">
        <v>1</v>
      </c>
      <c r="L1876" s="25">
        <f t="shared" si="289"/>
        <v>0</v>
      </c>
      <c r="M1876" s="25" t="s">
        <v>2501</v>
      </c>
      <c r="N1876" s="45">
        <v>45891</v>
      </c>
      <c r="O1876" s="54">
        <v>32661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95"/>
        <v>1874</v>
      </c>
      <c r="B1877" s="25" t="s">
        <v>2378</v>
      </c>
      <c r="C1877" s="45">
        <v>45877</v>
      </c>
      <c r="D1877" s="45">
        <v>45885</v>
      </c>
      <c r="E1877" s="8">
        <v>231</v>
      </c>
      <c r="F1877" s="8">
        <f t="shared" si="293"/>
        <v>20328</v>
      </c>
      <c r="G1877" s="54">
        <f t="shared" si="294"/>
        <v>20328</v>
      </c>
      <c r="H1877" s="25">
        <v>155509</v>
      </c>
      <c r="I1877" s="25" t="s">
        <v>3020</v>
      </c>
      <c r="J1877" s="25">
        <v>1</v>
      </c>
      <c r="K1877" s="25">
        <v>1</v>
      </c>
      <c r="L1877" s="25">
        <f t="shared" si="289"/>
        <v>0</v>
      </c>
      <c r="M1877" s="25" t="s">
        <v>2455</v>
      </c>
      <c r="N1877" s="45">
        <v>45888</v>
      </c>
      <c r="O1877" s="54">
        <v>23408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95"/>
        <v>1875</v>
      </c>
      <c r="B1878" s="25" t="s">
        <v>2378</v>
      </c>
      <c r="C1878" s="45">
        <v>45877</v>
      </c>
      <c r="D1878" s="45">
        <v>45885</v>
      </c>
      <c r="E1878" s="8">
        <v>246.4</v>
      </c>
      <c r="F1878" s="8">
        <f t="shared" si="293"/>
        <v>21683.200000000001</v>
      </c>
      <c r="G1878" s="54">
        <f t="shared" si="294"/>
        <v>21683.200000000001</v>
      </c>
      <c r="H1878" s="25">
        <v>155520</v>
      </c>
      <c r="I1878" s="25" t="s">
        <v>3143</v>
      </c>
      <c r="J1878" s="25">
        <v>1</v>
      </c>
      <c r="K1878" s="25">
        <v>1</v>
      </c>
      <c r="L1878" s="25">
        <f t="shared" si="289"/>
        <v>0</v>
      </c>
      <c r="M1878" s="25" t="s">
        <v>2501</v>
      </c>
      <c r="N1878" s="45">
        <v>45891</v>
      </c>
      <c r="O1878" s="54">
        <v>30096</v>
      </c>
      <c r="P1878" s="25" t="s">
        <v>43</v>
      </c>
      <c r="Q1878" s="25" t="s">
        <v>637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Faridabad</v>
      </c>
      <c r="W1878" s="56"/>
      <c r="X1878" s="45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95"/>
        <v>1876</v>
      </c>
      <c r="B1879" s="25" t="s">
        <v>2378</v>
      </c>
      <c r="C1879" s="45">
        <v>45877</v>
      </c>
      <c r="D1879" s="45">
        <v>45885</v>
      </c>
      <c r="E1879" s="8">
        <v>129.5</v>
      </c>
      <c r="F1879" s="8">
        <f t="shared" si="293"/>
        <v>11396</v>
      </c>
      <c r="G1879" s="54">
        <f t="shared" si="294"/>
        <v>11396</v>
      </c>
      <c r="H1879" s="25">
        <v>161218</v>
      </c>
      <c r="I1879" s="25" t="s">
        <v>84</v>
      </c>
      <c r="J1879" s="25">
        <v>1</v>
      </c>
      <c r="K1879" s="25">
        <v>1</v>
      </c>
      <c r="L1879" s="25">
        <f t="shared" si="289"/>
        <v>0</v>
      </c>
      <c r="M1879" s="25" t="s">
        <v>2501</v>
      </c>
      <c r="N1879" s="45">
        <v>45891</v>
      </c>
      <c r="O1879" s="54">
        <v>15817.5</v>
      </c>
      <c r="P1879" s="25" t="s">
        <v>43</v>
      </c>
      <c r="Q1879" s="25" t="s">
        <v>637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Faridabad</v>
      </c>
      <c r="W1879" s="56"/>
      <c r="X1879" s="45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95"/>
        <v>1877</v>
      </c>
      <c r="B1880" s="25" t="s">
        <v>2378</v>
      </c>
      <c r="C1880" s="45">
        <v>45877</v>
      </c>
      <c r="D1880" s="45">
        <v>45885</v>
      </c>
      <c r="E1880" s="8">
        <v>161.25</v>
      </c>
      <c r="F1880" s="8">
        <f t="shared" si="293"/>
        <v>14190</v>
      </c>
      <c r="G1880" s="54">
        <f t="shared" si="294"/>
        <v>14190</v>
      </c>
      <c r="H1880" s="25">
        <v>300137</v>
      </c>
      <c r="I1880" s="25" t="s">
        <v>3144</v>
      </c>
      <c r="J1880" s="25">
        <v>1</v>
      </c>
      <c r="K1880" s="25">
        <v>1</v>
      </c>
      <c r="L1880" s="25">
        <f t="shared" si="289"/>
        <v>0</v>
      </c>
      <c r="M1880" s="25" t="s">
        <v>2434</v>
      </c>
      <c r="N1880" s="45">
        <v>45887</v>
      </c>
      <c r="O1880" s="54">
        <v>24993.75</v>
      </c>
      <c r="P1880" s="25" t="s">
        <v>1022</v>
      </c>
      <c r="Q1880" s="25">
        <v>58154521795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Guwahati</v>
      </c>
      <c r="W1880" s="56"/>
      <c r="X1880" s="45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95"/>
        <v>1878</v>
      </c>
      <c r="B1881" s="25" t="s">
        <v>2378</v>
      </c>
      <c r="C1881" s="45">
        <v>45877</v>
      </c>
      <c r="D1881" s="45">
        <v>45885</v>
      </c>
      <c r="E1881" s="8">
        <v>35</v>
      </c>
      <c r="F1881" s="8">
        <f t="shared" si="293"/>
        <v>3080</v>
      </c>
      <c r="G1881" s="54">
        <f t="shared" si="294"/>
        <v>3080</v>
      </c>
      <c r="H1881" s="25">
        <v>300406</v>
      </c>
      <c r="I1881" s="25" t="s">
        <v>217</v>
      </c>
      <c r="J1881" s="25">
        <v>1</v>
      </c>
      <c r="K1881" s="25">
        <v>1</v>
      </c>
      <c r="L1881" s="25">
        <f t="shared" si="289"/>
        <v>0</v>
      </c>
      <c r="M1881" s="25" t="s">
        <v>2455</v>
      </c>
      <c r="N1881" s="45">
        <v>45888</v>
      </c>
      <c r="O1881" s="54">
        <v>3800</v>
      </c>
      <c r="P1881" s="25" t="s">
        <v>17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95"/>
        <v>1879</v>
      </c>
      <c r="B1882" s="25" t="s">
        <v>2378</v>
      </c>
      <c r="C1882" s="45">
        <v>45877</v>
      </c>
      <c r="D1882" s="45">
        <v>45885</v>
      </c>
      <c r="E1882" s="8">
        <v>321.75</v>
      </c>
      <c r="F1882" s="8">
        <f t="shared" si="293"/>
        <v>28314</v>
      </c>
      <c r="G1882" s="54">
        <f t="shared" si="294"/>
        <v>28314</v>
      </c>
      <c r="H1882" s="25">
        <v>301344</v>
      </c>
      <c r="I1882" s="25" t="s">
        <v>182</v>
      </c>
      <c r="J1882" s="25">
        <v>1</v>
      </c>
      <c r="K1882" s="25">
        <v>1</v>
      </c>
      <c r="L1882" s="25">
        <f t="shared" si="289"/>
        <v>0</v>
      </c>
      <c r="M1882" s="25" t="s">
        <v>2455</v>
      </c>
      <c r="N1882" s="45">
        <v>45888</v>
      </c>
      <c r="O1882" s="54">
        <v>32604</v>
      </c>
      <c r="P1882" s="25" t="s">
        <v>17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x14ac:dyDescent="0.25">
      <c r="A1883" s="25">
        <f t="shared" si="295"/>
        <v>1880</v>
      </c>
      <c r="B1883" s="25" t="s">
        <v>2378</v>
      </c>
      <c r="C1883" s="45">
        <v>45877</v>
      </c>
      <c r="D1883" s="45">
        <v>45885</v>
      </c>
      <c r="E1883" s="8">
        <v>72.099999999999994</v>
      </c>
      <c r="F1883" s="8">
        <f t="shared" si="293"/>
        <v>6344.7999999999993</v>
      </c>
      <c r="G1883" s="54">
        <f t="shared" si="294"/>
        <v>12689.599999999999</v>
      </c>
      <c r="H1883" s="25">
        <v>302206</v>
      </c>
      <c r="I1883" s="25" t="s">
        <v>189</v>
      </c>
      <c r="J1883" s="25">
        <v>2</v>
      </c>
      <c r="K1883" s="25">
        <v>2</v>
      </c>
      <c r="L1883" s="25">
        <f t="shared" si="289"/>
        <v>0</v>
      </c>
      <c r="M1883" s="25" t="s">
        <v>2419</v>
      </c>
      <c r="N1883" s="45">
        <v>45887</v>
      </c>
      <c r="O1883" s="54">
        <v>22351</v>
      </c>
      <c r="P1883" s="25" t="s">
        <v>299</v>
      </c>
      <c r="Q1883" s="25">
        <v>58154515952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Banglore</v>
      </c>
      <c r="W1883" s="56"/>
      <c r="X1883" s="45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95"/>
        <v>1881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93"/>
        <v>4065.6000000000004</v>
      </c>
      <c r="G1884" s="54">
        <f t="shared" si="294"/>
        <v>4065.6000000000004</v>
      </c>
      <c r="H1884" s="25">
        <v>302208</v>
      </c>
      <c r="I1884" s="25" t="s">
        <v>190</v>
      </c>
      <c r="J1884" s="25">
        <v>1</v>
      </c>
      <c r="K1884" s="25">
        <v>1</v>
      </c>
      <c r="L1884" s="25">
        <f t="shared" si="289"/>
        <v>0</v>
      </c>
      <c r="M1884" s="25" t="s">
        <v>2775</v>
      </c>
      <c r="N1884" s="45">
        <v>45897</v>
      </c>
      <c r="O1884" s="54">
        <v>8695.5</v>
      </c>
      <c r="P1884" s="25" t="s">
        <v>626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95"/>
        <v>1882</v>
      </c>
      <c r="B1885" s="25" t="s">
        <v>2378</v>
      </c>
      <c r="C1885" s="45">
        <v>45877</v>
      </c>
      <c r="D1885" s="45">
        <v>45885</v>
      </c>
      <c r="E1885" s="8">
        <v>46.2</v>
      </c>
      <c r="F1885" s="8">
        <f t="shared" si="293"/>
        <v>4065.6000000000004</v>
      </c>
      <c r="G1885" s="54">
        <f t="shared" si="294"/>
        <v>8131.2000000000007</v>
      </c>
      <c r="H1885" s="25">
        <v>302208</v>
      </c>
      <c r="I1885" s="25" t="s">
        <v>190</v>
      </c>
      <c r="J1885" s="25">
        <v>2</v>
      </c>
      <c r="K1885" s="25">
        <v>2</v>
      </c>
      <c r="L1885" s="25">
        <f t="shared" si="289"/>
        <v>0</v>
      </c>
      <c r="M1885" s="25" t="s">
        <v>2420</v>
      </c>
      <c r="N1885" s="45">
        <v>45887</v>
      </c>
      <c r="O1885" s="54">
        <v>13912.8</v>
      </c>
      <c r="P1885" s="25" t="s">
        <v>192</v>
      </c>
      <c r="Q1885" s="25" t="s">
        <v>2402</v>
      </c>
      <c r="R1885" s="25" t="s">
        <v>41</v>
      </c>
      <c r="S1885" s="3">
        <v>4</v>
      </c>
      <c r="T1885" s="55"/>
      <c r="U1885" s="25" t="s">
        <v>19</v>
      </c>
      <c r="V1885" s="25" t="str">
        <f>VLOOKUP(P1885,'Customer List'!B:C,2,)</f>
        <v>Chandigarh</v>
      </c>
      <c r="W1885" s="56"/>
      <c r="X1885" s="45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67" t="str">
        <f>VLOOKUP(P1885,'Customer List'!B:D,3,)</f>
        <v>OutStation</v>
      </c>
    </row>
    <row r="1886" spans="1:29" x14ac:dyDescent="0.25">
      <c r="A1886" s="25">
        <f t="shared" si="295"/>
        <v>1883</v>
      </c>
      <c r="B1886" s="25" t="s">
        <v>2378</v>
      </c>
      <c r="C1886" s="45">
        <v>45877</v>
      </c>
      <c r="D1886" s="45">
        <v>45885</v>
      </c>
      <c r="E1886" s="8">
        <v>46.2</v>
      </c>
      <c r="F1886" s="8">
        <f t="shared" si="293"/>
        <v>4065.6000000000004</v>
      </c>
      <c r="G1886" s="54">
        <f t="shared" si="294"/>
        <v>8131.2000000000007</v>
      </c>
      <c r="H1886" s="25">
        <v>302208</v>
      </c>
      <c r="I1886" s="25" t="s">
        <v>190</v>
      </c>
      <c r="J1886" s="25">
        <v>2</v>
      </c>
      <c r="K1886" s="25">
        <v>2</v>
      </c>
      <c r="L1886" s="25">
        <f t="shared" si="289"/>
        <v>0</v>
      </c>
      <c r="M1886" s="25" t="s">
        <v>2415</v>
      </c>
      <c r="N1886" s="45">
        <v>45887</v>
      </c>
      <c r="O1886" s="54">
        <v>11286</v>
      </c>
      <c r="P1886" s="25" t="s">
        <v>243</v>
      </c>
      <c r="Q1886" s="25">
        <v>58154518704</v>
      </c>
      <c r="R1886" s="25" t="s">
        <v>41</v>
      </c>
      <c r="S1886" s="3">
        <v>4</v>
      </c>
      <c r="T1886" s="55"/>
      <c r="U1886" s="25" t="s">
        <v>19</v>
      </c>
      <c r="V1886" s="25" t="str">
        <f>VLOOKUP(P1886,'Customer List'!B:C,2,)</f>
        <v>Mumbai</v>
      </c>
      <c r="W1886" s="56"/>
      <c r="X1886" s="45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67" t="str">
        <f>VLOOKUP(P1886,'Customer List'!B:D,3,)</f>
        <v>OutStation</v>
      </c>
    </row>
    <row r="1887" spans="1:29" x14ac:dyDescent="0.25">
      <c r="A1887" s="25">
        <f t="shared" si="295"/>
        <v>1884</v>
      </c>
      <c r="B1887" s="25" t="s">
        <v>2378</v>
      </c>
      <c r="C1887" s="45">
        <v>45877</v>
      </c>
      <c r="D1887" s="45">
        <v>45885</v>
      </c>
      <c r="E1887" s="8">
        <v>30.8</v>
      </c>
      <c r="F1887" s="8">
        <f t="shared" si="293"/>
        <v>2710.4</v>
      </c>
      <c r="G1887" s="54">
        <f t="shared" si="294"/>
        <v>2710.4</v>
      </c>
      <c r="H1887" s="25">
        <v>302211</v>
      </c>
      <c r="I1887" s="25" t="s">
        <v>2840</v>
      </c>
      <c r="J1887" s="25">
        <v>1</v>
      </c>
      <c r="K1887" s="25">
        <v>1</v>
      </c>
      <c r="L1887" s="25">
        <f t="shared" si="289"/>
        <v>0</v>
      </c>
      <c r="M1887" s="25" t="s">
        <v>2578</v>
      </c>
      <c r="N1887" s="45">
        <v>45895</v>
      </c>
      <c r="O1887" s="54">
        <v>0</v>
      </c>
      <c r="P1887" s="25" t="s">
        <v>31</v>
      </c>
      <c r="Q1887" s="25" t="s">
        <v>2078</v>
      </c>
      <c r="R1887" s="25" t="s">
        <v>725</v>
      </c>
      <c r="S1887" s="3">
        <v>4</v>
      </c>
      <c r="T1887" s="55" t="s">
        <v>610</v>
      </c>
      <c r="U1887" s="25" t="s">
        <v>19</v>
      </c>
      <c r="V1887" s="25" t="str">
        <f>VLOOKUP(P1887,'Customer List'!B:C,2,)</f>
        <v>Delhi</v>
      </c>
      <c r="W1887" s="56"/>
      <c r="X1887" s="45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95"/>
        <v>1885</v>
      </c>
      <c r="B1888" s="25" t="s">
        <v>2378</v>
      </c>
      <c r="C1888" s="45">
        <v>45877</v>
      </c>
      <c r="D1888" s="45">
        <v>45885</v>
      </c>
      <c r="E1888" s="8">
        <v>92.4</v>
      </c>
      <c r="F1888" s="8">
        <f t="shared" si="293"/>
        <v>8131.2000000000007</v>
      </c>
      <c r="G1888" s="54">
        <f t="shared" si="294"/>
        <v>8131.2000000000007</v>
      </c>
      <c r="H1888" s="25">
        <v>302810</v>
      </c>
      <c r="I1888" s="25" t="s">
        <v>3145</v>
      </c>
      <c r="J1888" s="25">
        <v>1</v>
      </c>
      <c r="K1888" s="25">
        <v>1</v>
      </c>
      <c r="L1888" s="25">
        <f t="shared" si="289"/>
        <v>0</v>
      </c>
      <c r="M1888" s="25" t="s">
        <v>2455</v>
      </c>
      <c r="N1888" s="45">
        <v>45888</v>
      </c>
      <c r="O1888" s="54">
        <v>10032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95"/>
        <v>1886</v>
      </c>
      <c r="B1889" s="25" t="s">
        <v>2378</v>
      </c>
      <c r="C1889" s="45">
        <v>45877</v>
      </c>
      <c r="D1889" s="45">
        <v>45885</v>
      </c>
      <c r="E1889" s="8">
        <v>196</v>
      </c>
      <c r="F1889" s="8">
        <f t="shared" si="293"/>
        <v>17248</v>
      </c>
      <c r="G1889" s="54">
        <f t="shared" si="294"/>
        <v>17248</v>
      </c>
      <c r="H1889" s="25">
        <v>303406</v>
      </c>
      <c r="I1889" s="25" t="s">
        <v>3146</v>
      </c>
      <c r="J1889" s="25">
        <v>1</v>
      </c>
      <c r="K1889" s="25">
        <v>1</v>
      </c>
      <c r="L1889" s="25">
        <f t="shared" si="289"/>
        <v>0</v>
      </c>
      <c r="M1889" s="25" t="s">
        <v>2455</v>
      </c>
      <c r="N1889" s="45">
        <v>45888</v>
      </c>
      <c r="O1889" s="54">
        <v>21280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95"/>
        <v>1887</v>
      </c>
      <c r="B1890" s="25" t="s">
        <v>2378</v>
      </c>
      <c r="C1890" s="45">
        <v>45877</v>
      </c>
      <c r="D1890" s="45">
        <v>45885</v>
      </c>
      <c r="E1890" s="8">
        <v>226.1</v>
      </c>
      <c r="F1890" s="8">
        <f t="shared" si="293"/>
        <v>19896.8</v>
      </c>
      <c r="G1890" s="54">
        <f t="shared" si="294"/>
        <v>19896.8</v>
      </c>
      <c r="H1890" s="25">
        <v>305114</v>
      </c>
      <c r="I1890" s="25" t="s">
        <v>3147</v>
      </c>
      <c r="J1890" s="25">
        <v>1</v>
      </c>
      <c r="K1890" s="25">
        <v>1</v>
      </c>
      <c r="L1890" s="25">
        <f t="shared" si="289"/>
        <v>0</v>
      </c>
      <c r="M1890" s="25" t="s">
        <v>2455</v>
      </c>
      <c r="N1890" s="45">
        <v>45888</v>
      </c>
      <c r="O1890" s="54">
        <v>24548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95"/>
        <v>1888</v>
      </c>
      <c r="B1891" s="25" t="s">
        <v>2378</v>
      </c>
      <c r="C1891" s="45">
        <v>45877</v>
      </c>
      <c r="D1891" s="45">
        <v>45885</v>
      </c>
      <c r="E1891" s="8">
        <v>226.1</v>
      </c>
      <c r="F1891" s="8">
        <f t="shared" si="293"/>
        <v>19896.8</v>
      </c>
      <c r="G1891" s="54">
        <f t="shared" si="294"/>
        <v>19896.8</v>
      </c>
      <c r="H1891" s="25">
        <v>305514</v>
      </c>
      <c r="I1891" s="25" t="s">
        <v>3148</v>
      </c>
      <c r="J1891" s="25">
        <v>1</v>
      </c>
      <c r="K1891" s="25">
        <v>1</v>
      </c>
      <c r="L1891" s="25">
        <f t="shared" si="289"/>
        <v>0</v>
      </c>
      <c r="M1891" s="25" t="s">
        <v>2423</v>
      </c>
      <c r="N1891" s="45">
        <v>45887</v>
      </c>
      <c r="O1891" s="54">
        <v>34044.199999999997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95"/>
        <v>1889</v>
      </c>
      <c r="B1892" s="25" t="s">
        <v>2378</v>
      </c>
      <c r="C1892" s="45">
        <v>45877</v>
      </c>
      <c r="D1892" s="45">
        <v>45885</v>
      </c>
      <c r="E1892" s="8">
        <v>242.9</v>
      </c>
      <c r="F1892" s="8">
        <f t="shared" si="293"/>
        <v>21375.200000000001</v>
      </c>
      <c r="G1892" s="54">
        <f t="shared" si="294"/>
        <v>42750.400000000001</v>
      </c>
      <c r="H1892" s="25">
        <v>307654</v>
      </c>
      <c r="I1892" s="25" t="s">
        <v>204</v>
      </c>
      <c r="J1892" s="25">
        <v>2</v>
      </c>
      <c r="K1892" s="25">
        <v>2</v>
      </c>
      <c r="L1892" s="25">
        <f t="shared" si="289"/>
        <v>0</v>
      </c>
      <c r="M1892" s="25" t="s">
        <v>2455</v>
      </c>
      <c r="N1892" s="45">
        <v>45888</v>
      </c>
      <c r="O1892" s="54">
        <v>52744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x14ac:dyDescent="0.25">
      <c r="A1893" s="25">
        <f t="shared" si="295"/>
        <v>1890</v>
      </c>
      <c r="B1893" s="25" t="s">
        <v>2378</v>
      </c>
      <c r="C1893" s="45">
        <v>45877</v>
      </c>
      <c r="D1893" s="45">
        <v>45885</v>
      </c>
      <c r="E1893" s="8">
        <v>204.4</v>
      </c>
      <c r="F1893" s="8">
        <f t="shared" si="293"/>
        <v>17987.2</v>
      </c>
      <c r="G1893" s="54">
        <f t="shared" si="294"/>
        <v>17987.2</v>
      </c>
      <c r="H1893" s="25">
        <v>310912</v>
      </c>
      <c r="I1893" s="25" t="s">
        <v>1811</v>
      </c>
      <c r="J1893" s="25">
        <v>1</v>
      </c>
      <c r="K1893" s="25">
        <v>1</v>
      </c>
      <c r="L1893" s="25">
        <f t="shared" si="289"/>
        <v>0</v>
      </c>
      <c r="M1893" s="25" t="s">
        <v>2423</v>
      </c>
      <c r="N1893" s="45">
        <v>45887</v>
      </c>
      <c r="O1893" s="54">
        <v>30776.799999999999</v>
      </c>
      <c r="P1893" s="25" t="s">
        <v>192</v>
      </c>
      <c r="Q1893" s="25" t="s">
        <v>2402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Chandigarh</v>
      </c>
      <c r="W1893" s="56"/>
      <c r="X1893" s="45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95"/>
        <v>1891</v>
      </c>
      <c r="B1894" s="25" t="s">
        <v>2378</v>
      </c>
      <c r="C1894" s="45">
        <v>45877</v>
      </c>
      <c r="D1894" s="45">
        <v>45885</v>
      </c>
      <c r="E1894" s="8">
        <v>185.5</v>
      </c>
      <c r="F1894" s="8">
        <f t="shared" si="293"/>
        <v>16324</v>
      </c>
      <c r="G1894" s="54">
        <f t="shared" si="294"/>
        <v>16324</v>
      </c>
      <c r="H1894" s="25">
        <v>317426</v>
      </c>
      <c r="I1894" s="25" t="s">
        <v>1721</v>
      </c>
      <c r="J1894" s="25">
        <v>1</v>
      </c>
      <c r="K1894" s="25">
        <v>1</v>
      </c>
      <c r="L1894" s="25">
        <f t="shared" si="289"/>
        <v>0</v>
      </c>
      <c r="M1894" s="25" t="s">
        <v>2455</v>
      </c>
      <c r="N1894" s="45">
        <v>45888</v>
      </c>
      <c r="O1894" s="54">
        <v>20140</v>
      </c>
      <c r="P1894" s="25" t="s">
        <v>17</v>
      </c>
      <c r="Q1894" s="25" t="s">
        <v>2078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Delhi</v>
      </c>
      <c r="W1894" s="56"/>
      <c r="X1894" s="45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95"/>
        <v>1892</v>
      </c>
      <c r="B1895" s="25" t="s">
        <v>2378</v>
      </c>
      <c r="C1895" s="45">
        <v>45877</v>
      </c>
      <c r="D1895" s="45">
        <v>45885</v>
      </c>
      <c r="E1895" s="8">
        <v>277.2</v>
      </c>
      <c r="F1895" s="8">
        <f t="shared" si="293"/>
        <v>24393.599999999999</v>
      </c>
      <c r="G1895" s="54">
        <f t="shared" si="294"/>
        <v>24393.599999999999</v>
      </c>
      <c r="H1895" s="25">
        <v>320008</v>
      </c>
      <c r="I1895" s="25" t="s">
        <v>3149</v>
      </c>
      <c r="J1895" s="25">
        <v>1</v>
      </c>
      <c r="K1895" s="25">
        <v>1</v>
      </c>
      <c r="L1895" s="25">
        <f t="shared" si="289"/>
        <v>0</v>
      </c>
      <c r="M1895" s="25" t="s">
        <v>2415</v>
      </c>
      <c r="N1895" s="45">
        <v>45887</v>
      </c>
      <c r="O1895" s="54">
        <v>33858</v>
      </c>
      <c r="P1895" s="25" t="s">
        <v>243</v>
      </c>
      <c r="Q1895" s="25">
        <v>58154518704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Mumbai</v>
      </c>
      <c r="W1895" s="56"/>
      <c r="X1895" s="45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95"/>
        <v>1893</v>
      </c>
      <c r="B1896" s="25" t="s">
        <v>2378</v>
      </c>
      <c r="C1896" s="45">
        <v>45877</v>
      </c>
      <c r="D1896" s="45">
        <v>45885</v>
      </c>
      <c r="E1896" s="8">
        <v>187.6</v>
      </c>
      <c r="F1896" s="8">
        <f t="shared" si="293"/>
        <v>16508.8</v>
      </c>
      <c r="G1896" s="54">
        <f t="shared" si="294"/>
        <v>16508.8</v>
      </c>
      <c r="H1896" s="25">
        <v>320806</v>
      </c>
      <c r="I1896" s="25" t="s">
        <v>2854</v>
      </c>
      <c r="J1896" s="25">
        <v>1</v>
      </c>
      <c r="K1896" s="25">
        <v>1</v>
      </c>
      <c r="L1896" s="25">
        <f t="shared" si="289"/>
        <v>0</v>
      </c>
      <c r="M1896" s="25" t="s">
        <v>2432</v>
      </c>
      <c r="N1896" s="45">
        <v>45887</v>
      </c>
      <c r="O1896" s="54">
        <v>28140</v>
      </c>
      <c r="P1896" s="25" t="s">
        <v>622</v>
      </c>
      <c r="Q1896" s="25">
        <v>58154519640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Hyderabad</v>
      </c>
      <c r="W1896" s="56"/>
      <c r="X1896" s="45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x14ac:dyDescent="0.25">
      <c r="A1897" s="25">
        <f t="shared" si="295"/>
        <v>1894</v>
      </c>
      <c r="B1897" s="25" t="s">
        <v>2378</v>
      </c>
      <c r="C1897" s="45">
        <v>45877</v>
      </c>
      <c r="D1897" s="45">
        <v>45885</v>
      </c>
      <c r="E1897" s="8">
        <v>221.9</v>
      </c>
      <c r="F1897" s="8">
        <f t="shared" si="293"/>
        <v>19527.2</v>
      </c>
      <c r="G1897" s="54">
        <f t="shared" si="294"/>
        <v>19527.2</v>
      </c>
      <c r="H1897" s="25">
        <v>321124</v>
      </c>
      <c r="I1897" s="25" t="s">
        <v>3150</v>
      </c>
      <c r="J1897" s="25">
        <v>1</v>
      </c>
      <c r="K1897" s="25">
        <v>1</v>
      </c>
      <c r="L1897" s="25">
        <f t="shared" si="289"/>
        <v>0</v>
      </c>
      <c r="M1897" s="25" t="s">
        <v>2501</v>
      </c>
      <c r="N1897" s="45">
        <v>45891</v>
      </c>
      <c r="O1897" s="54">
        <v>27103.5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95"/>
        <v>1895</v>
      </c>
      <c r="B1898" s="25" t="s">
        <v>2378</v>
      </c>
      <c r="C1898" s="45">
        <v>45877</v>
      </c>
      <c r="D1898" s="45">
        <v>45885</v>
      </c>
      <c r="E1898" s="8">
        <v>104.3</v>
      </c>
      <c r="F1898" s="8">
        <f t="shared" si="293"/>
        <v>9178.4</v>
      </c>
      <c r="G1898" s="54">
        <f t="shared" si="294"/>
        <v>9178.4</v>
      </c>
      <c r="H1898" s="25">
        <v>329907</v>
      </c>
      <c r="I1898" s="25" t="s">
        <v>3151</v>
      </c>
      <c r="J1898" s="25">
        <v>1</v>
      </c>
      <c r="K1898" s="25">
        <v>1</v>
      </c>
      <c r="L1898" s="25">
        <f t="shared" si="289"/>
        <v>0</v>
      </c>
      <c r="M1898" s="25" t="s">
        <v>2420</v>
      </c>
      <c r="N1898" s="45">
        <v>45887</v>
      </c>
      <c r="O1898" s="54">
        <v>15704.6</v>
      </c>
      <c r="P1898" s="25" t="s">
        <v>192</v>
      </c>
      <c r="Q1898" s="25" t="s">
        <v>2402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Chandigarh</v>
      </c>
      <c r="W1898" s="56"/>
      <c r="X1898" s="45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95"/>
        <v>1896</v>
      </c>
      <c r="B1899" s="25" t="s">
        <v>2378</v>
      </c>
      <c r="C1899" s="45">
        <v>45877</v>
      </c>
      <c r="D1899" s="45">
        <v>45885</v>
      </c>
      <c r="E1899" s="8">
        <v>262.5</v>
      </c>
      <c r="F1899" s="8">
        <f t="shared" si="293"/>
        <v>23100</v>
      </c>
      <c r="G1899" s="54">
        <f t="shared" si="294"/>
        <v>23100</v>
      </c>
      <c r="H1899" s="25">
        <v>331318</v>
      </c>
      <c r="I1899" s="25" t="s">
        <v>3152</v>
      </c>
      <c r="J1899" s="25">
        <v>1</v>
      </c>
      <c r="K1899" s="25">
        <v>1</v>
      </c>
      <c r="L1899" s="25">
        <f t="shared" si="289"/>
        <v>0</v>
      </c>
      <c r="M1899" s="25" t="s">
        <v>2501</v>
      </c>
      <c r="N1899" s="45">
        <v>45891</v>
      </c>
      <c r="O1899" s="54">
        <v>32062.5</v>
      </c>
      <c r="P1899" s="25" t="s">
        <v>43</v>
      </c>
      <c r="Q1899" s="25" t="s">
        <v>637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Faridabad</v>
      </c>
      <c r="W1899" s="56"/>
      <c r="X1899" s="45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95"/>
        <v>1897</v>
      </c>
      <c r="B1900" s="25" t="s">
        <v>2378</v>
      </c>
      <c r="C1900" s="45">
        <v>45877</v>
      </c>
      <c r="D1900" s="45">
        <v>45885</v>
      </c>
      <c r="E1900" s="8">
        <v>224</v>
      </c>
      <c r="F1900" s="8">
        <f t="shared" si="293"/>
        <v>19712</v>
      </c>
      <c r="G1900" s="54">
        <f t="shared" si="294"/>
        <v>19712</v>
      </c>
      <c r="H1900" s="25">
        <v>333810</v>
      </c>
      <c r="I1900" s="25" t="s">
        <v>3153</v>
      </c>
      <c r="J1900" s="25">
        <v>1</v>
      </c>
      <c r="K1900" s="25">
        <v>1</v>
      </c>
      <c r="L1900" s="25">
        <f t="shared" si="289"/>
        <v>0</v>
      </c>
      <c r="M1900" s="25" t="s">
        <v>2501</v>
      </c>
      <c r="N1900" s="45">
        <v>45891</v>
      </c>
      <c r="O1900" s="54">
        <v>27360</v>
      </c>
      <c r="P1900" s="25" t="s">
        <v>43</v>
      </c>
      <c r="Q1900" s="25" t="s">
        <v>637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Faridabad</v>
      </c>
      <c r="W1900" s="56"/>
      <c r="X1900" s="45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x14ac:dyDescent="0.25">
      <c r="A1901" s="25">
        <f t="shared" si="295"/>
        <v>1898</v>
      </c>
      <c r="B1901" s="25" t="s">
        <v>2378</v>
      </c>
      <c r="C1901" s="45">
        <v>45877</v>
      </c>
      <c r="D1901" s="45">
        <v>45885</v>
      </c>
      <c r="E1901" s="8">
        <v>160.30000000000001</v>
      </c>
      <c r="F1901" s="8">
        <f t="shared" si="293"/>
        <v>14106.400000000001</v>
      </c>
      <c r="G1901" s="54">
        <f t="shared" si="294"/>
        <v>14106.400000000001</v>
      </c>
      <c r="H1901" s="25">
        <v>338304</v>
      </c>
      <c r="I1901" s="25" t="s">
        <v>3154</v>
      </c>
      <c r="J1901" s="25">
        <v>1</v>
      </c>
      <c r="K1901" s="25">
        <v>1</v>
      </c>
      <c r="L1901" s="25">
        <f t="shared" si="289"/>
        <v>0</v>
      </c>
      <c r="M1901" s="25" t="s">
        <v>2432</v>
      </c>
      <c r="N1901" s="45">
        <v>45887</v>
      </c>
      <c r="O1901" s="54">
        <v>24045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95"/>
        <v>1899</v>
      </c>
      <c r="B1902" s="25" t="s">
        <v>2378</v>
      </c>
      <c r="C1902" s="45">
        <v>45877</v>
      </c>
      <c r="D1902" s="45">
        <v>45885</v>
      </c>
      <c r="E1902" s="8">
        <v>305.25</v>
      </c>
      <c r="F1902" s="8">
        <f t="shared" si="293"/>
        <v>26862</v>
      </c>
      <c r="G1902" s="54">
        <f t="shared" si="294"/>
        <v>26862</v>
      </c>
      <c r="H1902" s="25">
        <v>341626</v>
      </c>
      <c r="I1902" s="25" t="s">
        <v>3155</v>
      </c>
      <c r="J1902" s="25">
        <v>1</v>
      </c>
      <c r="K1902" s="25">
        <v>1</v>
      </c>
      <c r="L1902" s="25">
        <f t="shared" si="289"/>
        <v>0</v>
      </c>
      <c r="M1902" s="25" t="s">
        <v>2455</v>
      </c>
      <c r="N1902" s="45">
        <v>45888</v>
      </c>
      <c r="O1902" s="54">
        <v>30932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95"/>
        <v>1900</v>
      </c>
      <c r="B1903" s="25" t="s">
        <v>2378</v>
      </c>
      <c r="C1903" s="45">
        <v>45877</v>
      </c>
      <c r="D1903" s="45">
        <v>45885</v>
      </c>
      <c r="E1903" s="8">
        <v>226.1</v>
      </c>
      <c r="F1903" s="8">
        <f t="shared" si="293"/>
        <v>19896.8</v>
      </c>
      <c r="G1903" s="54">
        <f t="shared" si="294"/>
        <v>39793.599999999999</v>
      </c>
      <c r="H1903" s="25">
        <v>352904</v>
      </c>
      <c r="I1903" s="25" t="s">
        <v>3156</v>
      </c>
      <c r="J1903" s="25">
        <v>2</v>
      </c>
      <c r="K1903" s="25">
        <v>2</v>
      </c>
      <c r="L1903" s="25">
        <f t="shared" si="289"/>
        <v>0</v>
      </c>
      <c r="M1903" s="25" t="s">
        <v>2431</v>
      </c>
      <c r="N1903" s="45">
        <v>45887</v>
      </c>
      <c r="O1903" s="54">
        <v>61370</v>
      </c>
      <c r="P1903" s="25" t="s">
        <v>622</v>
      </c>
      <c r="Q1903" s="25">
        <v>58154519640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Hyderabad</v>
      </c>
      <c r="W1903" s="56"/>
      <c r="X1903" s="45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95"/>
        <v>1901</v>
      </c>
      <c r="B1904" s="25" t="s">
        <v>2378</v>
      </c>
      <c r="C1904" s="45">
        <v>45877</v>
      </c>
      <c r="D1904" s="45">
        <v>45885</v>
      </c>
      <c r="E1904" s="8">
        <v>236.6</v>
      </c>
      <c r="F1904" s="8">
        <f t="shared" si="293"/>
        <v>20820.8</v>
      </c>
      <c r="G1904" s="54">
        <f t="shared" si="294"/>
        <v>41641.599999999999</v>
      </c>
      <c r="H1904" s="25">
        <v>352906</v>
      </c>
      <c r="I1904" s="25" t="s">
        <v>3157</v>
      </c>
      <c r="J1904" s="25">
        <v>2</v>
      </c>
      <c r="K1904" s="25">
        <v>2</v>
      </c>
      <c r="L1904" s="25">
        <f t="shared" si="289"/>
        <v>0</v>
      </c>
      <c r="M1904" s="25" t="s">
        <v>2421</v>
      </c>
      <c r="N1904" s="45">
        <v>45887</v>
      </c>
      <c r="O1904" s="54">
        <v>71250.399999999994</v>
      </c>
      <c r="P1904" s="25" t="s">
        <v>192</v>
      </c>
      <c r="Q1904" s="25" t="s">
        <v>2402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Chandigarh</v>
      </c>
      <c r="W1904" s="56"/>
      <c r="X1904" s="45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95"/>
        <v>1902</v>
      </c>
      <c r="B1905" s="25" t="s">
        <v>2378</v>
      </c>
      <c r="C1905" s="45">
        <v>45877</v>
      </c>
      <c r="D1905" s="45">
        <v>45885</v>
      </c>
      <c r="E1905" s="8">
        <v>267.39999999999998</v>
      </c>
      <c r="F1905" s="8">
        <f t="shared" si="293"/>
        <v>23531.199999999997</v>
      </c>
      <c r="G1905" s="54">
        <f t="shared" si="294"/>
        <v>23531.199999999997</v>
      </c>
      <c r="H1905" s="25">
        <v>353226</v>
      </c>
      <c r="I1905" s="25" t="s">
        <v>3158</v>
      </c>
      <c r="J1905" s="25">
        <v>1</v>
      </c>
      <c r="K1905" s="25">
        <v>1</v>
      </c>
      <c r="L1905" s="25">
        <f t="shared" si="289"/>
        <v>0</v>
      </c>
      <c r="M1905" s="25" t="s">
        <v>2455</v>
      </c>
      <c r="N1905" s="45">
        <v>45888</v>
      </c>
      <c r="O1905" s="54">
        <v>29032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95"/>
        <v>1903</v>
      </c>
      <c r="B1906" s="25" t="s">
        <v>2378</v>
      </c>
      <c r="C1906" s="45">
        <v>45877</v>
      </c>
      <c r="D1906" s="45">
        <v>45885</v>
      </c>
      <c r="E1906" s="8">
        <v>273.7</v>
      </c>
      <c r="F1906" s="8">
        <f t="shared" si="293"/>
        <v>24085.599999999999</v>
      </c>
      <c r="G1906" s="54">
        <f t="shared" si="294"/>
        <v>24085.599999999999</v>
      </c>
      <c r="H1906" s="25">
        <v>353272</v>
      </c>
      <c r="I1906" s="25" t="s">
        <v>3159</v>
      </c>
      <c r="J1906" s="25">
        <v>1</v>
      </c>
      <c r="K1906" s="25">
        <v>1</v>
      </c>
      <c r="L1906" s="25">
        <f t="shared" si="289"/>
        <v>0</v>
      </c>
      <c r="M1906" s="25" t="s">
        <v>2455</v>
      </c>
      <c r="N1906" s="45">
        <v>45888</v>
      </c>
      <c r="O1906" s="54">
        <v>29716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95"/>
        <v>1904</v>
      </c>
      <c r="B1907" s="25" t="s">
        <v>2378</v>
      </c>
      <c r="C1907" s="45">
        <v>45877</v>
      </c>
      <c r="D1907" s="45">
        <v>45885</v>
      </c>
      <c r="E1907" s="8">
        <v>153</v>
      </c>
      <c r="F1907" s="8">
        <f t="shared" si="293"/>
        <v>13464</v>
      </c>
      <c r="G1907" s="54">
        <f t="shared" si="294"/>
        <v>13464</v>
      </c>
      <c r="H1907" s="25">
        <v>354515</v>
      </c>
      <c r="I1907" s="25" t="s">
        <v>3160</v>
      </c>
      <c r="J1907" s="25">
        <v>1</v>
      </c>
      <c r="K1907" s="25">
        <v>1</v>
      </c>
      <c r="L1907" s="25">
        <f t="shared" si="289"/>
        <v>0</v>
      </c>
      <c r="M1907" s="25" t="s">
        <v>2434</v>
      </c>
      <c r="N1907" s="45">
        <v>45887</v>
      </c>
      <c r="O1907" s="54">
        <v>23715</v>
      </c>
      <c r="P1907" s="25" t="s">
        <v>1022</v>
      </c>
      <c r="Q1907" s="25">
        <v>58154521795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Guwahati</v>
      </c>
      <c r="W1907" s="56"/>
      <c r="X1907" s="45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95"/>
        <v>1905</v>
      </c>
      <c r="B1908" s="25" t="s">
        <v>2378</v>
      </c>
      <c r="C1908" s="45">
        <v>45877</v>
      </c>
      <c r="D1908" s="45">
        <v>45885</v>
      </c>
      <c r="E1908" s="8">
        <v>203.7</v>
      </c>
      <c r="F1908" s="8">
        <f t="shared" si="293"/>
        <v>17925.599999999999</v>
      </c>
      <c r="G1908" s="54">
        <f t="shared" si="294"/>
        <v>17925.599999999999</v>
      </c>
      <c r="H1908" s="25">
        <v>362504</v>
      </c>
      <c r="I1908" s="25" t="s">
        <v>3039</v>
      </c>
      <c r="J1908" s="25">
        <v>1</v>
      </c>
      <c r="K1908" s="25">
        <v>1</v>
      </c>
      <c r="L1908" s="25">
        <f t="shared" si="289"/>
        <v>0</v>
      </c>
      <c r="M1908" s="25" t="s">
        <v>2455</v>
      </c>
      <c r="N1908" s="45">
        <v>45888</v>
      </c>
      <c r="O1908" s="54">
        <v>22116</v>
      </c>
      <c r="P1908" s="25" t="s">
        <v>17</v>
      </c>
      <c r="Q1908" s="25" t="s">
        <v>2078</v>
      </c>
      <c r="R1908" s="25" t="s">
        <v>638</v>
      </c>
      <c r="S1908" s="3">
        <v>4</v>
      </c>
      <c r="T1908" s="55"/>
      <c r="U1908" s="25" t="s">
        <v>19</v>
      </c>
      <c r="V1908" s="25" t="str">
        <f>VLOOKUP(P1908,'Customer List'!B:C,2,)</f>
        <v>Delhi</v>
      </c>
      <c r="W1908" s="56"/>
      <c r="X1908" s="45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67" t="str">
        <f>VLOOKUP(P1908,'Customer List'!B:D,3,)</f>
        <v>Local</v>
      </c>
    </row>
    <row r="1909" spans="1:29" x14ac:dyDescent="0.25">
      <c r="A1909" s="25">
        <f t="shared" si="295"/>
        <v>1906</v>
      </c>
      <c r="B1909" s="25" t="s">
        <v>2378</v>
      </c>
      <c r="C1909" s="45">
        <v>45877</v>
      </c>
      <c r="D1909" s="45">
        <v>45885</v>
      </c>
      <c r="E1909" s="8">
        <v>321.75</v>
      </c>
      <c r="F1909" s="8">
        <f t="shared" si="293"/>
        <v>28314</v>
      </c>
      <c r="G1909" s="54">
        <f t="shared" si="294"/>
        <v>28314</v>
      </c>
      <c r="H1909" s="25">
        <v>362538</v>
      </c>
      <c r="I1909" s="25" t="s">
        <v>3029</v>
      </c>
      <c r="J1909" s="25">
        <v>1</v>
      </c>
      <c r="K1909" s="25">
        <v>1</v>
      </c>
      <c r="L1909" s="25">
        <f t="shared" si="289"/>
        <v>0</v>
      </c>
      <c r="M1909" s="25" t="s">
        <v>2455</v>
      </c>
      <c r="N1909" s="45">
        <v>45888</v>
      </c>
      <c r="O1909" s="54">
        <v>32604</v>
      </c>
      <c r="P1909" s="25" t="s">
        <v>17</v>
      </c>
      <c r="Q1909" s="25" t="s">
        <v>2078</v>
      </c>
      <c r="R1909" s="25" t="s">
        <v>638</v>
      </c>
      <c r="S1909" s="3">
        <v>4</v>
      </c>
      <c r="T1909" s="55"/>
      <c r="U1909" s="25" t="s">
        <v>19</v>
      </c>
      <c r="V1909" s="25" t="str">
        <f>VLOOKUP(P1909,'Customer List'!B:C,2,)</f>
        <v>Delhi</v>
      </c>
      <c r="W1909" s="56"/>
      <c r="X1909" s="45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67" t="str">
        <f>VLOOKUP(P1909,'Customer List'!B:D,3,)</f>
        <v>Local</v>
      </c>
    </row>
    <row r="1910" spans="1:29" x14ac:dyDescent="0.25">
      <c r="A1910" s="25">
        <f t="shared" si="295"/>
        <v>1907</v>
      </c>
      <c r="B1910" s="25" t="s">
        <v>2378</v>
      </c>
      <c r="C1910" s="45">
        <v>45877</v>
      </c>
      <c r="D1910" s="45">
        <v>45885</v>
      </c>
      <c r="E1910" s="8">
        <v>187.6</v>
      </c>
      <c r="F1910" s="8">
        <f t="shared" si="293"/>
        <v>16508.8</v>
      </c>
      <c r="G1910" s="54">
        <f t="shared" si="294"/>
        <v>16508.8</v>
      </c>
      <c r="H1910" s="25">
        <v>364108</v>
      </c>
      <c r="I1910" s="25" t="s">
        <v>3161</v>
      </c>
      <c r="J1910" s="25">
        <v>1</v>
      </c>
      <c r="K1910" s="25">
        <v>1</v>
      </c>
      <c r="L1910" s="25">
        <f t="shared" si="289"/>
        <v>0</v>
      </c>
      <c r="M1910" s="25" t="s">
        <v>2425</v>
      </c>
      <c r="N1910" s="45">
        <v>45887</v>
      </c>
      <c r="O1910" s="54">
        <v>24174.27</v>
      </c>
      <c r="P1910" s="25" t="s">
        <v>270</v>
      </c>
      <c r="Q1910" s="25">
        <v>58154517212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Kalyani</v>
      </c>
      <c r="W1910" s="56"/>
      <c r="X1910" s="45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95"/>
        <v>1908</v>
      </c>
      <c r="B1911" s="25" t="s">
        <v>2378</v>
      </c>
      <c r="C1911" s="45">
        <v>45877</v>
      </c>
      <c r="D1911" s="45">
        <v>45885</v>
      </c>
      <c r="E1911" s="8">
        <v>291.89999999999998</v>
      </c>
      <c r="F1911" s="8">
        <f t="shared" si="293"/>
        <v>25687.199999999997</v>
      </c>
      <c r="G1911" s="54">
        <f t="shared" si="294"/>
        <v>25687.199999999997</v>
      </c>
      <c r="H1911" s="25">
        <v>375020</v>
      </c>
      <c r="I1911" s="25" t="s">
        <v>3162</v>
      </c>
      <c r="J1911" s="25">
        <v>1</v>
      </c>
      <c r="K1911" s="25">
        <v>1</v>
      </c>
      <c r="L1911" s="25">
        <f t="shared" si="289"/>
        <v>0</v>
      </c>
      <c r="M1911" s="25" t="s">
        <v>2432</v>
      </c>
      <c r="N1911" s="45">
        <v>45887</v>
      </c>
      <c r="O1911" s="54">
        <v>43785</v>
      </c>
      <c r="P1911" s="25" t="s">
        <v>622</v>
      </c>
      <c r="Q1911" s="25">
        <v>58154519640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Hyderabad</v>
      </c>
      <c r="W1911" s="56"/>
      <c r="X1911" s="45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95"/>
        <v>1909</v>
      </c>
      <c r="B1912" s="25" t="s">
        <v>2378</v>
      </c>
      <c r="C1912" s="45">
        <v>45877</v>
      </c>
      <c r="D1912" s="45">
        <v>45885</v>
      </c>
      <c r="E1912" s="8">
        <v>224</v>
      </c>
      <c r="F1912" s="8">
        <f t="shared" si="293"/>
        <v>19712</v>
      </c>
      <c r="G1912" s="54">
        <f t="shared" si="294"/>
        <v>19712</v>
      </c>
      <c r="H1912" s="25">
        <v>393512</v>
      </c>
      <c r="I1912" s="25" t="s">
        <v>3163</v>
      </c>
      <c r="J1912" s="25">
        <v>1</v>
      </c>
      <c r="K1912" s="25">
        <v>1</v>
      </c>
      <c r="L1912" s="25">
        <f t="shared" si="289"/>
        <v>0</v>
      </c>
      <c r="M1912" s="25" t="s">
        <v>2432</v>
      </c>
      <c r="N1912" s="45">
        <v>45887</v>
      </c>
      <c r="O1912" s="54">
        <v>33600</v>
      </c>
      <c r="P1912" s="25" t="s">
        <v>622</v>
      </c>
      <c r="Q1912" s="25">
        <v>58154519640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Hyderabad</v>
      </c>
      <c r="W1912" s="56"/>
      <c r="X1912" s="45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95"/>
        <v>1910</v>
      </c>
      <c r="B1913" s="25" t="s">
        <v>2378</v>
      </c>
      <c r="C1913" s="45">
        <v>45877</v>
      </c>
      <c r="D1913" s="45">
        <v>45885</v>
      </c>
      <c r="E1913" s="8">
        <v>146.30000000000001</v>
      </c>
      <c r="F1913" s="8">
        <f t="shared" si="293"/>
        <v>12874.400000000001</v>
      </c>
      <c r="G1913" s="54">
        <f t="shared" si="294"/>
        <v>12874.400000000001</v>
      </c>
      <c r="H1913" s="25">
        <v>400134</v>
      </c>
      <c r="I1913" s="25" t="s">
        <v>2980</v>
      </c>
      <c r="J1913" s="25">
        <v>1</v>
      </c>
      <c r="K1913" s="25">
        <v>1</v>
      </c>
      <c r="L1913" s="25">
        <f t="shared" si="289"/>
        <v>0</v>
      </c>
      <c r="M1913" s="25" t="s">
        <v>2415</v>
      </c>
      <c r="N1913" s="45">
        <v>45887</v>
      </c>
      <c r="O1913" s="54">
        <v>17869.5</v>
      </c>
      <c r="P1913" s="25" t="s">
        <v>243</v>
      </c>
      <c r="Q1913" s="25">
        <v>58154518704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Mumbai</v>
      </c>
      <c r="W1913" s="56"/>
      <c r="X1913" s="45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95"/>
        <v>1911</v>
      </c>
      <c r="B1914" s="25" t="s">
        <v>2378</v>
      </c>
      <c r="C1914" s="45">
        <v>45877</v>
      </c>
      <c r="D1914" s="45">
        <v>45885</v>
      </c>
      <c r="E1914" s="8">
        <v>42.7</v>
      </c>
      <c r="F1914" s="8">
        <f t="shared" si="293"/>
        <v>3757.6000000000004</v>
      </c>
      <c r="G1914" s="54">
        <f t="shared" si="294"/>
        <v>3757.6000000000004</v>
      </c>
      <c r="H1914" s="25">
        <v>400139</v>
      </c>
      <c r="I1914" s="25" t="s">
        <v>3164</v>
      </c>
      <c r="J1914" s="25">
        <v>1</v>
      </c>
      <c r="K1914" s="25">
        <v>1</v>
      </c>
      <c r="L1914" s="25">
        <f t="shared" si="289"/>
        <v>0</v>
      </c>
      <c r="M1914" s="25" t="s">
        <v>2501</v>
      </c>
      <c r="N1914" s="45">
        <v>45891</v>
      </c>
      <c r="O1914" s="54">
        <v>5215.5</v>
      </c>
      <c r="P1914" s="25" t="s">
        <v>43</v>
      </c>
      <c r="Q1914" s="25" t="s">
        <v>637</v>
      </c>
      <c r="R1914" s="25" t="s">
        <v>638</v>
      </c>
      <c r="S1914" s="3">
        <v>4</v>
      </c>
      <c r="T1914" s="55"/>
      <c r="U1914" s="25" t="s">
        <v>19</v>
      </c>
      <c r="V1914" s="25" t="str">
        <f>VLOOKUP(P1914,'Customer List'!B:C,2,)</f>
        <v>Faridabad</v>
      </c>
      <c r="W1914" s="56"/>
      <c r="X1914" s="45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67" t="str">
        <f>VLOOKUP(P1914,'Customer List'!B:D,3,)</f>
        <v>Local</v>
      </c>
    </row>
    <row r="1915" spans="1:29" x14ac:dyDescent="0.25">
      <c r="A1915" s="25">
        <f t="shared" si="295"/>
        <v>1912</v>
      </c>
      <c r="B1915" s="25" t="s">
        <v>2378</v>
      </c>
      <c r="C1915" s="45">
        <v>45877</v>
      </c>
      <c r="D1915" s="45">
        <v>45885</v>
      </c>
      <c r="E1915" s="8">
        <v>168.7</v>
      </c>
      <c r="F1915" s="8">
        <f t="shared" si="293"/>
        <v>14845.599999999999</v>
      </c>
      <c r="G1915" s="54">
        <f t="shared" si="294"/>
        <v>14845.599999999999</v>
      </c>
      <c r="H1915" s="25">
        <v>400150</v>
      </c>
      <c r="I1915" s="25" t="s">
        <v>3165</v>
      </c>
      <c r="J1915" s="25">
        <v>1</v>
      </c>
      <c r="K1915" s="25">
        <v>1</v>
      </c>
      <c r="L1915" s="25">
        <f t="shared" si="289"/>
        <v>0</v>
      </c>
      <c r="M1915" s="25" t="s">
        <v>2416</v>
      </c>
      <c r="N1915" s="45">
        <v>45887</v>
      </c>
      <c r="O1915" s="54">
        <v>26148.5</v>
      </c>
      <c r="P1915" s="25" t="s">
        <v>2053</v>
      </c>
      <c r="Q1915" s="25">
        <v>58154518030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Banglore</v>
      </c>
      <c r="W1915" s="56"/>
      <c r="X1915" s="45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95"/>
        <v>1913</v>
      </c>
      <c r="B1916" s="25" t="s">
        <v>2378</v>
      </c>
      <c r="C1916" s="45">
        <v>45877</v>
      </c>
      <c r="D1916" s="45">
        <v>45885</v>
      </c>
      <c r="E1916" s="8">
        <v>268.5</v>
      </c>
      <c r="F1916" s="8">
        <f t="shared" si="293"/>
        <v>23628</v>
      </c>
      <c r="G1916" s="54">
        <f t="shared" si="294"/>
        <v>23628</v>
      </c>
      <c r="H1916" s="25">
        <v>400260</v>
      </c>
      <c r="I1916" s="25" t="s">
        <v>2886</v>
      </c>
      <c r="J1916" s="25">
        <v>1</v>
      </c>
      <c r="K1916" s="25">
        <v>1</v>
      </c>
      <c r="L1916" s="25">
        <f t="shared" si="289"/>
        <v>0</v>
      </c>
      <c r="M1916" s="25" t="s">
        <v>2416</v>
      </c>
      <c r="N1916" s="45">
        <v>45887</v>
      </c>
      <c r="O1916" s="54">
        <v>38843</v>
      </c>
      <c r="P1916" s="25" t="s">
        <v>2053</v>
      </c>
      <c r="Q1916" s="25">
        <v>58154518030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Banglore</v>
      </c>
      <c r="W1916" s="56"/>
      <c r="X1916" s="45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95"/>
        <v>1914</v>
      </c>
      <c r="B1917" s="25" t="s">
        <v>2378</v>
      </c>
      <c r="C1917" s="45">
        <v>45877</v>
      </c>
      <c r="D1917" s="45">
        <v>45885</v>
      </c>
      <c r="E1917" s="8">
        <v>81.900000000000006</v>
      </c>
      <c r="F1917" s="8">
        <f t="shared" si="293"/>
        <v>7207.2000000000007</v>
      </c>
      <c r="G1917" s="54">
        <f t="shared" si="294"/>
        <v>14414.400000000001</v>
      </c>
      <c r="H1917" s="25">
        <v>401208</v>
      </c>
      <c r="I1917" s="25" t="s">
        <v>2987</v>
      </c>
      <c r="J1917" s="25">
        <v>2</v>
      </c>
      <c r="K1917" s="25">
        <v>2</v>
      </c>
      <c r="L1917" s="25">
        <f t="shared" si="289"/>
        <v>0</v>
      </c>
      <c r="M1917" s="25" t="s">
        <v>2431</v>
      </c>
      <c r="N1917" s="45">
        <v>45887</v>
      </c>
      <c r="O1917" s="54">
        <v>22230</v>
      </c>
      <c r="P1917" s="25" t="s">
        <v>622</v>
      </c>
      <c r="Q1917" s="25">
        <v>58154519640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95"/>
        <v>1915</v>
      </c>
      <c r="B1918" s="25" t="s">
        <v>2378</v>
      </c>
      <c r="C1918" s="45">
        <v>45877</v>
      </c>
      <c r="D1918" s="45">
        <v>45885</v>
      </c>
      <c r="E1918" s="8">
        <v>39.200000000000003</v>
      </c>
      <c r="F1918" s="8">
        <f t="shared" si="293"/>
        <v>3449.6000000000004</v>
      </c>
      <c r="G1918" s="54">
        <f t="shared" si="294"/>
        <v>3449.6000000000004</v>
      </c>
      <c r="H1918" s="25">
        <v>405203</v>
      </c>
      <c r="I1918" s="25" t="s">
        <v>1759</v>
      </c>
      <c r="J1918" s="25">
        <v>1</v>
      </c>
      <c r="K1918" s="25">
        <v>1</v>
      </c>
      <c r="L1918" s="25">
        <f t="shared" si="289"/>
        <v>0</v>
      </c>
      <c r="M1918" s="25" t="s">
        <v>2433</v>
      </c>
      <c r="N1918" s="45">
        <v>45887</v>
      </c>
      <c r="O1918" s="54">
        <v>5880</v>
      </c>
      <c r="P1918" s="25" t="s">
        <v>622</v>
      </c>
      <c r="Q1918" s="25">
        <v>58154519640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Hyderabad</v>
      </c>
      <c r="W1918" s="56"/>
      <c r="X1918" s="45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95"/>
        <v>1916</v>
      </c>
      <c r="B1919" s="25" t="s">
        <v>2378</v>
      </c>
      <c r="C1919" s="45">
        <v>45877</v>
      </c>
      <c r="D1919" s="45">
        <v>45885</v>
      </c>
      <c r="E1919" s="8">
        <v>185.5</v>
      </c>
      <c r="F1919" s="8">
        <f t="shared" si="293"/>
        <v>16324</v>
      </c>
      <c r="G1919" s="54">
        <f t="shared" si="294"/>
        <v>16324</v>
      </c>
      <c r="H1919" s="25">
        <v>405718</v>
      </c>
      <c r="I1919" s="25" t="s">
        <v>3048</v>
      </c>
      <c r="J1919" s="25">
        <v>1</v>
      </c>
      <c r="K1919" s="25">
        <v>1</v>
      </c>
      <c r="L1919" s="25">
        <f t="shared" si="289"/>
        <v>0</v>
      </c>
      <c r="M1919" s="25" t="s">
        <v>2424</v>
      </c>
      <c r="N1919" s="45">
        <v>45887</v>
      </c>
      <c r="O1919" s="54">
        <v>20140</v>
      </c>
      <c r="P1919" s="25" t="s">
        <v>841</v>
      </c>
      <c r="Q1919" s="25">
        <v>58154523350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Hyderabad</v>
      </c>
      <c r="W1919" s="56"/>
      <c r="X1919" s="45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95"/>
        <v>1917</v>
      </c>
      <c r="B1920" s="25" t="s">
        <v>2378</v>
      </c>
      <c r="C1920" s="45">
        <v>45877</v>
      </c>
      <c r="D1920" s="45">
        <v>45885</v>
      </c>
      <c r="E1920" s="8">
        <v>72.8</v>
      </c>
      <c r="F1920" s="8">
        <f t="shared" si="293"/>
        <v>6406.4</v>
      </c>
      <c r="G1920" s="54">
        <f t="shared" si="294"/>
        <v>6406.4</v>
      </c>
      <c r="H1920" s="25">
        <v>406421</v>
      </c>
      <c r="I1920" s="25" t="s">
        <v>3166</v>
      </c>
      <c r="J1920" s="25">
        <v>1</v>
      </c>
      <c r="K1920" s="25">
        <v>1</v>
      </c>
      <c r="L1920" s="25">
        <f t="shared" si="289"/>
        <v>0</v>
      </c>
      <c r="M1920" s="25" t="s">
        <v>2417</v>
      </c>
      <c r="N1920" s="45">
        <v>45887</v>
      </c>
      <c r="O1920" s="54">
        <v>11284</v>
      </c>
      <c r="P1920" s="25" t="s">
        <v>1913</v>
      </c>
      <c r="Q1920" s="25" t="s">
        <v>2403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95"/>
        <v>1918</v>
      </c>
      <c r="B1921" s="25" t="s">
        <v>2378</v>
      </c>
      <c r="C1921" s="45">
        <v>45877</v>
      </c>
      <c r="D1921" s="45">
        <v>45885</v>
      </c>
      <c r="E1921" s="8">
        <v>135.80000000000001</v>
      </c>
      <c r="F1921" s="8">
        <f t="shared" si="293"/>
        <v>11950.400000000001</v>
      </c>
      <c r="G1921" s="54">
        <f t="shared" si="294"/>
        <v>11950.400000000001</v>
      </c>
      <c r="H1921" s="25">
        <v>407122</v>
      </c>
      <c r="I1921" s="25" t="s">
        <v>3167</v>
      </c>
      <c r="J1921" s="25">
        <v>1</v>
      </c>
      <c r="K1921" s="25">
        <v>1</v>
      </c>
      <c r="L1921" s="25">
        <f t="shared" si="289"/>
        <v>0</v>
      </c>
      <c r="M1921" s="25" t="s">
        <v>2417</v>
      </c>
      <c r="N1921" s="45">
        <v>45887</v>
      </c>
      <c r="O1921" s="54">
        <v>21049</v>
      </c>
      <c r="P1921" s="25" t="s">
        <v>1913</v>
      </c>
      <c r="Q1921" s="25" t="s">
        <v>2403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Chandigarh</v>
      </c>
      <c r="W1921" s="56"/>
      <c r="X1921" s="45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95"/>
        <v>1919</v>
      </c>
      <c r="B1922" s="25" t="s">
        <v>2378</v>
      </c>
      <c r="C1922" s="45">
        <v>45877</v>
      </c>
      <c r="D1922" s="45">
        <v>45885</v>
      </c>
      <c r="E1922" s="8">
        <v>45.5</v>
      </c>
      <c r="F1922" s="8">
        <f t="shared" si="293"/>
        <v>4004</v>
      </c>
      <c r="G1922" s="54">
        <f t="shared" si="294"/>
        <v>4004</v>
      </c>
      <c r="H1922" s="25">
        <v>420301</v>
      </c>
      <c r="I1922" s="25" t="s">
        <v>2898</v>
      </c>
      <c r="J1922" s="25">
        <v>1</v>
      </c>
      <c r="K1922" s="25">
        <v>1</v>
      </c>
      <c r="L1922" s="25">
        <f t="shared" si="289"/>
        <v>0</v>
      </c>
      <c r="M1922" s="25" t="s">
        <v>2420</v>
      </c>
      <c r="N1922" s="45">
        <v>45887</v>
      </c>
      <c r="O1922" s="54">
        <v>6851</v>
      </c>
      <c r="P1922" s="25" t="s">
        <v>192</v>
      </c>
      <c r="Q1922" s="25" t="s">
        <v>2402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Chandigarh</v>
      </c>
      <c r="W1922" s="56"/>
      <c r="X1922" s="45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95"/>
        <v>1920</v>
      </c>
      <c r="B1923" s="25" t="s">
        <v>2378</v>
      </c>
      <c r="C1923" s="45">
        <v>45877</v>
      </c>
      <c r="D1923" s="45">
        <v>45885</v>
      </c>
      <c r="E1923" s="8">
        <v>45.5</v>
      </c>
      <c r="F1923" s="8">
        <f t="shared" si="293"/>
        <v>4004</v>
      </c>
      <c r="G1923" s="54">
        <f t="shared" si="294"/>
        <v>4004</v>
      </c>
      <c r="H1923" s="25">
        <v>420301</v>
      </c>
      <c r="I1923" s="25" t="s">
        <v>2898</v>
      </c>
      <c r="J1923" s="25">
        <v>1</v>
      </c>
      <c r="K1923" s="25">
        <v>1</v>
      </c>
      <c r="L1923" s="25">
        <f t="shared" si="289"/>
        <v>0</v>
      </c>
      <c r="M1923" s="25" t="s">
        <v>2444</v>
      </c>
      <c r="N1923" s="45">
        <v>45888</v>
      </c>
      <c r="O1923" s="54">
        <v>7052.5</v>
      </c>
      <c r="P1923" s="25" t="s">
        <v>2272</v>
      </c>
      <c r="Q1923" s="25">
        <v>58154569104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Chennai</v>
      </c>
      <c r="W1923" s="56"/>
      <c r="X1923" s="45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95"/>
        <v>1921</v>
      </c>
      <c r="B1924" s="25" t="s">
        <v>2378</v>
      </c>
      <c r="C1924" s="45">
        <v>45877</v>
      </c>
      <c r="D1924" s="45">
        <v>45885</v>
      </c>
      <c r="E1924" s="8">
        <v>144.19999999999999</v>
      </c>
      <c r="F1924" s="8">
        <f t="shared" si="293"/>
        <v>12689.599999999999</v>
      </c>
      <c r="G1924" s="54">
        <f t="shared" si="294"/>
        <v>12689.599999999999</v>
      </c>
      <c r="H1924" s="25">
        <v>420302</v>
      </c>
      <c r="I1924" s="25" t="s">
        <v>2898</v>
      </c>
      <c r="J1924" s="25">
        <v>1</v>
      </c>
      <c r="K1924" s="25">
        <v>1</v>
      </c>
      <c r="L1924" s="25">
        <f t="shared" si="289"/>
        <v>0</v>
      </c>
      <c r="M1924" s="25" t="s">
        <v>2414</v>
      </c>
      <c r="N1924" s="45">
        <v>45887</v>
      </c>
      <c r="O1924" s="54">
        <v>17613</v>
      </c>
      <c r="P1924" s="25" t="s">
        <v>243</v>
      </c>
      <c r="Q1924" s="25">
        <v>58154518704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Mumbai</v>
      </c>
      <c r="W1924" s="56"/>
      <c r="X1924" s="45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95"/>
        <v>1922</v>
      </c>
      <c r="B1925" s="25" t="s">
        <v>2378</v>
      </c>
      <c r="C1925" s="45">
        <v>45877</v>
      </c>
      <c r="D1925" s="45">
        <v>45885</v>
      </c>
      <c r="E1925" s="8">
        <v>70.7</v>
      </c>
      <c r="F1925" s="8">
        <f t="shared" si="293"/>
        <v>6221.6</v>
      </c>
      <c r="G1925" s="54">
        <f t="shared" si="294"/>
        <v>12443.2</v>
      </c>
      <c r="H1925" s="25">
        <v>422301</v>
      </c>
      <c r="I1925" s="25" t="s">
        <v>2808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2431</v>
      </c>
      <c r="N1925" s="45">
        <v>45887</v>
      </c>
      <c r="O1925" s="54">
        <v>19190</v>
      </c>
      <c r="P1925" s="25" t="s">
        <v>622</v>
      </c>
      <c r="Q1925" s="25">
        <v>58154519640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95"/>
        <v>1923</v>
      </c>
      <c r="B1926" s="25" t="s">
        <v>2378</v>
      </c>
      <c r="C1926" s="45">
        <v>45877</v>
      </c>
      <c r="D1926" s="45">
        <v>45885</v>
      </c>
      <c r="E1926" s="8">
        <v>62.3</v>
      </c>
      <c r="F1926" s="8">
        <f t="shared" ref="F1926:F1989" si="300">IF(AB1926="DOLLAR",E1926*88,E1926)</f>
        <v>5482.4</v>
      </c>
      <c r="G1926" s="54">
        <f t="shared" si="294"/>
        <v>5482.4</v>
      </c>
      <c r="H1926" s="25">
        <v>423101</v>
      </c>
      <c r="I1926" s="25" t="s">
        <v>1270</v>
      </c>
      <c r="J1926" s="25">
        <v>1</v>
      </c>
      <c r="K1926" s="25">
        <v>1</v>
      </c>
      <c r="L1926" s="25">
        <f t="shared" si="296"/>
        <v>0</v>
      </c>
      <c r="M1926" s="25" t="s">
        <v>2554</v>
      </c>
      <c r="N1926" s="45">
        <v>45892</v>
      </c>
      <c r="O1926" s="54">
        <v>10346.25</v>
      </c>
      <c r="P1926" s="25" t="s">
        <v>2364</v>
      </c>
      <c r="Q1926" s="25">
        <v>58154749645</v>
      </c>
      <c r="R1926" s="25" t="s">
        <v>41</v>
      </c>
      <c r="S1926" s="3">
        <v>-20</v>
      </c>
      <c r="T1926" s="55"/>
      <c r="U1926" s="25" t="s">
        <v>19</v>
      </c>
      <c r="V1926" s="25" t="str">
        <f>VLOOKUP(P1926,'Customer List'!B:C,2,)</f>
        <v>Pune</v>
      </c>
      <c r="W1926" s="56"/>
      <c r="X1926" s="45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x14ac:dyDescent="0.25">
      <c r="A1927" s="25">
        <f t="shared" si="295"/>
        <v>1924</v>
      </c>
      <c r="B1927" s="25" t="s">
        <v>2378</v>
      </c>
      <c r="C1927" s="45">
        <v>45877</v>
      </c>
      <c r="D1927" s="45">
        <v>45885</v>
      </c>
      <c r="E1927" s="8">
        <v>234.5</v>
      </c>
      <c r="F1927" s="8">
        <f t="shared" si="300"/>
        <v>20636</v>
      </c>
      <c r="G1927" s="54">
        <f t="shared" ref="G1927:G1990" si="301">F1927*J1927</f>
        <v>41272</v>
      </c>
      <c r="H1927" s="25">
        <v>423104</v>
      </c>
      <c r="I1927" s="25" t="s">
        <v>1879</v>
      </c>
      <c r="J1927" s="25">
        <v>2</v>
      </c>
      <c r="K1927" s="25">
        <v>2</v>
      </c>
      <c r="L1927" s="25">
        <f t="shared" si="296"/>
        <v>0</v>
      </c>
      <c r="M1927" s="25" t="s">
        <v>2431</v>
      </c>
      <c r="N1927" s="45">
        <v>45887</v>
      </c>
      <c r="O1927" s="54">
        <v>63650</v>
      </c>
      <c r="P1927" s="25" t="s">
        <v>622</v>
      </c>
      <c r="Q1927" s="25">
        <v>58154519640</v>
      </c>
      <c r="R1927" s="25" t="s">
        <v>41</v>
      </c>
      <c r="S1927" s="3">
        <v>-20</v>
      </c>
      <c r="T1927" s="55"/>
      <c r="U1927" s="25" t="s">
        <v>19</v>
      </c>
      <c r="V1927" s="25" t="str">
        <f>VLOOKUP(P1927,'Customer List'!B:C,2,)</f>
        <v>Hyderabad</v>
      </c>
      <c r="W1927" s="56"/>
      <c r="X1927" s="45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67" t="str">
        <f>VLOOKUP(P1927,'Customer List'!B:D,3,)</f>
        <v>OutStation</v>
      </c>
    </row>
    <row r="1928" spans="1:29" x14ac:dyDescent="0.25">
      <c r="A1928" s="25">
        <f t="shared" ref="A1928:A1991" si="302">A1927+1</f>
        <v>1925</v>
      </c>
      <c r="B1928" s="25" t="s">
        <v>2378</v>
      </c>
      <c r="C1928" s="45">
        <v>45877</v>
      </c>
      <c r="D1928" s="45">
        <v>45885</v>
      </c>
      <c r="E1928" s="8">
        <v>115.5</v>
      </c>
      <c r="F1928" s="8">
        <f t="shared" si="300"/>
        <v>10164</v>
      </c>
      <c r="G1928" s="54">
        <f t="shared" si="301"/>
        <v>10164</v>
      </c>
      <c r="H1928" s="25">
        <v>424401</v>
      </c>
      <c r="I1928" s="25" t="s">
        <v>1347</v>
      </c>
      <c r="J1928" s="25">
        <v>1</v>
      </c>
      <c r="K1928" s="25">
        <v>1</v>
      </c>
      <c r="L1928" s="25">
        <f t="shared" si="296"/>
        <v>0</v>
      </c>
      <c r="M1928" s="25" t="s">
        <v>2422</v>
      </c>
      <c r="N1928" s="45">
        <v>45887</v>
      </c>
      <c r="O1928" s="54">
        <v>17391</v>
      </c>
      <c r="P1928" s="25" t="s">
        <v>192</v>
      </c>
      <c r="Q1928" s="25" t="s">
        <v>2402</v>
      </c>
      <c r="R1928" s="25" t="s">
        <v>41</v>
      </c>
      <c r="S1928" s="3">
        <v>4</v>
      </c>
      <c r="T1928" s="55"/>
      <c r="U1928" s="25" t="s">
        <v>19</v>
      </c>
      <c r="V1928" s="25" t="str">
        <f>VLOOKUP(P1928,'Customer List'!B:C,2,)</f>
        <v>Chandigarh</v>
      </c>
      <c r="W1928" s="56"/>
      <c r="X1928" s="45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67" t="str">
        <f>VLOOKUP(P1928,'Customer List'!B:D,3,)</f>
        <v>OutStation</v>
      </c>
    </row>
    <row r="1929" spans="1:29" x14ac:dyDescent="0.25">
      <c r="A1929" s="25">
        <f t="shared" si="302"/>
        <v>1926</v>
      </c>
      <c r="B1929" s="25" t="s">
        <v>2378</v>
      </c>
      <c r="C1929" s="45">
        <v>45877</v>
      </c>
      <c r="D1929" s="45">
        <v>45885</v>
      </c>
      <c r="E1929" s="8">
        <v>115.5</v>
      </c>
      <c r="F1929" s="8">
        <f t="shared" si="300"/>
        <v>10164</v>
      </c>
      <c r="G1929" s="54">
        <f t="shared" si="301"/>
        <v>10164</v>
      </c>
      <c r="H1929" s="25">
        <v>424401</v>
      </c>
      <c r="I1929" s="25" t="s">
        <v>1347</v>
      </c>
      <c r="J1929" s="25">
        <v>1</v>
      </c>
      <c r="K1929" s="25">
        <v>1</v>
      </c>
      <c r="L1929" s="25">
        <f t="shared" si="296"/>
        <v>0</v>
      </c>
      <c r="M1929" s="25" t="s">
        <v>2501</v>
      </c>
      <c r="N1929" s="45">
        <v>45891</v>
      </c>
      <c r="O1929" s="54">
        <v>14107.5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302"/>
        <v>1927</v>
      </c>
      <c r="B1930" s="25" t="s">
        <v>2378</v>
      </c>
      <c r="C1930" s="45">
        <v>45877</v>
      </c>
      <c r="D1930" s="45">
        <v>45885</v>
      </c>
      <c r="E1930" s="8">
        <v>111.3</v>
      </c>
      <c r="F1930" s="8">
        <f t="shared" si="300"/>
        <v>9794.4</v>
      </c>
      <c r="G1930" s="54">
        <f t="shared" si="301"/>
        <v>9794.4</v>
      </c>
      <c r="H1930" s="25">
        <v>425401</v>
      </c>
      <c r="I1930" s="25" t="s">
        <v>3052</v>
      </c>
      <c r="J1930" s="25">
        <v>1</v>
      </c>
      <c r="K1930" s="25">
        <v>1</v>
      </c>
      <c r="L1930" s="25">
        <f t="shared" si="296"/>
        <v>0</v>
      </c>
      <c r="M1930" s="25" t="s">
        <v>2501</v>
      </c>
      <c r="N1930" s="45">
        <v>45891</v>
      </c>
      <c r="O1930" s="54">
        <v>13594.5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302"/>
        <v>1928</v>
      </c>
      <c r="B1931" s="25" t="s">
        <v>2378</v>
      </c>
      <c r="C1931" s="45">
        <v>45877</v>
      </c>
      <c r="D1931" s="45">
        <v>45885</v>
      </c>
      <c r="E1931" s="8">
        <v>185.5</v>
      </c>
      <c r="F1931" s="8">
        <f t="shared" si="300"/>
        <v>16324</v>
      </c>
      <c r="G1931" s="54">
        <f t="shared" si="301"/>
        <v>16324</v>
      </c>
      <c r="H1931" s="25">
        <v>432701</v>
      </c>
      <c r="I1931" s="25" t="s">
        <v>3168</v>
      </c>
      <c r="J1931" s="25">
        <v>1</v>
      </c>
      <c r="K1931" s="25">
        <v>1</v>
      </c>
      <c r="L1931" s="25">
        <f t="shared" si="296"/>
        <v>0</v>
      </c>
      <c r="M1931" s="25" t="s">
        <v>2450</v>
      </c>
      <c r="N1931" s="45">
        <v>45888</v>
      </c>
      <c r="O1931" s="54">
        <v>0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302"/>
        <v>1929</v>
      </c>
      <c r="B1932" s="25" t="s">
        <v>2378</v>
      </c>
      <c r="C1932" s="45">
        <v>45877</v>
      </c>
      <c r="D1932" s="45">
        <v>45885</v>
      </c>
      <c r="E1932" s="8">
        <v>86.8</v>
      </c>
      <c r="F1932" s="8">
        <f t="shared" si="300"/>
        <v>7638.4</v>
      </c>
      <c r="G1932" s="54">
        <f t="shared" si="301"/>
        <v>7638.4</v>
      </c>
      <c r="H1932" s="25">
        <v>502517</v>
      </c>
      <c r="I1932" s="25" t="s">
        <v>1773</v>
      </c>
      <c r="J1932" s="25">
        <v>1</v>
      </c>
      <c r="K1932" s="25">
        <v>1</v>
      </c>
      <c r="L1932" s="25">
        <f t="shared" si="296"/>
        <v>0</v>
      </c>
      <c r="M1932" s="25" t="s">
        <v>2451</v>
      </c>
      <c r="N1932" s="45">
        <v>45888</v>
      </c>
      <c r="O1932" s="54">
        <v>0</v>
      </c>
      <c r="P1932" s="25" t="s">
        <v>131</v>
      </c>
      <c r="Q1932" s="25" t="s">
        <v>2078</v>
      </c>
      <c r="R1932" s="25" t="s">
        <v>725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302"/>
        <v>1930</v>
      </c>
      <c r="B1933" s="25" t="s">
        <v>2378</v>
      </c>
      <c r="C1933" s="45">
        <v>45877</v>
      </c>
      <c r="D1933" s="45">
        <v>45885</v>
      </c>
      <c r="E1933" s="8">
        <v>58.1</v>
      </c>
      <c r="F1933" s="8">
        <f t="shared" si="300"/>
        <v>5112.8</v>
      </c>
      <c r="G1933" s="54">
        <f t="shared" si="301"/>
        <v>5112.8</v>
      </c>
      <c r="H1933" s="25">
        <v>503807</v>
      </c>
      <c r="I1933" s="25" t="s">
        <v>1618</v>
      </c>
      <c r="J1933" s="25">
        <v>1</v>
      </c>
      <c r="K1933" s="25">
        <v>1</v>
      </c>
      <c r="L1933" s="25">
        <f t="shared" si="296"/>
        <v>0</v>
      </c>
      <c r="M1933" s="25" t="s">
        <v>2501</v>
      </c>
      <c r="N1933" s="45">
        <v>45891</v>
      </c>
      <c r="O1933" s="54">
        <v>7096.5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302"/>
        <v>1931</v>
      </c>
      <c r="B1934" s="25" t="s">
        <v>2378</v>
      </c>
      <c r="C1934" s="45">
        <v>45877</v>
      </c>
      <c r="D1934" s="45">
        <v>45885</v>
      </c>
      <c r="E1934" s="8">
        <v>204.75</v>
      </c>
      <c r="F1934" s="8">
        <f t="shared" si="300"/>
        <v>18018</v>
      </c>
      <c r="G1934" s="54">
        <f t="shared" si="301"/>
        <v>18018</v>
      </c>
      <c r="H1934" s="25">
        <v>504133</v>
      </c>
      <c r="I1934" s="25" t="s">
        <v>233</v>
      </c>
      <c r="J1934" s="25">
        <v>1</v>
      </c>
      <c r="K1934" s="25">
        <v>1</v>
      </c>
      <c r="L1934" s="25">
        <f t="shared" si="296"/>
        <v>0</v>
      </c>
      <c r="M1934" s="25" t="s">
        <v>2455</v>
      </c>
      <c r="N1934" s="45">
        <v>45888</v>
      </c>
      <c r="O1934" s="54">
        <v>20748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302"/>
        <v>1932</v>
      </c>
      <c r="B1935" s="25" t="s">
        <v>2378</v>
      </c>
      <c r="C1935" s="45">
        <v>45877</v>
      </c>
      <c r="D1935" s="45">
        <v>45885</v>
      </c>
      <c r="E1935" s="8">
        <v>67.2</v>
      </c>
      <c r="F1935" s="8">
        <f t="shared" si="300"/>
        <v>5913.6</v>
      </c>
      <c r="G1935" s="54">
        <f t="shared" si="301"/>
        <v>5913.6</v>
      </c>
      <c r="H1935" s="25">
        <v>504303</v>
      </c>
      <c r="I1935" s="25" t="s">
        <v>3169</v>
      </c>
      <c r="J1935" s="25">
        <v>1</v>
      </c>
      <c r="K1935" s="25">
        <v>1</v>
      </c>
      <c r="L1935" s="25">
        <f t="shared" si="296"/>
        <v>0</v>
      </c>
      <c r="M1935" s="25" t="s">
        <v>2501</v>
      </c>
      <c r="N1935" s="45">
        <v>45891</v>
      </c>
      <c r="O1935" s="54">
        <v>8208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 t="s">
        <v>2502</v>
      </c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302"/>
        <v>1933</v>
      </c>
      <c r="B1936" s="25" t="s">
        <v>2378</v>
      </c>
      <c r="C1936" s="45">
        <v>45877</v>
      </c>
      <c r="D1936" s="45">
        <v>45885</v>
      </c>
      <c r="E1936" s="8">
        <v>137.9</v>
      </c>
      <c r="F1936" s="8">
        <f t="shared" si="300"/>
        <v>12135.2</v>
      </c>
      <c r="G1936" s="54">
        <f t="shared" si="301"/>
        <v>12135.2</v>
      </c>
      <c r="H1936" s="25">
        <v>505006</v>
      </c>
      <c r="I1936" s="25" t="s">
        <v>3170</v>
      </c>
      <c r="J1936" s="25">
        <v>1</v>
      </c>
      <c r="K1936" s="25">
        <v>1</v>
      </c>
      <c r="L1936" s="25">
        <f t="shared" si="296"/>
        <v>0</v>
      </c>
      <c r="M1936" s="25" t="s">
        <v>2455</v>
      </c>
      <c r="N1936" s="45">
        <v>45888</v>
      </c>
      <c r="O1936" s="54">
        <v>14972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302"/>
        <v>1934</v>
      </c>
      <c r="B1937" s="25" t="s">
        <v>2378</v>
      </c>
      <c r="C1937" s="45">
        <v>45877</v>
      </c>
      <c r="D1937" s="45">
        <v>45885</v>
      </c>
      <c r="E1937" s="8">
        <v>176.4</v>
      </c>
      <c r="F1937" s="8">
        <f t="shared" si="300"/>
        <v>15523.2</v>
      </c>
      <c r="G1937" s="54">
        <f t="shared" si="301"/>
        <v>15523.2</v>
      </c>
      <c r="H1937" s="25">
        <v>505814</v>
      </c>
      <c r="I1937" s="25" t="s">
        <v>1657</v>
      </c>
      <c r="J1937" s="25">
        <v>1</v>
      </c>
      <c r="K1937" s="25">
        <v>1</v>
      </c>
      <c r="L1937" s="25">
        <f t="shared" si="296"/>
        <v>0</v>
      </c>
      <c r="M1937" s="25" t="s">
        <v>2554</v>
      </c>
      <c r="N1937" s="45">
        <v>45892</v>
      </c>
      <c r="O1937" s="54">
        <v>29295</v>
      </c>
      <c r="P1937" s="25" t="s">
        <v>2364</v>
      </c>
      <c r="Q1937" s="25">
        <v>58154749645</v>
      </c>
      <c r="R1937" s="25" t="s">
        <v>41</v>
      </c>
      <c r="S1937" s="3">
        <v>4</v>
      </c>
      <c r="T1937" s="55"/>
      <c r="U1937" s="25" t="s">
        <v>19</v>
      </c>
      <c r="V1937" s="25" t="str">
        <f>VLOOKUP(P1937,'Customer List'!B:C,2,)</f>
        <v>Pune</v>
      </c>
      <c r="W1937" s="56"/>
      <c r="X1937" s="45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67" t="str">
        <f>VLOOKUP(P1937,'Customer List'!B:D,3,)</f>
        <v>OutStation</v>
      </c>
    </row>
    <row r="1938" spans="1:29" x14ac:dyDescent="0.25">
      <c r="A1938" s="25">
        <f t="shared" si="302"/>
        <v>1935</v>
      </c>
      <c r="B1938" s="25" t="s">
        <v>2378</v>
      </c>
      <c r="C1938" s="45">
        <v>45877</v>
      </c>
      <c r="D1938" s="45">
        <v>45885</v>
      </c>
      <c r="E1938" s="8">
        <v>104.3</v>
      </c>
      <c r="F1938" s="8">
        <f t="shared" si="300"/>
        <v>9178.4</v>
      </c>
      <c r="G1938" s="54">
        <f t="shared" si="301"/>
        <v>9178.4</v>
      </c>
      <c r="H1938" s="25">
        <v>505834</v>
      </c>
      <c r="I1938" s="25" t="s">
        <v>1521</v>
      </c>
      <c r="J1938" s="25">
        <v>1</v>
      </c>
      <c r="K1938" s="25">
        <v>1</v>
      </c>
      <c r="L1938" s="25">
        <f t="shared" si="296"/>
        <v>0</v>
      </c>
      <c r="M1938" s="25" t="s">
        <v>2776</v>
      </c>
      <c r="N1938" s="45">
        <v>45897</v>
      </c>
      <c r="O1938" s="54">
        <v>20785.5</v>
      </c>
      <c r="P1938" s="25" t="s">
        <v>626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302"/>
        <v>1936</v>
      </c>
      <c r="B1939" s="25" t="s">
        <v>2378</v>
      </c>
      <c r="C1939" s="45">
        <v>45877</v>
      </c>
      <c r="D1939" s="45">
        <v>45885</v>
      </c>
      <c r="E1939" s="8">
        <v>177.75</v>
      </c>
      <c r="F1939" s="8">
        <f t="shared" si="300"/>
        <v>15642</v>
      </c>
      <c r="G1939" s="54">
        <f t="shared" si="301"/>
        <v>15642</v>
      </c>
      <c r="H1939" s="25">
        <v>505837</v>
      </c>
      <c r="I1939" s="25" t="s">
        <v>3171</v>
      </c>
      <c r="J1939" s="25">
        <v>1</v>
      </c>
      <c r="K1939" s="25">
        <v>1</v>
      </c>
      <c r="L1939" s="25">
        <f t="shared" si="296"/>
        <v>0</v>
      </c>
      <c r="M1939" s="25" t="s">
        <v>2501</v>
      </c>
      <c r="N1939" s="45">
        <v>45891</v>
      </c>
      <c r="O1939" s="54">
        <v>20263.5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302"/>
        <v>1937</v>
      </c>
      <c r="B1940" s="25" t="s">
        <v>2378</v>
      </c>
      <c r="C1940" s="45">
        <v>45877</v>
      </c>
      <c r="D1940" s="45">
        <v>45885</v>
      </c>
      <c r="E1940" s="8">
        <v>169.5</v>
      </c>
      <c r="F1940" s="8">
        <f t="shared" si="300"/>
        <v>14916</v>
      </c>
      <c r="G1940" s="54">
        <f t="shared" si="301"/>
        <v>14916</v>
      </c>
      <c r="H1940" s="25">
        <v>506329</v>
      </c>
      <c r="I1940" s="25" t="s">
        <v>3172</v>
      </c>
      <c r="J1940" s="25">
        <v>1</v>
      </c>
      <c r="K1940" s="25">
        <v>1</v>
      </c>
      <c r="L1940" s="25">
        <f t="shared" si="296"/>
        <v>0</v>
      </c>
      <c r="M1940" s="25" t="s">
        <v>2455</v>
      </c>
      <c r="N1940" s="45">
        <v>45888</v>
      </c>
      <c r="O1940" s="54">
        <v>17176</v>
      </c>
      <c r="P1940" s="25" t="s">
        <v>17</v>
      </c>
      <c r="Q1940" s="25" t="s">
        <v>2078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Delhi</v>
      </c>
      <c r="W1940" s="56"/>
      <c r="X1940" s="45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302"/>
        <v>1938</v>
      </c>
      <c r="B1941" s="25" t="s">
        <v>2378</v>
      </c>
      <c r="C1941" s="45">
        <v>45877</v>
      </c>
      <c r="D1941" s="45">
        <v>45885</v>
      </c>
      <c r="E1941" s="8">
        <v>194.25</v>
      </c>
      <c r="F1941" s="8">
        <f t="shared" si="300"/>
        <v>17094</v>
      </c>
      <c r="G1941" s="54">
        <f t="shared" si="301"/>
        <v>17094</v>
      </c>
      <c r="H1941" s="25">
        <v>506933</v>
      </c>
      <c r="I1941" s="25" t="s">
        <v>3173</v>
      </c>
      <c r="J1941" s="25">
        <v>1</v>
      </c>
      <c r="K1941" s="25">
        <v>1</v>
      </c>
      <c r="L1941" s="25">
        <f t="shared" si="296"/>
        <v>0</v>
      </c>
      <c r="M1941" s="25" t="s">
        <v>2501</v>
      </c>
      <c r="N1941" s="45">
        <v>45891</v>
      </c>
      <c r="O1941" s="54">
        <v>22144.5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x14ac:dyDescent="0.25">
      <c r="A1942" s="25">
        <f t="shared" si="302"/>
        <v>1939</v>
      </c>
      <c r="B1942" s="25" t="s">
        <v>2378</v>
      </c>
      <c r="C1942" s="45">
        <v>45877</v>
      </c>
      <c r="D1942" s="45">
        <v>45885</v>
      </c>
      <c r="E1942" s="8">
        <v>152.6</v>
      </c>
      <c r="F1942" s="8">
        <f t="shared" si="300"/>
        <v>13428.8</v>
      </c>
      <c r="G1942" s="54">
        <f t="shared" si="301"/>
        <v>13428.8</v>
      </c>
      <c r="H1942" s="25">
        <v>530203</v>
      </c>
      <c r="I1942" s="25" t="s">
        <v>3174</v>
      </c>
      <c r="J1942" s="25">
        <v>1</v>
      </c>
      <c r="K1942" s="25">
        <v>1</v>
      </c>
      <c r="L1942" s="25">
        <f t="shared" si="296"/>
        <v>0</v>
      </c>
      <c r="M1942" s="25" t="s">
        <v>2427</v>
      </c>
      <c r="N1942" s="45">
        <v>45887</v>
      </c>
      <c r="O1942" s="54">
        <v>70959</v>
      </c>
      <c r="P1942" s="25" t="s">
        <v>631</v>
      </c>
      <c r="Q1942" s="25">
        <v>58154518203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Telangana</v>
      </c>
      <c r="W1942" s="56"/>
      <c r="X1942" s="45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302"/>
        <v>1940</v>
      </c>
      <c r="B1943" s="25" t="s">
        <v>2378</v>
      </c>
      <c r="C1943" s="45">
        <v>45877</v>
      </c>
      <c r="D1943" s="45">
        <v>45885</v>
      </c>
      <c r="E1943" s="8">
        <v>143.5</v>
      </c>
      <c r="F1943" s="8">
        <f t="shared" si="300"/>
        <v>12628</v>
      </c>
      <c r="G1943" s="54">
        <f t="shared" si="301"/>
        <v>12628</v>
      </c>
      <c r="H1943" s="25">
        <v>606555</v>
      </c>
      <c r="I1943" s="25" t="s">
        <v>3175</v>
      </c>
      <c r="J1943" s="25">
        <v>1</v>
      </c>
      <c r="K1943" s="25">
        <v>1</v>
      </c>
      <c r="L1943" s="25">
        <f t="shared" si="296"/>
        <v>0</v>
      </c>
      <c r="M1943" s="25" t="s">
        <v>2501</v>
      </c>
      <c r="N1943" s="45">
        <v>45891</v>
      </c>
      <c r="O1943" s="54">
        <v>17527.5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302"/>
        <v>1941</v>
      </c>
      <c r="B1944" s="25" t="s">
        <v>2378</v>
      </c>
      <c r="C1944" s="45">
        <v>45877</v>
      </c>
      <c r="D1944" s="45">
        <v>45885</v>
      </c>
      <c r="E1944" s="8">
        <v>119.7</v>
      </c>
      <c r="F1944" s="8">
        <f t="shared" si="300"/>
        <v>10533.6</v>
      </c>
      <c r="G1944" s="54">
        <f t="shared" si="301"/>
        <v>10533.6</v>
      </c>
      <c r="H1944" s="25">
        <v>644823</v>
      </c>
      <c r="I1944" s="25" t="s">
        <v>3176</v>
      </c>
      <c r="J1944" s="25">
        <v>1</v>
      </c>
      <c r="K1944" s="25">
        <v>1</v>
      </c>
      <c r="L1944" s="25">
        <f t="shared" si="296"/>
        <v>0</v>
      </c>
      <c r="M1944" s="25" t="s">
        <v>2418</v>
      </c>
      <c r="N1944" s="45">
        <v>45887</v>
      </c>
      <c r="O1944" s="25">
        <v>19878.75</v>
      </c>
      <c r="P1944" s="25" t="s">
        <v>2290</v>
      </c>
      <c r="Q1944" s="25">
        <v>58154518892</v>
      </c>
      <c r="R1944" s="25" t="s">
        <v>41</v>
      </c>
      <c r="S1944" s="3">
        <v>4</v>
      </c>
      <c r="T1944" s="55"/>
      <c r="U1944" s="25" t="s">
        <v>19</v>
      </c>
      <c r="V1944" s="25" t="str">
        <f>VLOOKUP(P1944,'Customer List'!B:C,2,)</f>
        <v>BANGALORE</v>
      </c>
      <c r="W1944" s="56"/>
      <c r="X1944" s="45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67" t="str">
        <f>VLOOKUP(P1944,'Customer List'!B:D,3,)</f>
        <v>OutStation</v>
      </c>
    </row>
    <row r="1945" spans="1:29" x14ac:dyDescent="0.25">
      <c r="A1945" s="25">
        <f t="shared" si="302"/>
        <v>1942</v>
      </c>
      <c r="B1945" s="25" t="s">
        <v>2378</v>
      </c>
      <c r="C1945" s="45">
        <v>45877</v>
      </c>
      <c r="D1945" s="45">
        <v>45885</v>
      </c>
      <c r="E1945" s="8">
        <v>107.1</v>
      </c>
      <c r="F1945" s="8">
        <f t="shared" si="300"/>
        <v>9424.7999999999993</v>
      </c>
      <c r="G1945" s="54">
        <f t="shared" si="301"/>
        <v>9424.7999999999993</v>
      </c>
      <c r="H1945" s="25">
        <v>652403</v>
      </c>
      <c r="I1945" s="25" t="s">
        <v>2914</v>
      </c>
      <c r="J1945" s="25">
        <v>1</v>
      </c>
      <c r="K1945" s="25">
        <v>1</v>
      </c>
      <c r="L1945" s="25">
        <f t="shared" si="296"/>
        <v>0</v>
      </c>
      <c r="M1945" s="25" t="s">
        <v>2418</v>
      </c>
      <c r="N1945" s="45">
        <v>45887</v>
      </c>
      <c r="O1945" s="25">
        <v>17786.25</v>
      </c>
      <c r="P1945" s="25" t="s">
        <v>2290</v>
      </c>
      <c r="Q1945" s="25">
        <v>58154518892</v>
      </c>
      <c r="R1945" s="25" t="s">
        <v>41</v>
      </c>
      <c r="S1945" s="3">
        <v>4</v>
      </c>
      <c r="T1945" s="55"/>
      <c r="U1945" s="25" t="s">
        <v>19</v>
      </c>
      <c r="V1945" s="25" t="str">
        <f>VLOOKUP(P1945,'Customer List'!B:C,2,)</f>
        <v>BANGALORE</v>
      </c>
      <c r="W1945" s="56"/>
      <c r="X1945" s="45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67" t="str">
        <f>VLOOKUP(P1945,'Customer List'!B:D,3,)</f>
        <v>OutStation</v>
      </c>
    </row>
    <row r="1946" spans="1:29" x14ac:dyDescent="0.25">
      <c r="A1946" s="25">
        <f t="shared" si="302"/>
        <v>1943</v>
      </c>
      <c r="B1946" s="25" t="s">
        <v>2378</v>
      </c>
      <c r="C1946" s="45">
        <v>45877</v>
      </c>
      <c r="D1946" s="45">
        <v>45885</v>
      </c>
      <c r="E1946" s="8">
        <v>102.9</v>
      </c>
      <c r="F1946" s="8">
        <f t="shared" si="300"/>
        <v>9055.2000000000007</v>
      </c>
      <c r="G1946" s="54">
        <f t="shared" si="301"/>
        <v>9055.2000000000007</v>
      </c>
      <c r="H1946" s="25">
        <v>675503</v>
      </c>
      <c r="I1946" s="25" t="s">
        <v>3177</v>
      </c>
      <c r="J1946" s="25">
        <v>1</v>
      </c>
      <c r="K1946" s="25">
        <v>1</v>
      </c>
      <c r="L1946" s="25">
        <f t="shared" si="296"/>
        <v>0</v>
      </c>
      <c r="M1946" s="25" t="s">
        <v>2501</v>
      </c>
      <c r="N1946" s="45">
        <v>45891</v>
      </c>
      <c r="O1946" s="54">
        <v>12568.5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302"/>
        <v>1944</v>
      </c>
      <c r="B1947" s="25" t="s">
        <v>2378</v>
      </c>
      <c r="C1947" s="45">
        <v>45877</v>
      </c>
      <c r="D1947" s="45">
        <v>45885</v>
      </c>
      <c r="E1947" s="8">
        <v>111.3</v>
      </c>
      <c r="F1947" s="8">
        <f t="shared" si="300"/>
        <v>9794.4</v>
      </c>
      <c r="G1947" s="54">
        <f t="shared" si="301"/>
        <v>9794.4</v>
      </c>
      <c r="H1947" s="25">
        <v>690203</v>
      </c>
      <c r="I1947" s="25" t="s">
        <v>3178</v>
      </c>
      <c r="J1947" s="25">
        <v>1</v>
      </c>
      <c r="K1947" s="25">
        <v>1</v>
      </c>
      <c r="L1947" s="25">
        <f t="shared" si="296"/>
        <v>0</v>
      </c>
      <c r="M1947" s="25" t="s">
        <v>2501</v>
      </c>
      <c r="N1947" s="45">
        <v>45891</v>
      </c>
      <c r="O1947" s="54">
        <v>13594.5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x14ac:dyDescent="0.25">
      <c r="A1948" s="25">
        <f t="shared" si="302"/>
        <v>1945</v>
      </c>
      <c r="B1948" s="25" t="s">
        <v>2378</v>
      </c>
      <c r="C1948" s="45">
        <v>45877</v>
      </c>
      <c r="D1948" s="45">
        <v>45885</v>
      </c>
      <c r="E1948" s="8">
        <v>112</v>
      </c>
      <c r="F1948" s="8">
        <f t="shared" si="300"/>
        <v>9856</v>
      </c>
      <c r="G1948" s="54">
        <f t="shared" si="301"/>
        <v>9856</v>
      </c>
      <c r="H1948" s="25">
        <v>693811</v>
      </c>
      <c r="I1948" s="25" t="s">
        <v>3179</v>
      </c>
      <c r="J1948" s="25">
        <v>1</v>
      </c>
      <c r="K1948" s="25">
        <v>1</v>
      </c>
      <c r="L1948" s="25">
        <f t="shared" si="296"/>
        <v>0</v>
      </c>
      <c r="M1948" s="25" t="s">
        <v>2501</v>
      </c>
      <c r="N1948" s="45">
        <v>45891</v>
      </c>
      <c r="O1948" s="54">
        <v>13680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302"/>
        <v>1946</v>
      </c>
      <c r="B1949" s="25" t="s">
        <v>2378</v>
      </c>
      <c r="C1949" s="45">
        <v>45877</v>
      </c>
      <c r="D1949" s="45">
        <v>45885</v>
      </c>
      <c r="E1949" s="8">
        <v>102.2</v>
      </c>
      <c r="F1949" s="8">
        <f t="shared" si="300"/>
        <v>8993.6</v>
      </c>
      <c r="G1949" s="54">
        <f t="shared" si="301"/>
        <v>8993.6</v>
      </c>
      <c r="H1949" s="25">
        <v>699703</v>
      </c>
      <c r="I1949" s="25" t="s">
        <v>3180</v>
      </c>
      <c r="J1949" s="25">
        <v>1</v>
      </c>
      <c r="K1949" s="25">
        <v>1</v>
      </c>
      <c r="L1949" s="25">
        <f t="shared" si="296"/>
        <v>0</v>
      </c>
      <c r="M1949" s="25" t="s">
        <v>2501</v>
      </c>
      <c r="N1949" s="45">
        <v>45891</v>
      </c>
      <c r="O1949" s="54">
        <v>12483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302"/>
        <v>1947</v>
      </c>
      <c r="B1950" s="25" t="s">
        <v>2378</v>
      </c>
      <c r="C1950" s="45">
        <v>45877</v>
      </c>
      <c r="D1950" s="45">
        <v>45885</v>
      </c>
      <c r="E1950" s="8">
        <v>1232.7</v>
      </c>
      <c r="F1950" s="8">
        <f t="shared" si="300"/>
        <v>108477.6</v>
      </c>
      <c r="G1950" s="54">
        <f t="shared" si="301"/>
        <v>325432.80000000005</v>
      </c>
      <c r="H1950" s="25">
        <v>740621</v>
      </c>
      <c r="I1950" s="25" t="s">
        <v>3181</v>
      </c>
      <c r="J1950" s="25">
        <v>3</v>
      </c>
      <c r="K1950" s="25">
        <v>3</v>
      </c>
      <c r="L1950" s="25">
        <f t="shared" si="296"/>
        <v>0</v>
      </c>
      <c r="M1950" s="25" t="s">
        <v>2426</v>
      </c>
      <c r="N1950" s="45">
        <v>45887</v>
      </c>
      <c r="O1950" s="54">
        <v>476790.75</v>
      </c>
      <c r="P1950" s="25" t="s">
        <v>949</v>
      </c>
      <c r="Q1950" s="25">
        <v>58154522090</v>
      </c>
      <c r="R1950" s="25" t="s">
        <v>41</v>
      </c>
      <c r="S1950" s="3">
        <v>4</v>
      </c>
      <c r="T1950" s="55"/>
      <c r="U1950" s="25" t="s">
        <v>19</v>
      </c>
      <c r="V1950" s="25" t="str">
        <f>VLOOKUP(P1950,'Customer List'!B:C,2,)</f>
        <v>Banglore</v>
      </c>
      <c r="W1950" s="56"/>
      <c r="X1950" s="45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67" t="str">
        <f>VLOOKUP(P1950,'Customer List'!B:D,3,)</f>
        <v>OutStation</v>
      </c>
    </row>
    <row r="1951" spans="1:29" x14ac:dyDescent="0.25">
      <c r="A1951" s="25">
        <f t="shared" si="302"/>
        <v>1948</v>
      </c>
      <c r="B1951" s="25" t="s">
        <v>2378</v>
      </c>
      <c r="C1951" s="45">
        <v>45877</v>
      </c>
      <c r="D1951" s="45">
        <v>45885</v>
      </c>
      <c r="E1951" s="8">
        <v>189.75</v>
      </c>
      <c r="F1951" s="8">
        <f t="shared" si="300"/>
        <v>16698</v>
      </c>
      <c r="G1951" s="54">
        <f t="shared" si="301"/>
        <v>16698</v>
      </c>
      <c r="H1951" s="25">
        <v>846108</v>
      </c>
      <c r="I1951" s="25" t="s">
        <v>3182</v>
      </c>
      <c r="J1951" s="25">
        <v>1</v>
      </c>
      <c r="K1951" s="25">
        <v>1</v>
      </c>
      <c r="L1951" s="25">
        <f t="shared" si="296"/>
        <v>0</v>
      </c>
      <c r="M1951" s="25" t="s">
        <v>2433</v>
      </c>
      <c r="N1951" s="45">
        <v>45887</v>
      </c>
      <c r="O1951" s="54">
        <v>26565</v>
      </c>
      <c r="P1951" s="25" t="s">
        <v>622</v>
      </c>
      <c r="Q1951" s="25">
        <v>58154519640</v>
      </c>
      <c r="R1951" s="25" t="s">
        <v>41</v>
      </c>
      <c r="S1951" s="3">
        <v>4</v>
      </c>
      <c r="T1951" s="55"/>
      <c r="U1951" s="25" t="s">
        <v>19</v>
      </c>
      <c r="V1951" s="25" t="str">
        <f>VLOOKUP(P1951,'Customer List'!B:C,2,)</f>
        <v>Hyderabad</v>
      </c>
      <c r="W1951" s="56"/>
      <c r="X1951" s="45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67" t="str">
        <f>VLOOKUP(P1951,'Customer List'!B:D,3,)</f>
        <v>OutStation</v>
      </c>
    </row>
    <row r="1952" spans="1:29" x14ac:dyDescent="0.25">
      <c r="A1952" s="25">
        <f t="shared" si="302"/>
        <v>1949</v>
      </c>
      <c r="B1952" s="25" t="s">
        <v>2378</v>
      </c>
      <c r="C1952" s="45">
        <v>45877</v>
      </c>
      <c r="D1952" s="45">
        <v>45885</v>
      </c>
      <c r="E1952" s="8">
        <v>138.6</v>
      </c>
      <c r="F1952" s="8">
        <f t="shared" si="300"/>
        <v>12196.8</v>
      </c>
      <c r="G1952" s="54">
        <f t="shared" si="301"/>
        <v>12196.8</v>
      </c>
      <c r="H1952" s="25">
        <v>946603</v>
      </c>
      <c r="I1952" s="25" t="s">
        <v>3183</v>
      </c>
      <c r="J1952" s="25">
        <v>1</v>
      </c>
      <c r="K1952" s="25">
        <v>1</v>
      </c>
      <c r="L1952" s="25">
        <f t="shared" si="296"/>
        <v>0</v>
      </c>
      <c r="M1952" s="25" t="s">
        <v>2501</v>
      </c>
      <c r="N1952" s="45">
        <v>45891</v>
      </c>
      <c r="O1952" s="54">
        <v>16929</v>
      </c>
      <c r="P1952" s="25" t="s">
        <v>43</v>
      </c>
      <c r="Q1952" s="25" t="s">
        <v>637</v>
      </c>
      <c r="R1952" s="25" t="s">
        <v>638</v>
      </c>
      <c r="S1952" s="3">
        <v>4</v>
      </c>
      <c r="T1952" s="55"/>
      <c r="U1952" s="25" t="s">
        <v>19</v>
      </c>
      <c r="V1952" s="25" t="str">
        <f>VLOOKUP(P1952,'Customer List'!B:C,2,)</f>
        <v>Faridabad</v>
      </c>
      <c r="W1952" s="56"/>
      <c r="X1952" s="45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67" t="str">
        <f>VLOOKUP(P1952,'Customer List'!B:D,3,)</f>
        <v>Local</v>
      </c>
    </row>
    <row r="1953" spans="1:29" x14ac:dyDescent="0.25">
      <c r="A1953" s="25">
        <f t="shared" si="302"/>
        <v>1950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300"/>
        <v>0</v>
      </c>
      <c r="G1953" s="54">
        <f t="shared" si="301"/>
        <v>0</v>
      </c>
      <c r="H1953" s="65">
        <v>432504</v>
      </c>
      <c r="I1953" s="25" t="s">
        <v>1885</v>
      </c>
      <c r="J1953" s="25">
        <v>1</v>
      </c>
      <c r="K1953" s="25"/>
      <c r="L1953" s="25">
        <f t="shared" si="296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2780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302"/>
        <v>1951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300"/>
        <v>0</v>
      </c>
      <c r="G1954" s="54">
        <f t="shared" si="301"/>
        <v>0</v>
      </c>
      <c r="H1954" s="65">
        <v>431304</v>
      </c>
      <c r="I1954" s="25" t="s">
        <v>3184</v>
      </c>
      <c r="J1954" s="25">
        <v>1</v>
      </c>
      <c r="K1954" s="25"/>
      <c r="L1954" s="25">
        <f t="shared" si="296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2780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302"/>
        <v>1952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300"/>
        <v>0</v>
      </c>
      <c r="G1955" s="54">
        <f t="shared" si="301"/>
        <v>0</v>
      </c>
      <c r="H1955" s="65">
        <v>432604</v>
      </c>
      <c r="I1955" s="25" t="s">
        <v>3281</v>
      </c>
      <c r="J1955" s="25">
        <v>1</v>
      </c>
      <c r="K1955" s="25">
        <v>1</v>
      </c>
      <c r="L1955" s="25">
        <f t="shared" si="296"/>
        <v>0</v>
      </c>
      <c r="M1955" s="25" t="s">
        <v>4914</v>
      </c>
      <c r="N1955" s="45">
        <v>45936</v>
      </c>
      <c r="O1955" s="54">
        <v>40415</v>
      </c>
      <c r="P1955" s="25" t="s">
        <v>2520</v>
      </c>
      <c r="Q1955" s="25"/>
      <c r="R1955" s="25"/>
      <c r="S1955" s="3">
        <v>4</v>
      </c>
      <c r="T1955" s="55" t="s">
        <v>2780</v>
      </c>
      <c r="U1955" s="25" t="s">
        <v>19</v>
      </c>
      <c r="V1955" s="25" t="str">
        <f>VLOOKUP(P1955,'Customer List'!B:C,2,)</f>
        <v>MOHALI (PUNJAB)</v>
      </c>
      <c r="W1955" s="56"/>
      <c r="X1955" s="45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67" t="str">
        <f>VLOOKUP(P1955,'Customer List'!B:D,3,)</f>
        <v>OutStation</v>
      </c>
    </row>
    <row r="1956" spans="1:29" x14ac:dyDescent="0.25">
      <c r="A1956" s="25">
        <f t="shared" si="302"/>
        <v>1953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300"/>
        <v>0</v>
      </c>
      <c r="G1956" s="54">
        <f t="shared" si="301"/>
        <v>0</v>
      </c>
      <c r="H1956" s="65">
        <v>431414</v>
      </c>
      <c r="I1956" s="25" t="s">
        <v>1884</v>
      </c>
      <c r="J1956" s="25">
        <v>1</v>
      </c>
      <c r="K1956" s="25">
        <v>1</v>
      </c>
      <c r="L1956" s="25">
        <f t="shared" si="296"/>
        <v>0</v>
      </c>
      <c r="M1956" s="25" t="s">
        <v>4914</v>
      </c>
      <c r="N1956" s="45">
        <v>45936</v>
      </c>
      <c r="O1956" s="54">
        <v>33092.5</v>
      </c>
      <c r="P1956" s="25" t="s">
        <v>2520</v>
      </c>
      <c r="Q1956" s="25"/>
      <c r="R1956" s="25"/>
      <c r="S1956" s="3">
        <v>4</v>
      </c>
      <c r="T1956" s="55" t="s">
        <v>2780</v>
      </c>
      <c r="U1956" s="25" t="s">
        <v>19</v>
      </c>
      <c r="V1956" s="25" t="str">
        <f>VLOOKUP(P1956,'Customer List'!B:C,2,)</f>
        <v>MOHALI (PUNJAB)</v>
      </c>
      <c r="W1956" s="56"/>
      <c r="X1956" s="45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302"/>
        <v>1954</v>
      </c>
      <c r="B1957" s="25" t="s">
        <v>2378</v>
      </c>
      <c r="C1957" s="45">
        <v>45877</v>
      </c>
      <c r="D1957" s="45">
        <v>45885</v>
      </c>
      <c r="E1957" s="8">
        <v>0</v>
      </c>
      <c r="F1957" s="8">
        <f t="shared" si="300"/>
        <v>0</v>
      </c>
      <c r="G1957" s="54">
        <f t="shared" si="301"/>
        <v>0</v>
      </c>
      <c r="H1957" s="65">
        <v>430804</v>
      </c>
      <c r="I1957" s="25" t="s">
        <v>1882</v>
      </c>
      <c r="J1957" s="25">
        <v>1</v>
      </c>
      <c r="K1957" s="25"/>
      <c r="L1957" s="25">
        <f t="shared" si="296"/>
        <v>1</v>
      </c>
      <c r="M1957" s="25"/>
      <c r="N1957" s="45"/>
      <c r="O1957" s="54"/>
      <c r="P1957" s="25" t="s">
        <v>2031</v>
      </c>
      <c r="Q1957" s="25"/>
      <c r="R1957" s="25"/>
      <c r="S1957" s="3">
        <v>4</v>
      </c>
      <c r="T1957" s="55" t="s">
        <v>2780</v>
      </c>
      <c r="U1957" s="25" t="s">
        <v>19</v>
      </c>
      <c r="V1957" s="25" t="str">
        <f>VLOOKUP(P1957,'Customer List'!B:C,2,)</f>
        <v>STOCK</v>
      </c>
      <c r="W1957" s="56" t="s">
        <v>1149</v>
      </c>
      <c r="X1957" s="45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67" t="str">
        <f>VLOOKUP(P1957,'Customer List'!B:D,3,)</f>
        <v>STOCK</v>
      </c>
    </row>
    <row r="1958" spans="1:29" x14ac:dyDescent="0.25">
      <c r="A1958" s="25">
        <f t="shared" si="302"/>
        <v>1955</v>
      </c>
      <c r="B1958" s="25" t="s">
        <v>2378</v>
      </c>
      <c r="C1958" s="45">
        <v>45877</v>
      </c>
      <c r="D1958" s="45">
        <v>45885</v>
      </c>
      <c r="E1958" s="8">
        <v>0</v>
      </c>
      <c r="F1958" s="8">
        <f t="shared" si="300"/>
        <v>0</v>
      </c>
      <c r="G1958" s="54">
        <f t="shared" si="301"/>
        <v>0</v>
      </c>
      <c r="H1958" s="65">
        <v>430904</v>
      </c>
      <c r="I1958" s="25" t="s">
        <v>1883</v>
      </c>
      <c r="J1958" s="25">
        <v>1</v>
      </c>
      <c r="K1958" s="25"/>
      <c r="L1958" s="25">
        <f t="shared" si="296"/>
        <v>1</v>
      </c>
      <c r="M1958" s="25"/>
      <c r="N1958" s="45"/>
      <c r="O1958" s="54"/>
      <c r="P1958" s="25" t="s">
        <v>2031</v>
      </c>
      <c r="Q1958" s="25"/>
      <c r="R1958" s="25"/>
      <c r="S1958" s="3">
        <v>4</v>
      </c>
      <c r="T1958" s="55" t="s">
        <v>2780</v>
      </c>
      <c r="U1958" s="25" t="s">
        <v>19</v>
      </c>
      <c r="V1958" s="25" t="str">
        <f>VLOOKUP(P1958,'Customer List'!B:C,2,)</f>
        <v>STOCK</v>
      </c>
      <c r="W1958" s="56" t="s">
        <v>1149</v>
      </c>
      <c r="X1958" s="45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67" t="str">
        <f>VLOOKUP(P1958,'Customer List'!B:D,3,)</f>
        <v>STOCK</v>
      </c>
    </row>
    <row r="1959" spans="1:29" x14ac:dyDescent="0.25">
      <c r="A1959" s="25">
        <f t="shared" si="302"/>
        <v>1956</v>
      </c>
      <c r="B1959" s="25">
        <v>195103</v>
      </c>
      <c r="C1959" s="45">
        <v>45883</v>
      </c>
      <c r="D1959" s="45">
        <v>45887</v>
      </c>
      <c r="E1959" s="8">
        <v>204</v>
      </c>
      <c r="F1959" s="8">
        <f t="shared" si="300"/>
        <v>17952</v>
      </c>
      <c r="G1959" s="54">
        <f t="shared" si="301"/>
        <v>53856</v>
      </c>
      <c r="H1959" s="25" t="s">
        <v>2379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2436</v>
      </c>
      <c r="N1959" s="45">
        <v>45888</v>
      </c>
      <c r="O1959" s="54">
        <v>101835</v>
      </c>
      <c r="P1959" s="25" t="s">
        <v>2399</v>
      </c>
      <c r="Q1959" s="25">
        <v>58154568846</v>
      </c>
      <c r="R1959" s="25" t="s">
        <v>41</v>
      </c>
      <c r="S1959" s="3">
        <v>4</v>
      </c>
      <c r="T1959" s="55"/>
      <c r="U1959" s="25" t="s">
        <v>2792</v>
      </c>
      <c r="V1959" s="25" t="str">
        <f>VLOOKUP(P1959,'Customer List'!B:C,2,)</f>
        <v>pune</v>
      </c>
      <c r="W1959" s="56"/>
      <c r="X1959" s="45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302"/>
        <v>1957</v>
      </c>
      <c r="B1960" s="25">
        <v>65875</v>
      </c>
      <c r="C1960" s="45">
        <v>45882</v>
      </c>
      <c r="D1960" s="45">
        <v>45887</v>
      </c>
      <c r="E1960" s="8">
        <v>25</v>
      </c>
      <c r="F1960" s="8">
        <f t="shared" si="300"/>
        <v>2200</v>
      </c>
      <c r="G1960" s="54">
        <f t="shared" si="301"/>
        <v>8800</v>
      </c>
      <c r="H1960" s="25" t="s">
        <v>2075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2443</v>
      </c>
      <c r="N1960" s="45">
        <v>45888</v>
      </c>
      <c r="O1960" s="54">
        <v>14000</v>
      </c>
      <c r="P1960" s="25" t="s">
        <v>2076</v>
      </c>
      <c r="Q1960" s="25">
        <v>58154569045</v>
      </c>
      <c r="R1960" s="25" t="s">
        <v>41</v>
      </c>
      <c r="S1960" s="3" t="s">
        <v>300</v>
      </c>
      <c r="T1960" s="55"/>
      <c r="U1960" s="25" t="s">
        <v>2536</v>
      </c>
      <c r="V1960" s="25" t="str">
        <f>VLOOKUP(P1960,'Customer List'!B:C,2,)</f>
        <v>Kolkata</v>
      </c>
      <c r="W1960" s="56"/>
      <c r="X1960" s="45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302"/>
        <v>1958</v>
      </c>
      <c r="B1961" s="25" t="s">
        <v>2382</v>
      </c>
      <c r="C1961" s="45">
        <v>45882</v>
      </c>
      <c r="D1961" s="45">
        <v>45885</v>
      </c>
      <c r="E1961" s="8">
        <v>44</v>
      </c>
      <c r="F1961" s="8">
        <f t="shared" si="300"/>
        <v>3872</v>
      </c>
      <c r="G1961" s="54">
        <f t="shared" si="301"/>
        <v>7744</v>
      </c>
      <c r="H1961" s="25" t="s">
        <v>2383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2452</v>
      </c>
      <c r="N1961" s="45">
        <v>45888</v>
      </c>
      <c r="O1961" s="54">
        <v>11625</v>
      </c>
      <c r="P1961" s="25" t="s">
        <v>626</v>
      </c>
      <c r="Q1961" s="25" t="s">
        <v>2078</v>
      </c>
      <c r="R1961" s="25" t="s">
        <v>638</v>
      </c>
      <c r="S1961" s="3">
        <v>-20</v>
      </c>
      <c r="T1961" s="55"/>
      <c r="U1961" s="25" t="s">
        <v>2387</v>
      </c>
      <c r="V1961" s="25" t="str">
        <f>VLOOKUP(P1961,'Customer List'!B:C,2,)</f>
        <v>Delhi</v>
      </c>
      <c r="W1961" s="56"/>
      <c r="X1961" s="45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67" t="str">
        <f>VLOOKUP(P1961,'Customer List'!B:D,3,)</f>
        <v>Local</v>
      </c>
    </row>
    <row r="1962" spans="1:29" x14ac:dyDescent="0.25">
      <c r="A1962" s="25">
        <f t="shared" si="302"/>
        <v>1959</v>
      </c>
      <c r="B1962" s="25" t="s">
        <v>2382</v>
      </c>
      <c r="C1962" s="45">
        <v>45882</v>
      </c>
      <c r="D1962" s="45">
        <v>45885</v>
      </c>
      <c r="E1962" s="8">
        <v>78.400000000000006</v>
      </c>
      <c r="F1962" s="8">
        <f t="shared" si="300"/>
        <v>6899.2000000000007</v>
      </c>
      <c r="G1962" s="54">
        <f t="shared" si="301"/>
        <v>6899.2000000000007</v>
      </c>
      <c r="H1962" s="25" t="s">
        <v>2384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2438</v>
      </c>
      <c r="N1962" s="45">
        <v>45888</v>
      </c>
      <c r="O1962" s="54">
        <v>11392.5</v>
      </c>
      <c r="P1962" s="25" t="s">
        <v>2395</v>
      </c>
      <c r="Q1962" s="25">
        <v>58154567973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Vellore</v>
      </c>
      <c r="W1962" s="56"/>
      <c r="X1962" s="45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302"/>
        <v>1960</v>
      </c>
      <c r="B1963" s="25" t="s">
        <v>2382</v>
      </c>
      <c r="C1963" s="45">
        <v>45882</v>
      </c>
      <c r="D1963" s="45">
        <v>45885</v>
      </c>
      <c r="E1963" s="8">
        <v>141.6</v>
      </c>
      <c r="F1963" s="8">
        <f t="shared" si="300"/>
        <v>12460.8</v>
      </c>
      <c r="G1963" s="54">
        <f t="shared" si="301"/>
        <v>24921.599999999999</v>
      </c>
      <c r="H1963" s="25" t="s">
        <v>2385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2430</v>
      </c>
      <c r="N1963" s="45">
        <v>45887</v>
      </c>
      <c r="O1963" s="54">
        <v>41152.5</v>
      </c>
      <c r="P1963" s="25" t="s">
        <v>2398</v>
      </c>
      <c r="Q1963" s="25">
        <v>58154519743</v>
      </c>
      <c r="R1963" s="25" t="s">
        <v>41</v>
      </c>
      <c r="S1963" s="3">
        <v>-20</v>
      </c>
      <c r="T1963" s="55"/>
      <c r="U1963" s="25" t="s">
        <v>2387</v>
      </c>
      <c r="V1963" s="25" t="str">
        <f>VLOOKUP(P1963,'Customer List'!B:C,2,)</f>
        <v>Thane</v>
      </c>
      <c r="W1963" s="56"/>
      <c r="X1963" s="45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302"/>
        <v>1961</v>
      </c>
      <c r="B1964" s="25" t="s">
        <v>2382</v>
      </c>
      <c r="C1964" s="45">
        <v>45882</v>
      </c>
      <c r="D1964" s="45">
        <v>45885</v>
      </c>
      <c r="E1964" s="8">
        <v>169.6</v>
      </c>
      <c r="F1964" s="8">
        <f t="shared" si="300"/>
        <v>14924.8</v>
      </c>
      <c r="G1964" s="54">
        <f t="shared" si="301"/>
        <v>44774.399999999994</v>
      </c>
      <c r="H1964" s="25" t="s">
        <v>2386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2429</v>
      </c>
      <c r="N1964" s="45">
        <v>45887</v>
      </c>
      <c r="O1964" s="54">
        <v>73935</v>
      </c>
      <c r="P1964" s="25" t="s">
        <v>622</v>
      </c>
      <c r="Q1964" s="25">
        <v>58154519640</v>
      </c>
      <c r="R1964" s="25" t="s">
        <v>41</v>
      </c>
      <c r="S1964" s="3">
        <v>-20</v>
      </c>
      <c r="T1964" s="55"/>
      <c r="U1964" s="25" t="s">
        <v>2387</v>
      </c>
      <c r="V1964" s="25" t="str">
        <f>VLOOKUP(P1964,'Customer List'!B:C,2,)</f>
        <v>Hyderabad</v>
      </c>
      <c r="W1964" s="56"/>
      <c r="X1964" s="45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302"/>
        <v>1962</v>
      </c>
      <c r="B1965" s="25" t="s">
        <v>2388</v>
      </c>
      <c r="C1965" s="45">
        <v>45882</v>
      </c>
      <c r="D1965" s="45">
        <v>45885</v>
      </c>
      <c r="E1965" s="8">
        <v>31.2</v>
      </c>
      <c r="F1965" s="8">
        <f t="shared" si="300"/>
        <v>2745.6</v>
      </c>
      <c r="G1965" s="54">
        <f t="shared" si="301"/>
        <v>2745.6</v>
      </c>
      <c r="H1965" s="25" t="s">
        <v>2389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2437</v>
      </c>
      <c r="N1965" s="45">
        <v>45888</v>
      </c>
      <c r="O1965" s="54">
        <v>4524</v>
      </c>
      <c r="P1965" s="25" t="s">
        <v>618</v>
      </c>
      <c r="Q1965" s="25">
        <v>58154568194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Bhuvneshwar</v>
      </c>
      <c r="W1965" s="56"/>
      <c r="X1965" s="45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302"/>
        <v>1963</v>
      </c>
      <c r="B1966" s="25" t="s">
        <v>2390</v>
      </c>
      <c r="C1966" s="45">
        <v>45882</v>
      </c>
      <c r="D1966" s="45">
        <v>45885</v>
      </c>
      <c r="E1966" s="8">
        <v>380</v>
      </c>
      <c r="F1966" s="8">
        <f t="shared" si="300"/>
        <v>33440</v>
      </c>
      <c r="G1966" s="54">
        <f t="shared" si="301"/>
        <v>33440</v>
      </c>
      <c r="H1966" s="25" t="s">
        <v>2391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2441</v>
      </c>
      <c r="N1966" s="45">
        <v>45888</v>
      </c>
      <c r="O1966" s="54">
        <v>35815</v>
      </c>
      <c r="P1966" s="25" t="s">
        <v>40</v>
      </c>
      <c r="Q1966" s="25">
        <v>58154568953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Pune</v>
      </c>
      <c r="W1966" s="56"/>
      <c r="X1966" s="45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302"/>
        <v>1964</v>
      </c>
      <c r="B1967" s="25" t="s">
        <v>2392</v>
      </c>
      <c r="C1967" s="45">
        <v>45882</v>
      </c>
      <c r="D1967" s="45">
        <v>45885</v>
      </c>
      <c r="E1967" s="8">
        <v>11.4</v>
      </c>
      <c r="F1967" s="8">
        <f t="shared" si="300"/>
        <v>1003.2</v>
      </c>
      <c r="G1967" s="54">
        <f t="shared" si="301"/>
        <v>5016</v>
      </c>
      <c r="H1967" s="25" t="s">
        <v>2393</v>
      </c>
      <c r="I1967" s="25" t="s">
        <v>4148</v>
      </c>
      <c r="J1967" s="25">
        <v>5</v>
      </c>
      <c r="K1967" s="25">
        <v>5</v>
      </c>
      <c r="L1967" s="25">
        <f t="shared" si="296"/>
        <v>0</v>
      </c>
      <c r="M1967" s="25" t="s">
        <v>2440</v>
      </c>
      <c r="N1967" s="45">
        <v>45888</v>
      </c>
      <c r="O1967" s="54">
        <v>9642.5</v>
      </c>
      <c r="P1967" s="25" t="s">
        <v>2395</v>
      </c>
      <c r="Q1967" s="25">
        <v>58154567973</v>
      </c>
      <c r="R1967" s="25" t="s">
        <v>41</v>
      </c>
      <c r="S1967" s="3">
        <v>-20</v>
      </c>
      <c r="T1967" s="55" t="s">
        <v>2439</v>
      </c>
      <c r="U1967" s="25" t="s">
        <v>521</v>
      </c>
      <c r="V1967" s="25" t="str">
        <f>VLOOKUP(P1967,'Customer List'!B:C,2,)</f>
        <v>Vellore</v>
      </c>
      <c r="W1967" s="56"/>
      <c r="X1967" s="45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x14ac:dyDescent="0.25">
      <c r="A1968" s="25">
        <f t="shared" si="302"/>
        <v>1965</v>
      </c>
      <c r="B1968" s="25" t="s">
        <v>2392</v>
      </c>
      <c r="C1968" s="45">
        <v>45882</v>
      </c>
      <c r="D1968" s="45">
        <v>45885</v>
      </c>
      <c r="E1968" s="8">
        <v>35</v>
      </c>
      <c r="F1968" s="8">
        <f t="shared" si="300"/>
        <v>3080</v>
      </c>
      <c r="G1968" s="54">
        <f t="shared" si="301"/>
        <v>3080</v>
      </c>
      <c r="H1968" s="25" t="s">
        <v>2394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2440</v>
      </c>
      <c r="N1968" s="45">
        <v>45888</v>
      </c>
      <c r="O1968" s="54">
        <v>5988.5</v>
      </c>
      <c r="P1968" s="25" t="s">
        <v>2395</v>
      </c>
      <c r="Q1968" s="25">
        <v>58154567973</v>
      </c>
      <c r="R1968" s="25" t="s">
        <v>41</v>
      </c>
      <c r="S1968" s="3">
        <v>-20</v>
      </c>
      <c r="T1968" s="55"/>
      <c r="U1968" s="25" t="s">
        <v>521</v>
      </c>
      <c r="V1968" s="25" t="str">
        <f>VLOOKUP(P1968,'Customer List'!B:C,2,)</f>
        <v>Vellore</v>
      </c>
      <c r="W1968" s="56"/>
      <c r="X1968" s="45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67" t="str">
        <f>VLOOKUP(P1968,'Customer List'!B:D,3,)</f>
        <v>OutStation</v>
      </c>
    </row>
    <row r="1969" spans="1:29" x14ac:dyDescent="0.25">
      <c r="A1969" s="25">
        <f t="shared" si="302"/>
        <v>1966</v>
      </c>
      <c r="B1969" s="25" t="s">
        <v>2396</v>
      </c>
      <c r="C1969" s="45">
        <v>45882</v>
      </c>
      <c r="D1969" s="45">
        <v>45885</v>
      </c>
      <c r="E1969" s="8">
        <v>35</v>
      </c>
      <c r="F1969" s="8">
        <f t="shared" si="300"/>
        <v>3080</v>
      </c>
      <c r="G1969" s="54">
        <f t="shared" si="301"/>
        <v>3080</v>
      </c>
      <c r="H1969" s="25" t="s">
        <v>2394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2442</v>
      </c>
      <c r="N1969" s="45">
        <v>45888</v>
      </c>
      <c r="O1969" s="54">
        <v>5560.75</v>
      </c>
      <c r="P1969" s="25" t="s">
        <v>622</v>
      </c>
      <c r="Q1969" s="25">
        <v>58154568275</v>
      </c>
      <c r="R1969" s="25" t="s">
        <v>41</v>
      </c>
      <c r="S1969" s="3">
        <v>-20</v>
      </c>
      <c r="T1969" s="55"/>
      <c r="U1969" s="25" t="s">
        <v>521</v>
      </c>
      <c r="V1969" s="25" t="str">
        <f>VLOOKUP(P1969,'Customer List'!B:C,2,)</f>
        <v>Hyderabad</v>
      </c>
      <c r="W1969" s="56"/>
      <c r="X1969" s="45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67" t="str">
        <f>VLOOKUP(P1969,'Customer List'!B:D,3,)</f>
        <v>OutStation</v>
      </c>
    </row>
    <row r="1970" spans="1:29" x14ac:dyDescent="0.25">
      <c r="A1970" s="25">
        <f t="shared" si="302"/>
        <v>1967</v>
      </c>
      <c r="B1970" s="25" t="s">
        <v>2404</v>
      </c>
      <c r="C1970" s="45">
        <v>45881</v>
      </c>
      <c r="D1970" s="45">
        <v>45887</v>
      </c>
      <c r="E1970" s="8">
        <v>204.75</v>
      </c>
      <c r="F1970" s="8">
        <f t="shared" si="300"/>
        <v>18018</v>
      </c>
      <c r="G1970" s="54">
        <f t="shared" si="301"/>
        <v>18018</v>
      </c>
      <c r="H1970" s="25">
        <v>100744</v>
      </c>
      <c r="I1970" s="25" t="s">
        <v>1428</v>
      </c>
      <c r="J1970" s="25">
        <v>1</v>
      </c>
      <c r="K1970" s="25">
        <v>1</v>
      </c>
      <c r="L1970" s="25">
        <f t="shared" si="296"/>
        <v>0</v>
      </c>
      <c r="M1970" s="25" t="s">
        <v>2475</v>
      </c>
      <c r="N1970" s="45">
        <v>45890</v>
      </c>
      <c r="O1970" s="54">
        <v>24625.279999999999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302"/>
        <v>1968</v>
      </c>
      <c r="B1971" s="25" t="s">
        <v>2404</v>
      </c>
      <c r="C1971" s="45">
        <v>45881</v>
      </c>
      <c r="D1971" s="45">
        <v>45887</v>
      </c>
      <c r="E1971" s="8">
        <v>123.75</v>
      </c>
      <c r="F1971" s="8">
        <f t="shared" si="300"/>
        <v>10890</v>
      </c>
      <c r="G1971" s="54">
        <f t="shared" si="301"/>
        <v>10890</v>
      </c>
      <c r="H1971" s="25">
        <v>101245</v>
      </c>
      <c r="I1971" s="25" t="s">
        <v>1541</v>
      </c>
      <c r="J1971" s="25">
        <v>1</v>
      </c>
      <c r="K1971" s="25">
        <v>1</v>
      </c>
      <c r="L1971" s="25">
        <f t="shared" si="296"/>
        <v>0</v>
      </c>
      <c r="M1971" s="25" t="s">
        <v>2475</v>
      </c>
      <c r="N1971" s="45">
        <v>45890</v>
      </c>
      <c r="O1971" s="54">
        <v>14883.41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302"/>
        <v>1969</v>
      </c>
      <c r="B1972" s="25" t="s">
        <v>2404</v>
      </c>
      <c r="C1972" s="45">
        <v>45881</v>
      </c>
      <c r="D1972" s="45">
        <v>45887</v>
      </c>
      <c r="E1972" s="8">
        <v>65.8</v>
      </c>
      <c r="F1972" s="8">
        <f t="shared" si="300"/>
        <v>5790.4</v>
      </c>
      <c r="G1972" s="54">
        <f t="shared" si="301"/>
        <v>5790.4</v>
      </c>
      <c r="H1972" s="25">
        <v>115526</v>
      </c>
      <c r="I1972" s="25" t="s">
        <v>1673</v>
      </c>
      <c r="J1972" s="25">
        <v>1</v>
      </c>
      <c r="K1972" s="25">
        <v>1</v>
      </c>
      <c r="L1972" s="25">
        <f t="shared" si="296"/>
        <v>0</v>
      </c>
      <c r="M1972" s="25" t="s">
        <v>2475</v>
      </c>
      <c r="N1972" s="45">
        <v>45890</v>
      </c>
      <c r="O1972" s="54">
        <v>8479.0400000000009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302"/>
        <v>1970</v>
      </c>
      <c r="B1973" s="25" t="s">
        <v>2404</v>
      </c>
      <c r="C1973" s="45">
        <v>45881</v>
      </c>
      <c r="D1973" s="45">
        <v>45887</v>
      </c>
      <c r="E1973" s="8">
        <v>92.4</v>
      </c>
      <c r="F1973" s="8">
        <f t="shared" si="300"/>
        <v>8131.2000000000007</v>
      </c>
      <c r="G1973" s="54">
        <f t="shared" si="301"/>
        <v>8131.2000000000007</v>
      </c>
      <c r="H1973" s="25">
        <v>116231</v>
      </c>
      <c r="I1973" s="25" t="s">
        <v>3185</v>
      </c>
      <c r="J1973" s="25">
        <v>1</v>
      </c>
      <c r="K1973" s="25">
        <v>1</v>
      </c>
      <c r="L1973" s="25">
        <f t="shared" si="296"/>
        <v>0</v>
      </c>
      <c r="M1973" s="25" t="s">
        <v>2475</v>
      </c>
      <c r="N1973" s="45">
        <v>45890</v>
      </c>
      <c r="O1973" s="54">
        <v>11906.73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302"/>
        <v>1971</v>
      </c>
      <c r="B1974" s="25" t="s">
        <v>2404</v>
      </c>
      <c r="C1974" s="45">
        <v>45881</v>
      </c>
      <c r="D1974" s="45">
        <v>45887</v>
      </c>
      <c r="E1974" s="8">
        <v>219.8</v>
      </c>
      <c r="F1974" s="8">
        <f t="shared" si="300"/>
        <v>19342.400000000001</v>
      </c>
      <c r="G1974" s="54">
        <f t="shared" si="301"/>
        <v>19342.400000000001</v>
      </c>
      <c r="H1974" s="25">
        <v>119310</v>
      </c>
      <c r="I1974" s="25" t="s">
        <v>1553</v>
      </c>
      <c r="J1974" s="25">
        <v>1</v>
      </c>
      <c r="K1974" s="25">
        <v>1</v>
      </c>
      <c r="L1974" s="25">
        <f t="shared" si="296"/>
        <v>0</v>
      </c>
      <c r="M1974" s="25" t="s">
        <v>2476</v>
      </c>
      <c r="N1974" s="45">
        <v>45890</v>
      </c>
      <c r="O1974" s="54">
        <v>28323.59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302"/>
        <v>1972</v>
      </c>
      <c r="B1975" s="25" t="s">
        <v>2404</v>
      </c>
      <c r="C1975" s="45">
        <v>45881</v>
      </c>
      <c r="D1975" s="45">
        <v>45887</v>
      </c>
      <c r="E1975" s="8">
        <v>70.7</v>
      </c>
      <c r="F1975" s="8">
        <f t="shared" si="300"/>
        <v>6221.6</v>
      </c>
      <c r="G1975" s="54">
        <f t="shared" si="301"/>
        <v>6221.6</v>
      </c>
      <c r="H1975" s="25">
        <v>120411</v>
      </c>
      <c r="I1975" s="25" t="s">
        <v>3186</v>
      </c>
      <c r="J1975" s="25">
        <v>1</v>
      </c>
      <c r="K1975" s="25">
        <v>1</v>
      </c>
      <c r="L1975" s="25">
        <f t="shared" si="296"/>
        <v>0</v>
      </c>
      <c r="M1975" s="25" t="s">
        <v>2475</v>
      </c>
      <c r="N1975" s="45">
        <v>45890</v>
      </c>
      <c r="O1975" s="54">
        <v>9110.4500000000007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302"/>
        <v>1973</v>
      </c>
      <c r="B1976" s="25" t="s">
        <v>2404</v>
      </c>
      <c r="C1976" s="45">
        <v>45881</v>
      </c>
      <c r="D1976" s="45">
        <v>45887</v>
      </c>
      <c r="E1976" s="8">
        <v>90.3</v>
      </c>
      <c r="F1976" s="8">
        <f t="shared" si="300"/>
        <v>7946.4</v>
      </c>
      <c r="G1976" s="54">
        <f t="shared" si="301"/>
        <v>7946.4</v>
      </c>
      <c r="H1976" s="25">
        <v>121119</v>
      </c>
      <c r="I1976" s="25" t="s">
        <v>3187</v>
      </c>
      <c r="J1976" s="25">
        <v>1</v>
      </c>
      <c r="K1976" s="25">
        <v>1</v>
      </c>
      <c r="L1976" s="25">
        <f t="shared" si="296"/>
        <v>0</v>
      </c>
      <c r="M1976" s="25" t="s">
        <v>2475</v>
      </c>
      <c r="N1976" s="45">
        <v>45890</v>
      </c>
      <c r="O1976" s="54">
        <v>11636.12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302"/>
        <v>1974</v>
      </c>
      <c r="B1977" s="25" t="s">
        <v>2404</v>
      </c>
      <c r="C1977" s="45">
        <v>45881</v>
      </c>
      <c r="D1977" s="45">
        <v>45887</v>
      </c>
      <c r="E1977" s="8">
        <v>249.75</v>
      </c>
      <c r="F1977" s="8">
        <f t="shared" si="300"/>
        <v>21978</v>
      </c>
      <c r="G1977" s="54">
        <f t="shared" si="301"/>
        <v>21978</v>
      </c>
      <c r="H1977" s="25">
        <v>127039</v>
      </c>
      <c r="I1977" s="25" t="s">
        <v>3188</v>
      </c>
      <c r="J1977" s="25">
        <v>1</v>
      </c>
      <c r="K1977" s="25">
        <v>1</v>
      </c>
      <c r="L1977" s="25">
        <f t="shared" si="296"/>
        <v>0</v>
      </c>
      <c r="M1977" s="25" t="s">
        <v>2475</v>
      </c>
      <c r="N1977" s="45">
        <v>45890</v>
      </c>
      <c r="O1977" s="54">
        <v>30037.43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302"/>
        <v>1975</v>
      </c>
      <c r="B1978" s="25" t="s">
        <v>2404</v>
      </c>
      <c r="C1978" s="45">
        <v>45881</v>
      </c>
      <c r="D1978" s="45">
        <v>45887</v>
      </c>
      <c r="E1978" s="8">
        <v>86.8</v>
      </c>
      <c r="F1978" s="8">
        <f t="shared" si="300"/>
        <v>7638.4</v>
      </c>
      <c r="G1978" s="54">
        <f t="shared" si="301"/>
        <v>7638.4</v>
      </c>
      <c r="H1978" s="25">
        <v>128023</v>
      </c>
      <c r="I1978" s="25" t="s">
        <v>1295</v>
      </c>
      <c r="J1978" s="25">
        <v>1</v>
      </c>
      <c r="K1978" s="25">
        <v>1</v>
      </c>
      <c r="L1978" s="25">
        <f t="shared" si="296"/>
        <v>0</v>
      </c>
      <c r="M1978" s="25" t="s">
        <v>2475</v>
      </c>
      <c r="N1978" s="45">
        <v>45890</v>
      </c>
      <c r="O1978" s="54">
        <v>11185.11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302"/>
        <v>1976</v>
      </c>
      <c r="B1979" s="25" t="s">
        <v>2404</v>
      </c>
      <c r="C1979" s="45">
        <v>45881</v>
      </c>
      <c r="D1979" s="45">
        <v>45887</v>
      </c>
      <c r="E1979" s="8">
        <v>186.9</v>
      </c>
      <c r="F1979" s="8">
        <f t="shared" si="300"/>
        <v>16447.2</v>
      </c>
      <c r="G1979" s="54">
        <f t="shared" si="301"/>
        <v>16447.2</v>
      </c>
      <c r="H1979" s="25">
        <v>135908</v>
      </c>
      <c r="I1979" s="25" t="s">
        <v>3189</v>
      </c>
      <c r="J1979" s="25">
        <v>1</v>
      </c>
      <c r="K1979" s="25">
        <v>1</v>
      </c>
      <c r="L1979" s="25">
        <f t="shared" si="296"/>
        <v>0</v>
      </c>
      <c r="M1979" s="25" t="s">
        <v>2478</v>
      </c>
      <c r="N1979" s="45">
        <v>45890</v>
      </c>
      <c r="O1979" s="54">
        <v>24084.07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302"/>
        <v>1977</v>
      </c>
      <c r="B1980" s="25" t="s">
        <v>2404</v>
      </c>
      <c r="C1980" s="45">
        <v>45881</v>
      </c>
      <c r="D1980" s="45">
        <v>45887</v>
      </c>
      <c r="E1980" s="8">
        <v>123.9</v>
      </c>
      <c r="F1980" s="8">
        <f t="shared" si="300"/>
        <v>10903.2</v>
      </c>
      <c r="G1980" s="54">
        <f t="shared" si="301"/>
        <v>10903.2</v>
      </c>
      <c r="H1980" s="25">
        <v>157604</v>
      </c>
      <c r="I1980" s="25" t="s">
        <v>3190</v>
      </c>
      <c r="J1980" s="25">
        <v>1</v>
      </c>
      <c r="K1980" s="25">
        <v>1</v>
      </c>
      <c r="L1980" s="25">
        <f t="shared" si="296"/>
        <v>0</v>
      </c>
      <c r="M1980" s="25" t="s">
        <v>2476</v>
      </c>
      <c r="N1980" s="45">
        <v>45890</v>
      </c>
      <c r="O1980" s="54">
        <v>15965.84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302"/>
        <v>1978</v>
      </c>
      <c r="B1981" s="25" t="s">
        <v>2404</v>
      </c>
      <c r="C1981" s="45">
        <v>45881</v>
      </c>
      <c r="D1981" s="45">
        <v>45887</v>
      </c>
      <c r="E1981" s="8">
        <v>161.69999999999999</v>
      </c>
      <c r="F1981" s="8">
        <f t="shared" si="300"/>
        <v>14229.599999999999</v>
      </c>
      <c r="G1981" s="54">
        <f t="shared" si="301"/>
        <v>14229.599999999999</v>
      </c>
      <c r="H1981" s="25">
        <v>160204</v>
      </c>
      <c r="I1981" s="25" t="s">
        <v>3191</v>
      </c>
      <c r="J1981" s="25">
        <v>1</v>
      </c>
      <c r="K1981" s="25">
        <v>1</v>
      </c>
      <c r="L1981" s="25">
        <f t="shared" si="296"/>
        <v>0</v>
      </c>
      <c r="M1981" s="25" t="s">
        <v>2476</v>
      </c>
      <c r="N1981" s="45">
        <v>45890</v>
      </c>
      <c r="O1981" s="54">
        <v>20836.78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302"/>
        <v>1979</v>
      </c>
      <c r="B1982" s="25" t="s">
        <v>2404</v>
      </c>
      <c r="C1982" s="45">
        <v>45881</v>
      </c>
      <c r="D1982" s="45">
        <v>45887</v>
      </c>
      <c r="E1982" s="8">
        <v>107.1</v>
      </c>
      <c r="F1982" s="8">
        <f t="shared" si="300"/>
        <v>9424.7999999999993</v>
      </c>
      <c r="G1982" s="54">
        <f t="shared" si="301"/>
        <v>9424.7999999999993</v>
      </c>
      <c r="H1982" s="25">
        <v>160908</v>
      </c>
      <c r="I1982" s="25" t="s">
        <v>3192</v>
      </c>
      <c r="J1982" s="25">
        <v>1</v>
      </c>
      <c r="K1982" s="25">
        <v>1</v>
      </c>
      <c r="L1982" s="25">
        <f t="shared" si="296"/>
        <v>0</v>
      </c>
      <c r="M1982" s="25" t="s">
        <v>2478</v>
      </c>
      <c r="N1982" s="45">
        <v>45890</v>
      </c>
      <c r="O1982" s="54">
        <v>13800.98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302"/>
        <v>1980</v>
      </c>
      <c r="B1983" s="25" t="s">
        <v>2404</v>
      </c>
      <c r="C1983" s="45">
        <v>45881</v>
      </c>
      <c r="D1983" s="45">
        <v>45887</v>
      </c>
      <c r="E1983" s="8">
        <v>30.8</v>
      </c>
      <c r="F1983" s="8">
        <f t="shared" si="300"/>
        <v>2710.4</v>
      </c>
      <c r="G1983" s="54">
        <f t="shared" si="301"/>
        <v>5420.8</v>
      </c>
      <c r="H1983" s="25">
        <v>300402</v>
      </c>
      <c r="I1983" s="25" t="s">
        <v>1326</v>
      </c>
      <c r="J1983" s="25">
        <v>2</v>
      </c>
      <c r="K1983" s="25">
        <v>2</v>
      </c>
      <c r="L1983" s="25">
        <f t="shared" si="296"/>
        <v>0</v>
      </c>
      <c r="M1983" s="25" t="s">
        <v>2480</v>
      </c>
      <c r="N1983" s="45">
        <v>45890</v>
      </c>
      <c r="O1983" s="54">
        <v>7937.82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302"/>
        <v>1981</v>
      </c>
      <c r="B1984" s="25" t="s">
        <v>2404</v>
      </c>
      <c r="C1984" s="45">
        <v>45881</v>
      </c>
      <c r="D1984" s="45">
        <v>45887</v>
      </c>
      <c r="E1984" s="8">
        <v>128.1</v>
      </c>
      <c r="F1984" s="8">
        <f t="shared" si="300"/>
        <v>11272.8</v>
      </c>
      <c r="G1984" s="54">
        <f t="shared" si="301"/>
        <v>11272.8</v>
      </c>
      <c r="H1984" s="25">
        <v>331553</v>
      </c>
      <c r="I1984" s="25" t="s">
        <v>3193</v>
      </c>
      <c r="J1984" s="25">
        <v>1</v>
      </c>
      <c r="K1984" s="25">
        <v>1</v>
      </c>
      <c r="L1984" s="25">
        <f t="shared" si="296"/>
        <v>0</v>
      </c>
      <c r="M1984" s="25" t="s">
        <v>2475</v>
      </c>
      <c r="N1984" s="45">
        <v>45890</v>
      </c>
      <c r="O1984" s="54">
        <v>16507.060000000001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302"/>
        <v>1982</v>
      </c>
      <c r="B1985" s="25" t="s">
        <v>2404</v>
      </c>
      <c r="C1985" s="45">
        <v>45881</v>
      </c>
      <c r="D1985" s="45">
        <v>45887</v>
      </c>
      <c r="E1985" s="8">
        <v>128.1</v>
      </c>
      <c r="F1985" s="8">
        <f t="shared" si="300"/>
        <v>11272.8</v>
      </c>
      <c r="G1985" s="54">
        <f t="shared" si="301"/>
        <v>11272.8</v>
      </c>
      <c r="H1985" s="25">
        <v>352317</v>
      </c>
      <c r="I1985" s="25" t="s">
        <v>3194</v>
      </c>
      <c r="J1985" s="25">
        <v>1</v>
      </c>
      <c r="K1985" s="25">
        <v>1</v>
      </c>
      <c r="L1985" s="25">
        <f t="shared" si="296"/>
        <v>0</v>
      </c>
      <c r="M1985" s="25" t="s">
        <v>2475</v>
      </c>
      <c r="N1985" s="45">
        <v>45890</v>
      </c>
      <c r="O1985" s="54">
        <v>16507.060000000001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302"/>
        <v>1983</v>
      </c>
      <c r="B1986" s="25" t="s">
        <v>2404</v>
      </c>
      <c r="C1986" s="45">
        <v>45881</v>
      </c>
      <c r="D1986" s="45">
        <v>45887</v>
      </c>
      <c r="E1986" s="8">
        <v>111.3</v>
      </c>
      <c r="F1986" s="8">
        <f t="shared" si="300"/>
        <v>9794.4</v>
      </c>
      <c r="G1986" s="54">
        <f t="shared" si="301"/>
        <v>9794.4</v>
      </c>
      <c r="H1986" s="25">
        <v>353719</v>
      </c>
      <c r="I1986" s="25" t="s">
        <v>3195</v>
      </c>
      <c r="J1986" s="25">
        <v>1</v>
      </c>
      <c r="K1986" s="25">
        <v>1</v>
      </c>
      <c r="L1986" s="25">
        <f t="shared" si="296"/>
        <v>0</v>
      </c>
      <c r="M1986" s="25" t="s">
        <v>2475</v>
      </c>
      <c r="N1986" s="45">
        <v>45890</v>
      </c>
      <c r="O1986" s="54">
        <v>14342.2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302"/>
        <v>1984</v>
      </c>
      <c r="B1987" s="25" t="s">
        <v>2404</v>
      </c>
      <c r="C1987" s="45">
        <v>45881</v>
      </c>
      <c r="D1987" s="45">
        <v>45887</v>
      </c>
      <c r="E1987" s="8">
        <v>136.5</v>
      </c>
      <c r="F1987" s="8">
        <f t="shared" si="300"/>
        <v>12012</v>
      </c>
      <c r="G1987" s="54">
        <f t="shared" si="301"/>
        <v>12012</v>
      </c>
      <c r="H1987" s="25">
        <v>359413</v>
      </c>
      <c r="I1987" s="25" t="s">
        <v>3196</v>
      </c>
      <c r="J1987" s="25">
        <v>1</v>
      </c>
      <c r="K1987" s="25">
        <v>1</v>
      </c>
      <c r="L1987" s="25">
        <f t="shared" si="296"/>
        <v>0</v>
      </c>
      <c r="M1987" s="25" t="s">
        <v>2475</v>
      </c>
      <c r="N1987" s="45">
        <v>45890</v>
      </c>
      <c r="O1987" s="54">
        <v>16416.86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302"/>
        <v>1985</v>
      </c>
      <c r="B1988" s="25" t="s">
        <v>2404</v>
      </c>
      <c r="C1988" s="45">
        <v>45881</v>
      </c>
      <c r="D1988" s="45">
        <v>45887</v>
      </c>
      <c r="E1988" s="8">
        <v>135.80000000000001</v>
      </c>
      <c r="F1988" s="8">
        <f t="shared" si="300"/>
        <v>11950.400000000001</v>
      </c>
      <c r="G1988" s="54">
        <f t="shared" si="301"/>
        <v>11950.400000000001</v>
      </c>
      <c r="H1988" s="25">
        <v>407122</v>
      </c>
      <c r="I1988" s="25" t="s">
        <v>3167</v>
      </c>
      <c r="J1988" s="25">
        <v>1</v>
      </c>
      <c r="K1988" s="25">
        <v>1</v>
      </c>
      <c r="L1988" s="25">
        <f t="shared" si="296"/>
        <v>0</v>
      </c>
      <c r="M1988" s="25" t="s">
        <v>2477</v>
      </c>
      <c r="N1988" s="45">
        <v>45890</v>
      </c>
      <c r="O1988" s="54">
        <v>17499.29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si="302"/>
        <v>1986</v>
      </c>
      <c r="B1989" s="25" t="s">
        <v>2404</v>
      </c>
      <c r="C1989" s="45">
        <v>45881</v>
      </c>
      <c r="D1989" s="45">
        <v>45887</v>
      </c>
      <c r="E1989" s="8">
        <v>193.5</v>
      </c>
      <c r="F1989" s="8">
        <f t="shared" si="300"/>
        <v>17028</v>
      </c>
      <c r="G1989" s="54">
        <f t="shared" si="301"/>
        <v>17028</v>
      </c>
      <c r="H1989" s="25">
        <v>424902</v>
      </c>
      <c r="I1989" s="25" t="s">
        <v>3197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2475</v>
      </c>
      <c r="N1989" s="45">
        <v>45890</v>
      </c>
      <c r="O1989" s="54">
        <v>23272.25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x14ac:dyDescent="0.25">
      <c r="A1990" s="25">
        <f t="shared" si="302"/>
        <v>1987</v>
      </c>
      <c r="B1990" s="25" t="s">
        <v>2404</v>
      </c>
      <c r="C1990" s="45">
        <v>45881</v>
      </c>
      <c r="D1990" s="45">
        <v>45887</v>
      </c>
      <c r="E1990" s="8">
        <v>213.5</v>
      </c>
      <c r="F1990" s="8">
        <f t="shared" ref="F1990:F2053" si="308">IF(AB1990="DOLLAR",E1990*88,E1990)</f>
        <v>18788</v>
      </c>
      <c r="G1990" s="54">
        <f t="shared" si="301"/>
        <v>18788</v>
      </c>
      <c r="H1990" s="25">
        <v>430904</v>
      </c>
      <c r="I1990" s="25" t="s">
        <v>1883</v>
      </c>
      <c r="J1990" s="25">
        <v>1</v>
      </c>
      <c r="K1990" s="25">
        <v>1</v>
      </c>
      <c r="L1990" s="25">
        <f t="shared" si="304"/>
        <v>0</v>
      </c>
      <c r="M1990" s="25" t="s">
        <v>2479</v>
      </c>
      <c r="N1990" s="45">
        <v>45890</v>
      </c>
      <c r="O1990" s="54">
        <v>27511.759999999998</v>
      </c>
      <c r="P1990" s="25" t="s">
        <v>50</v>
      </c>
      <c r="Q1990" s="25" t="s">
        <v>637</v>
      </c>
      <c r="R1990" s="25" t="s">
        <v>638</v>
      </c>
      <c r="S1990" s="3">
        <v>4</v>
      </c>
      <c r="T1990" s="55"/>
      <c r="U1990" s="25" t="s">
        <v>19</v>
      </c>
      <c r="V1990" s="25" t="str">
        <f>VLOOKUP(P1990,'Customer List'!B:C,2,)</f>
        <v>Delhi</v>
      </c>
      <c r="W1990" s="56"/>
      <c r="X1990" s="45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67" t="str">
        <f>VLOOKUP(P1990,'Customer List'!B:D,3,)</f>
        <v>Local</v>
      </c>
    </row>
    <row r="1991" spans="1:29" x14ac:dyDescent="0.25">
      <c r="A1991" s="25">
        <f t="shared" si="302"/>
        <v>1988</v>
      </c>
      <c r="B1991" s="25" t="s">
        <v>2404</v>
      </c>
      <c r="C1991" s="45">
        <v>45881</v>
      </c>
      <c r="D1991" s="45">
        <v>45887</v>
      </c>
      <c r="E1991" s="8">
        <v>213.5</v>
      </c>
      <c r="F1991" s="8">
        <f t="shared" si="308"/>
        <v>18788</v>
      </c>
      <c r="G1991" s="54">
        <f t="shared" ref="G1991:G2054" si="309">F1991*J1991</f>
        <v>18788</v>
      </c>
      <c r="H1991" s="25">
        <v>431304</v>
      </c>
      <c r="I1991" s="25" t="s">
        <v>3184</v>
      </c>
      <c r="J1991" s="25">
        <v>1</v>
      </c>
      <c r="K1991" s="25">
        <v>1</v>
      </c>
      <c r="L1991" s="25">
        <f t="shared" si="304"/>
        <v>0</v>
      </c>
      <c r="M1991" s="25" t="s">
        <v>2479</v>
      </c>
      <c r="N1991" s="45">
        <v>45890</v>
      </c>
      <c r="O1991" s="54">
        <v>27511.759999999998</v>
      </c>
      <c r="P1991" s="25" t="s">
        <v>50</v>
      </c>
      <c r="Q1991" s="25" t="s">
        <v>637</v>
      </c>
      <c r="R1991" s="25" t="s">
        <v>638</v>
      </c>
      <c r="S1991" s="3">
        <v>4</v>
      </c>
      <c r="T1991" s="55"/>
      <c r="U1991" s="25" t="s">
        <v>19</v>
      </c>
      <c r="V1991" s="25" t="str">
        <f>VLOOKUP(P1991,'Customer List'!B:C,2,)</f>
        <v>Delhi</v>
      </c>
      <c r="W1991" s="56"/>
      <c r="X1991" s="45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67" t="str">
        <f>VLOOKUP(P1991,'Customer List'!B:D,3,)</f>
        <v>Local</v>
      </c>
    </row>
    <row r="1992" spans="1:29" x14ac:dyDescent="0.25">
      <c r="A1992" s="25">
        <f t="shared" ref="A1992:A2055" si="310">A1991+1</f>
        <v>1989</v>
      </c>
      <c r="B1992" s="25">
        <v>44645</v>
      </c>
      <c r="C1992" s="45">
        <v>45884</v>
      </c>
      <c r="D1992" s="45">
        <v>45888</v>
      </c>
      <c r="E1992" s="8">
        <v>13.680000000000001</v>
      </c>
      <c r="F1992" s="8">
        <f t="shared" si="308"/>
        <v>1203.8400000000001</v>
      </c>
      <c r="G1992" s="54">
        <f t="shared" si="309"/>
        <v>12038.400000000001</v>
      </c>
      <c r="H1992" s="25" t="s">
        <v>565</v>
      </c>
      <c r="I1992" s="25" t="s">
        <v>566</v>
      </c>
      <c r="J1992" s="25">
        <v>10</v>
      </c>
      <c r="K1992" s="25">
        <v>10</v>
      </c>
      <c r="L1992" s="25">
        <f t="shared" si="304"/>
        <v>0</v>
      </c>
      <c r="M1992" s="25" t="s">
        <v>2445</v>
      </c>
      <c r="N1992" s="45">
        <v>45888</v>
      </c>
      <c r="O1992" s="54">
        <v>172900</v>
      </c>
      <c r="P1992" s="25" t="s">
        <v>371</v>
      </c>
      <c r="Q1992" s="25">
        <v>58154594131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Gujrat</v>
      </c>
      <c r="W1992" s="56"/>
      <c r="X1992" s="45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310"/>
        <v>1990</v>
      </c>
      <c r="B1993" s="25">
        <v>44645</v>
      </c>
      <c r="C1993" s="45">
        <v>45884</v>
      </c>
      <c r="D1993" s="45">
        <v>45888</v>
      </c>
      <c r="E1993" s="8">
        <v>438.65000000000003</v>
      </c>
      <c r="F1993" s="8">
        <f t="shared" si="308"/>
        <v>38601.200000000004</v>
      </c>
      <c r="G1993" s="54">
        <f t="shared" si="309"/>
        <v>231607.2</v>
      </c>
      <c r="H1993" s="25" t="s">
        <v>1988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2445</v>
      </c>
      <c r="N1993" s="45">
        <v>45888</v>
      </c>
      <c r="O1993" s="54">
        <v>2317770</v>
      </c>
      <c r="P1993" s="25" t="s">
        <v>371</v>
      </c>
      <c r="Q1993" s="25">
        <v>58154594131</v>
      </c>
      <c r="R1993" s="25" t="s">
        <v>41</v>
      </c>
      <c r="S1993" s="3">
        <v>4</v>
      </c>
      <c r="T1993" s="55"/>
      <c r="U1993" s="25" t="s">
        <v>2033</v>
      </c>
      <c r="V1993" s="25" t="str">
        <f>VLOOKUP(P1993,'Customer List'!B:C,2,)</f>
        <v>Gujrat</v>
      </c>
      <c r="W1993" s="56"/>
      <c r="X1993" s="45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310"/>
        <v>1991</v>
      </c>
      <c r="B1994" s="25">
        <v>44645</v>
      </c>
      <c r="C1994" s="45">
        <v>45884</v>
      </c>
      <c r="D1994" s="45">
        <v>45888</v>
      </c>
      <c r="E1994" s="8">
        <v>451.5</v>
      </c>
      <c r="F1994" s="8">
        <f t="shared" si="308"/>
        <v>39732</v>
      </c>
      <c r="G1994" s="54">
        <f t="shared" si="309"/>
        <v>39732</v>
      </c>
      <c r="H1994" s="25" t="s">
        <v>2405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2446</v>
      </c>
      <c r="N1994" s="45">
        <v>45888</v>
      </c>
      <c r="O1994" s="54">
        <v>63210</v>
      </c>
      <c r="P1994" s="25" t="s">
        <v>1034</v>
      </c>
      <c r="Q1994" s="25">
        <v>58154593442</v>
      </c>
      <c r="R1994" s="25" t="s">
        <v>41</v>
      </c>
      <c r="S1994" s="3">
        <v>4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x14ac:dyDescent="0.25">
      <c r="A1995" s="25">
        <f t="shared" si="310"/>
        <v>1992</v>
      </c>
      <c r="B1995" s="25">
        <v>44645</v>
      </c>
      <c r="C1995" s="45">
        <v>45884</v>
      </c>
      <c r="D1995" s="45">
        <v>45888</v>
      </c>
      <c r="E1995" s="8">
        <v>360</v>
      </c>
      <c r="F1995" s="8">
        <f t="shared" si="308"/>
        <v>31680</v>
      </c>
      <c r="G1995" s="54">
        <f t="shared" si="309"/>
        <v>31680</v>
      </c>
      <c r="H1995" s="25" t="s">
        <v>663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2446</v>
      </c>
      <c r="N1995" s="45">
        <v>45888</v>
      </c>
      <c r="O1995" s="54">
        <v>44100</v>
      </c>
      <c r="P1995" s="25" t="s">
        <v>1034</v>
      </c>
      <c r="Q1995" s="25">
        <v>58154593442</v>
      </c>
      <c r="R1995" s="25" t="s">
        <v>41</v>
      </c>
      <c r="S1995" s="3">
        <v>-20</v>
      </c>
      <c r="T1995" s="55"/>
      <c r="U1995" s="25" t="s">
        <v>2033</v>
      </c>
      <c r="V1995" s="25" t="str">
        <f>VLOOKUP(P1995,'Customer List'!B:C,2,)</f>
        <v>Kerala</v>
      </c>
      <c r="W1995" s="56"/>
      <c r="X1995" s="45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67" t="str">
        <f>VLOOKUP(P1995,'Customer List'!B:D,3,)</f>
        <v>OutStation</v>
      </c>
    </row>
    <row r="1996" spans="1:29" x14ac:dyDescent="0.25">
      <c r="A1996" s="25">
        <f t="shared" si="310"/>
        <v>1993</v>
      </c>
      <c r="B1996" s="25">
        <v>44645</v>
      </c>
      <c r="C1996" s="45">
        <v>45884</v>
      </c>
      <c r="D1996" s="45">
        <v>45888</v>
      </c>
      <c r="E1996" s="8">
        <v>304</v>
      </c>
      <c r="F1996" s="8">
        <f t="shared" si="308"/>
        <v>26752</v>
      </c>
      <c r="G1996" s="54">
        <f t="shared" si="309"/>
        <v>26752</v>
      </c>
      <c r="H1996" s="25" t="s">
        <v>662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2446</v>
      </c>
      <c r="N1996" s="45">
        <v>45888</v>
      </c>
      <c r="O1996" s="54">
        <v>37240</v>
      </c>
      <c r="P1996" s="25" t="s">
        <v>1034</v>
      </c>
      <c r="Q1996" s="25">
        <v>58154593442</v>
      </c>
      <c r="R1996" s="25" t="s">
        <v>41</v>
      </c>
      <c r="S1996" s="3">
        <v>-20</v>
      </c>
      <c r="T1996" s="55"/>
      <c r="U1996" s="25" t="s">
        <v>2033</v>
      </c>
      <c r="V1996" s="25" t="str">
        <f>VLOOKUP(P1996,'Customer List'!B:C,2,)</f>
        <v>Kerala</v>
      </c>
      <c r="W1996" s="56"/>
      <c r="X1996" s="45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67" t="str">
        <f>VLOOKUP(P1996,'Customer List'!B:D,3,)</f>
        <v>OutStation</v>
      </c>
    </row>
    <row r="1997" spans="1:29" x14ac:dyDescent="0.25">
      <c r="A1997" s="25">
        <f t="shared" si="310"/>
        <v>1994</v>
      </c>
      <c r="B1997" s="25" t="s">
        <v>2457</v>
      </c>
      <c r="C1997" s="45">
        <v>45889</v>
      </c>
      <c r="D1997" s="45">
        <v>45889</v>
      </c>
      <c r="E1997" s="8">
        <v>7599.9</v>
      </c>
      <c r="F1997" s="8">
        <f t="shared" si="308"/>
        <v>7599.9</v>
      </c>
      <c r="G1997" s="54">
        <f t="shared" si="309"/>
        <v>15199.8</v>
      </c>
      <c r="H1997" s="25" t="s">
        <v>2458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2461</v>
      </c>
      <c r="N1997" s="45">
        <v>45889</v>
      </c>
      <c r="O1997" s="54">
        <v>21714</v>
      </c>
      <c r="P1997" s="25" t="s">
        <v>1059</v>
      </c>
      <c r="Q1997" s="25" t="s">
        <v>637</v>
      </c>
      <c r="R1997" s="25" t="s">
        <v>638</v>
      </c>
      <c r="S1997" s="3">
        <v>-20</v>
      </c>
      <c r="T1997" s="55"/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x14ac:dyDescent="0.25">
      <c r="A1998" s="25">
        <f t="shared" si="310"/>
        <v>1995</v>
      </c>
      <c r="B1998" s="25" t="s">
        <v>2457</v>
      </c>
      <c r="C1998" s="45">
        <v>45889</v>
      </c>
      <c r="D1998" s="45">
        <v>45889</v>
      </c>
      <c r="E1998" s="8">
        <v>0.01</v>
      </c>
      <c r="F1998" s="8">
        <f t="shared" si="308"/>
        <v>0.01</v>
      </c>
      <c r="G1998" s="54">
        <f t="shared" si="309"/>
        <v>0.01</v>
      </c>
      <c r="H1998" s="25" t="s">
        <v>2458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3294</v>
      </c>
      <c r="N1998" s="45">
        <v>45889</v>
      </c>
      <c r="O1998" s="54">
        <v>0</v>
      </c>
      <c r="P1998" s="25" t="s">
        <v>1059</v>
      </c>
      <c r="Q1998" s="25" t="s">
        <v>637</v>
      </c>
      <c r="R1998" s="25" t="s">
        <v>725</v>
      </c>
      <c r="S1998" s="3">
        <v>-20</v>
      </c>
      <c r="T1998" s="55" t="s">
        <v>610</v>
      </c>
      <c r="U1998" s="25" t="s">
        <v>2024</v>
      </c>
      <c r="V1998" s="25" t="str">
        <f>VLOOKUP(P1998,'Customer List'!B:C,2,)</f>
        <v>Delhi</v>
      </c>
      <c r="W1998" s="56"/>
      <c r="X1998" s="45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67" t="str">
        <f>VLOOKUP(P1998,'Customer List'!B:D,3,)</f>
        <v>Local</v>
      </c>
    </row>
    <row r="1999" spans="1:29" x14ac:dyDescent="0.25">
      <c r="A1999" s="25">
        <f t="shared" si="310"/>
        <v>1996</v>
      </c>
      <c r="B1999" s="25" t="s">
        <v>2457</v>
      </c>
      <c r="C1999" s="45">
        <v>45889</v>
      </c>
      <c r="D1999" s="45">
        <v>45889</v>
      </c>
      <c r="E1999" s="8">
        <v>6055</v>
      </c>
      <c r="F1999" s="8">
        <f t="shared" si="308"/>
        <v>6055</v>
      </c>
      <c r="G1999" s="54">
        <f t="shared" si="309"/>
        <v>6055</v>
      </c>
      <c r="H1999" s="25" t="s">
        <v>2459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2461</v>
      </c>
      <c r="N1999" s="45">
        <v>45889</v>
      </c>
      <c r="O1999" s="54">
        <v>8650</v>
      </c>
      <c r="P1999" s="25" t="s">
        <v>1059</v>
      </c>
      <c r="Q1999" s="25" t="s">
        <v>637</v>
      </c>
      <c r="R1999" s="25" t="s">
        <v>638</v>
      </c>
      <c r="S1999" s="3">
        <v>4</v>
      </c>
      <c r="T1999" s="55" t="s">
        <v>2460</v>
      </c>
      <c r="U1999" s="25" t="s">
        <v>2024</v>
      </c>
      <c r="V1999" s="25" t="str">
        <f>VLOOKUP(P1999,'Customer List'!B:C,2,)</f>
        <v>Delhi</v>
      </c>
      <c r="W1999" s="56"/>
      <c r="X1999" s="45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67" t="str">
        <f>VLOOKUP(P1999,'Customer List'!B:D,3,)</f>
        <v>Local</v>
      </c>
    </row>
    <row r="2000" spans="1:29" x14ac:dyDescent="0.25">
      <c r="A2000" s="25">
        <f t="shared" si="310"/>
        <v>1997</v>
      </c>
      <c r="B2000" s="25" t="s">
        <v>2465</v>
      </c>
      <c r="C2000" s="45">
        <v>45874</v>
      </c>
      <c r="D2000" s="45">
        <v>45874</v>
      </c>
      <c r="E2000" s="8">
        <v>12000</v>
      </c>
      <c r="F2000" s="8">
        <f t="shared" si="308"/>
        <v>12000</v>
      </c>
      <c r="G2000" s="54">
        <f t="shared" si="309"/>
        <v>24000</v>
      </c>
      <c r="H2000" s="25" t="s">
        <v>2462</v>
      </c>
      <c r="I2000" s="25" t="s">
        <v>4724</v>
      </c>
      <c r="J2000" s="25">
        <v>2</v>
      </c>
      <c r="K2000" s="25"/>
      <c r="L2000" s="25">
        <f t="shared" si="304"/>
        <v>2</v>
      </c>
      <c r="M2000" s="25"/>
      <c r="N2000" s="45"/>
      <c r="O2000" s="54"/>
      <c r="P2000" s="25" t="s">
        <v>2031</v>
      </c>
      <c r="Q2000" s="25"/>
      <c r="R2000" s="25"/>
      <c r="S2000" s="3" t="s">
        <v>300</v>
      </c>
      <c r="T2000" s="55"/>
      <c r="U2000" s="25" t="s">
        <v>2742</v>
      </c>
      <c r="V2000" s="25" t="str">
        <f>VLOOKUP(P2000,'Customer List'!B:C,2,)</f>
        <v>STOCK</v>
      </c>
      <c r="W2000" s="56" t="s">
        <v>1149</v>
      </c>
      <c r="X2000" s="45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x14ac:dyDescent="0.25">
      <c r="A2001" s="25">
        <f t="shared" si="310"/>
        <v>1998</v>
      </c>
      <c r="B2001" s="25" t="s">
        <v>2465</v>
      </c>
      <c r="C2001" s="45">
        <v>45874</v>
      </c>
      <c r="D2001" s="45">
        <v>45874</v>
      </c>
      <c r="E2001" s="8">
        <v>3345.6</v>
      </c>
      <c r="F2001" s="8">
        <f t="shared" si="308"/>
        <v>3345.6</v>
      </c>
      <c r="G2001" s="54">
        <f t="shared" si="309"/>
        <v>6691.2</v>
      </c>
      <c r="H2001" s="25" t="s">
        <v>2463</v>
      </c>
      <c r="I2001" s="25" t="s">
        <v>4725</v>
      </c>
      <c r="J2001" s="25">
        <v>2</v>
      </c>
      <c r="K2001" s="25"/>
      <c r="L2001" s="25">
        <f t="shared" si="304"/>
        <v>2</v>
      </c>
      <c r="M2001" s="25"/>
      <c r="N2001" s="45"/>
      <c r="O2001" s="54"/>
      <c r="P2001" s="25" t="s">
        <v>2031</v>
      </c>
      <c r="Q2001" s="25"/>
      <c r="R2001" s="25"/>
      <c r="S2001" s="3">
        <v>-20</v>
      </c>
      <c r="T2001" s="55" t="s">
        <v>2750</v>
      </c>
      <c r="U2001" s="25" t="s">
        <v>2742</v>
      </c>
      <c r="V2001" s="25" t="str">
        <f>VLOOKUP(P2001,'Customer List'!B:C,2,)</f>
        <v>STOCK</v>
      </c>
      <c r="W2001" s="56" t="s">
        <v>1149</v>
      </c>
      <c r="X2001" s="45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67" t="str">
        <f>VLOOKUP(P2001,'Customer List'!B:D,3,)</f>
        <v>STOCK</v>
      </c>
    </row>
    <row r="2002" spans="1:29" x14ac:dyDescent="0.25">
      <c r="A2002" s="25">
        <f t="shared" si="310"/>
        <v>1999</v>
      </c>
      <c r="B2002" s="25" t="s">
        <v>2465</v>
      </c>
      <c r="C2002" s="45">
        <v>45874</v>
      </c>
      <c r="D2002" s="45">
        <v>45874</v>
      </c>
      <c r="E2002" s="8">
        <v>3665.2</v>
      </c>
      <c r="F2002" s="8">
        <f t="shared" si="308"/>
        <v>3665.2</v>
      </c>
      <c r="G2002" s="54">
        <f t="shared" si="309"/>
        <v>7330.4</v>
      </c>
      <c r="H2002" s="25" t="s">
        <v>2464</v>
      </c>
      <c r="I2002" s="25" t="s">
        <v>4726</v>
      </c>
      <c r="J2002" s="25">
        <v>2</v>
      </c>
      <c r="K2002" s="25"/>
      <c r="L2002" s="25">
        <f t="shared" si="304"/>
        <v>2</v>
      </c>
      <c r="M2002" s="25"/>
      <c r="N2002" s="45"/>
      <c r="O2002" s="54"/>
      <c r="P2002" s="25" t="s">
        <v>2031</v>
      </c>
      <c r="Q2002" s="25"/>
      <c r="R2002" s="25"/>
      <c r="S2002" s="3">
        <v>-20</v>
      </c>
      <c r="T2002" s="55"/>
      <c r="U2002" s="25" t="s">
        <v>2742</v>
      </c>
      <c r="V2002" s="25" t="str">
        <f>VLOOKUP(P2002,'Customer List'!B:C,2,)</f>
        <v>STOCK</v>
      </c>
      <c r="W2002" s="56" t="s">
        <v>1149</v>
      </c>
      <c r="X2002" s="45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67" t="str">
        <f>VLOOKUP(P2002,'Customer List'!B:D,3,)</f>
        <v>STOCK</v>
      </c>
    </row>
    <row r="2003" spans="1:29" x14ac:dyDescent="0.25">
      <c r="A2003" s="25">
        <f t="shared" si="310"/>
        <v>2000</v>
      </c>
      <c r="B2003" s="25">
        <v>5470</v>
      </c>
      <c r="C2003" s="45">
        <v>45883</v>
      </c>
      <c r="D2003" s="45">
        <v>45883</v>
      </c>
      <c r="E2003" s="8">
        <v>3020</v>
      </c>
      <c r="F2003" s="8">
        <f t="shared" si="308"/>
        <v>3020</v>
      </c>
      <c r="G2003" s="54">
        <f t="shared" si="309"/>
        <v>3020</v>
      </c>
      <c r="H2003" s="25" t="s">
        <v>2466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2470</v>
      </c>
      <c r="N2003" s="45">
        <v>45887</v>
      </c>
      <c r="O2003" s="54">
        <v>6000</v>
      </c>
      <c r="P2003" s="25" t="s">
        <v>2302</v>
      </c>
      <c r="Q2003" s="25" t="s">
        <v>637</v>
      </c>
      <c r="R2003" s="25" t="s">
        <v>638</v>
      </c>
      <c r="S2003" s="3">
        <v>4</v>
      </c>
      <c r="T2003" s="55"/>
      <c r="U2003" s="25" t="s">
        <v>2467</v>
      </c>
      <c r="V2003" s="25" t="s">
        <v>1169</v>
      </c>
      <c r="W2003" s="56"/>
      <c r="X2003" s="45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67" t="e">
        <f>VLOOKUP(P2003,'Customer List'!B:D,3,)</f>
        <v>#N/A</v>
      </c>
    </row>
    <row r="2004" spans="1:29" x14ac:dyDescent="0.25">
      <c r="A2004" s="25">
        <f t="shared" si="310"/>
        <v>2001</v>
      </c>
      <c r="B2004" s="25">
        <v>177574</v>
      </c>
      <c r="C2004" s="45">
        <v>45887</v>
      </c>
      <c r="D2004" s="45">
        <v>45890</v>
      </c>
      <c r="E2004" s="8">
        <v>103.2</v>
      </c>
      <c r="F2004" s="8">
        <f t="shared" si="308"/>
        <v>9081.6</v>
      </c>
      <c r="G2004" s="54">
        <f t="shared" si="309"/>
        <v>9081.6</v>
      </c>
      <c r="H2004" s="25" t="s">
        <v>2471</v>
      </c>
      <c r="I2004" s="25" t="s">
        <v>4383</v>
      </c>
      <c r="J2004" s="25">
        <v>1</v>
      </c>
      <c r="K2004" s="25">
        <v>1</v>
      </c>
      <c r="L2004" s="25">
        <f t="shared" si="304"/>
        <v>0</v>
      </c>
      <c r="M2004" s="25" t="s">
        <v>2560</v>
      </c>
      <c r="N2004" s="45">
        <v>45892</v>
      </c>
      <c r="O2004" s="54">
        <v>14448</v>
      </c>
      <c r="P2004" s="25" t="s">
        <v>169</v>
      </c>
      <c r="Q2004" s="25">
        <v>58154749483</v>
      </c>
      <c r="R2004" s="25" t="s">
        <v>41</v>
      </c>
      <c r="S2004" s="3">
        <v>4</v>
      </c>
      <c r="T2004" s="55"/>
      <c r="U2004" s="25" t="s">
        <v>424</v>
      </c>
      <c r="V2004" s="25" t="str">
        <f>VLOOKUP(P2004,'Customer List'!B:C,2,)</f>
        <v>Bhopal</v>
      </c>
      <c r="W2004" s="56"/>
      <c r="X2004" s="45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310"/>
        <v>2002</v>
      </c>
      <c r="B2005" s="25">
        <v>177574</v>
      </c>
      <c r="C2005" s="45">
        <v>45887</v>
      </c>
      <c r="D2005" s="45">
        <v>45890</v>
      </c>
      <c r="E2005" s="8">
        <v>58.8</v>
      </c>
      <c r="F2005" s="8">
        <f t="shared" si="308"/>
        <v>5174.3999999999996</v>
      </c>
      <c r="G2005" s="54">
        <f t="shared" si="309"/>
        <v>10348.799999999999</v>
      </c>
      <c r="H2005" s="25" t="s">
        <v>935</v>
      </c>
      <c r="I2005" s="25" t="s">
        <v>4136</v>
      </c>
      <c r="J2005" s="25">
        <v>2</v>
      </c>
      <c r="K2005" s="25">
        <v>2</v>
      </c>
      <c r="L2005" s="25">
        <f t="shared" si="304"/>
        <v>0</v>
      </c>
      <c r="M2005" s="25" t="s">
        <v>2540</v>
      </c>
      <c r="N2005" s="45">
        <v>45892</v>
      </c>
      <c r="O2005" s="54">
        <v>18522</v>
      </c>
      <c r="P2005" s="25" t="s">
        <v>2472</v>
      </c>
      <c r="Q2005" s="25">
        <v>58154749321</v>
      </c>
      <c r="R2005" s="25" t="s">
        <v>41</v>
      </c>
      <c r="S2005" s="3">
        <v>4</v>
      </c>
      <c r="T2005" s="55"/>
      <c r="U2005" s="25" t="s">
        <v>424</v>
      </c>
      <c r="V2005" s="25" t="str">
        <f>VLOOKUP(P2005,'Customer List'!B:C,2,)</f>
        <v>Banglore</v>
      </c>
      <c r="W2005" s="56"/>
      <c r="X2005" s="45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310"/>
        <v>2003</v>
      </c>
      <c r="B2006" s="25" t="s">
        <v>2484</v>
      </c>
      <c r="C2006" s="45">
        <v>45884</v>
      </c>
      <c r="D2006" s="45">
        <v>45890</v>
      </c>
      <c r="E2006" s="8">
        <v>173.6</v>
      </c>
      <c r="F2006" s="8">
        <f t="shared" si="308"/>
        <v>15276.8</v>
      </c>
      <c r="G2006" s="54">
        <f t="shared" si="309"/>
        <v>30553.599999999999</v>
      </c>
      <c r="H2006" s="25">
        <v>100220</v>
      </c>
      <c r="I2006" s="25" t="s">
        <v>155</v>
      </c>
      <c r="J2006" s="25">
        <v>2</v>
      </c>
      <c r="K2006" s="25">
        <v>2</v>
      </c>
      <c r="L2006" s="25">
        <f t="shared" si="304"/>
        <v>0</v>
      </c>
      <c r="M2006" s="25" t="s">
        <v>2549</v>
      </c>
      <c r="N2006" s="45">
        <v>45892</v>
      </c>
      <c r="O2006" s="54">
        <v>57660</v>
      </c>
      <c r="P2006" s="25" t="s">
        <v>2485</v>
      </c>
      <c r="Q2006" s="25">
        <v>58154750345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Gujrat</v>
      </c>
      <c r="W2006" s="56"/>
      <c r="X2006" s="45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310"/>
        <v>2004</v>
      </c>
      <c r="B2007" s="25" t="s">
        <v>2484</v>
      </c>
      <c r="C2007" s="45">
        <v>45884</v>
      </c>
      <c r="D2007" s="45">
        <v>45890</v>
      </c>
      <c r="E2007" s="8">
        <v>154.05000000000001</v>
      </c>
      <c r="F2007" s="8">
        <f t="shared" si="308"/>
        <v>13556.400000000001</v>
      </c>
      <c r="G2007" s="54">
        <f t="shared" si="309"/>
        <v>67782</v>
      </c>
      <c r="H2007" s="25">
        <v>100328</v>
      </c>
      <c r="I2007" s="25" t="s">
        <v>1423</v>
      </c>
      <c r="J2007" s="25">
        <v>5</v>
      </c>
      <c r="K2007" s="25">
        <v>5</v>
      </c>
      <c r="L2007" s="25">
        <f t="shared" si="304"/>
        <v>0</v>
      </c>
      <c r="M2007" s="25" t="s">
        <v>2542</v>
      </c>
      <c r="N2007" s="45">
        <v>45892</v>
      </c>
      <c r="O2007" s="54">
        <v>110205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310"/>
        <v>2005</v>
      </c>
      <c r="B2008" s="25" t="s">
        <v>2484</v>
      </c>
      <c r="C2008" s="45">
        <v>45884</v>
      </c>
      <c r="D2008" s="45">
        <v>45890</v>
      </c>
      <c r="E2008" s="8">
        <v>128.69999999999999</v>
      </c>
      <c r="F2008" s="8">
        <f t="shared" si="308"/>
        <v>11325.599999999999</v>
      </c>
      <c r="G2008" s="54">
        <f t="shared" si="309"/>
        <v>56627.999999999993</v>
      </c>
      <c r="H2008" s="25">
        <v>100528</v>
      </c>
      <c r="I2008" s="25" t="s">
        <v>1538</v>
      </c>
      <c r="J2008" s="25">
        <v>5</v>
      </c>
      <c r="K2008" s="25">
        <v>5</v>
      </c>
      <c r="L2008" s="25">
        <f t="shared" si="304"/>
        <v>0</v>
      </c>
      <c r="M2008" s="25" t="s">
        <v>2542</v>
      </c>
      <c r="N2008" s="45">
        <v>45892</v>
      </c>
      <c r="O2008" s="54">
        <v>92070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310"/>
        <v>2006</v>
      </c>
      <c r="B2009" s="25" t="s">
        <v>2484</v>
      </c>
      <c r="C2009" s="45">
        <v>45884</v>
      </c>
      <c r="D2009" s="45">
        <v>45890</v>
      </c>
      <c r="E2009" s="8">
        <v>69.3</v>
      </c>
      <c r="F2009" s="8">
        <f t="shared" si="308"/>
        <v>6098.4</v>
      </c>
      <c r="G2009" s="54">
        <f t="shared" si="309"/>
        <v>6098.4</v>
      </c>
      <c r="H2009" s="25">
        <v>100706</v>
      </c>
      <c r="I2009" s="25" t="s">
        <v>70</v>
      </c>
      <c r="J2009" s="25">
        <v>1</v>
      </c>
      <c r="K2009" s="25">
        <v>1</v>
      </c>
      <c r="L2009" s="25">
        <f t="shared" si="304"/>
        <v>0</v>
      </c>
      <c r="M2009" s="25" t="s">
        <v>2547</v>
      </c>
      <c r="N2009" s="45">
        <v>45892</v>
      </c>
      <c r="O2009" s="54">
        <v>10395</v>
      </c>
      <c r="P2009" s="25" t="s">
        <v>1057</v>
      </c>
      <c r="Q2009" s="25">
        <v>58154750695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Kolkata</v>
      </c>
      <c r="W2009" s="56"/>
      <c r="X2009" s="45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310"/>
        <v>2007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308"/>
        <v>13098.8</v>
      </c>
      <c r="G2010" s="54">
        <f t="shared" si="309"/>
        <v>39296.399999999994</v>
      </c>
      <c r="H2010" s="25">
        <v>101320</v>
      </c>
      <c r="I2010" s="25" t="s">
        <v>2818</v>
      </c>
      <c r="J2010" s="25">
        <v>3</v>
      </c>
      <c r="K2010" s="25">
        <v>3</v>
      </c>
      <c r="L2010" s="25">
        <f t="shared" si="304"/>
        <v>0</v>
      </c>
      <c r="M2010" s="25" t="s">
        <v>2542</v>
      </c>
      <c r="N2010" s="45">
        <v>45892</v>
      </c>
      <c r="O2010" s="54">
        <v>63891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310"/>
        <v>2008</v>
      </c>
      <c r="B2011" s="25" t="s">
        <v>2484</v>
      </c>
      <c r="C2011" s="45">
        <v>45884</v>
      </c>
      <c r="D2011" s="45">
        <v>45890</v>
      </c>
      <c r="E2011" s="8">
        <v>164.45</v>
      </c>
      <c r="F2011" s="8">
        <f t="shared" si="308"/>
        <v>14471.599999999999</v>
      </c>
      <c r="G2011" s="54">
        <f t="shared" si="309"/>
        <v>14471.599999999999</v>
      </c>
      <c r="H2011" s="25">
        <v>102006</v>
      </c>
      <c r="I2011" s="25" t="s">
        <v>1433</v>
      </c>
      <c r="J2011" s="25">
        <v>1</v>
      </c>
      <c r="K2011" s="25">
        <v>1</v>
      </c>
      <c r="L2011" s="25">
        <f t="shared" si="304"/>
        <v>0</v>
      </c>
      <c r="M2011" s="25" t="s">
        <v>2542</v>
      </c>
      <c r="N2011" s="45">
        <v>45892</v>
      </c>
      <c r="O2011" s="54">
        <v>23529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310"/>
        <v>2009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308"/>
        <v>13098.8</v>
      </c>
      <c r="G2012" s="54">
        <f t="shared" si="309"/>
        <v>52395.199999999997</v>
      </c>
      <c r="H2012" s="25">
        <v>103018</v>
      </c>
      <c r="I2012" s="25" t="s">
        <v>1436</v>
      </c>
      <c r="J2012" s="25">
        <v>4</v>
      </c>
      <c r="K2012" s="25">
        <v>4</v>
      </c>
      <c r="L2012" s="25">
        <f t="shared" si="304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310"/>
        <v>2010</v>
      </c>
      <c r="B2013" s="25" t="s">
        <v>2484</v>
      </c>
      <c r="C2013" s="45">
        <v>45884</v>
      </c>
      <c r="D2013" s="45">
        <v>45890</v>
      </c>
      <c r="E2013" s="8">
        <v>73.5</v>
      </c>
      <c r="F2013" s="8">
        <f t="shared" si="308"/>
        <v>6468</v>
      </c>
      <c r="G2013" s="54">
        <f t="shared" si="309"/>
        <v>12936</v>
      </c>
      <c r="H2013" s="25">
        <v>103108</v>
      </c>
      <c r="I2013" s="25" t="s">
        <v>78</v>
      </c>
      <c r="J2013" s="25">
        <v>2</v>
      </c>
      <c r="K2013" s="25">
        <v>2</v>
      </c>
      <c r="L2013" s="25">
        <f t="shared" si="304"/>
        <v>0</v>
      </c>
      <c r="M2013" s="25" t="s">
        <v>2549</v>
      </c>
      <c r="N2013" s="45">
        <v>45892</v>
      </c>
      <c r="O2013" s="54">
        <v>24412.5</v>
      </c>
      <c r="P2013" s="25" t="s">
        <v>2485</v>
      </c>
      <c r="Q2013" s="25">
        <v>58154750345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Gujrat</v>
      </c>
      <c r="W2013" s="56"/>
      <c r="X2013" s="45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310"/>
        <v>2011</v>
      </c>
      <c r="B2014" s="25" t="s">
        <v>2484</v>
      </c>
      <c r="C2014" s="45">
        <v>45884</v>
      </c>
      <c r="D2014" s="45">
        <v>45890</v>
      </c>
      <c r="E2014" s="8">
        <v>148.85</v>
      </c>
      <c r="F2014" s="8">
        <f t="shared" si="308"/>
        <v>13098.8</v>
      </c>
      <c r="G2014" s="54">
        <f t="shared" si="309"/>
        <v>52395.199999999997</v>
      </c>
      <c r="H2014" s="25">
        <v>104420</v>
      </c>
      <c r="I2014" s="25" t="s">
        <v>1637</v>
      </c>
      <c r="J2014" s="25">
        <v>4</v>
      </c>
      <c r="K2014" s="25">
        <v>4</v>
      </c>
      <c r="L2014" s="25">
        <f t="shared" si="304"/>
        <v>0</v>
      </c>
      <c r="M2014" s="25" t="s">
        <v>2542</v>
      </c>
      <c r="N2014" s="45">
        <v>45892</v>
      </c>
      <c r="O2014" s="54">
        <v>85188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310"/>
        <v>2012</v>
      </c>
      <c r="B2015" s="25" t="s">
        <v>2484</v>
      </c>
      <c r="C2015" s="45">
        <v>45884</v>
      </c>
      <c r="D2015" s="45">
        <v>45890</v>
      </c>
      <c r="E2015" s="8">
        <v>161.19999999999999</v>
      </c>
      <c r="F2015" s="8">
        <f t="shared" si="308"/>
        <v>14185.599999999999</v>
      </c>
      <c r="G2015" s="54">
        <f t="shared" si="309"/>
        <v>14185.599999999999</v>
      </c>
      <c r="H2015" s="25">
        <v>104526</v>
      </c>
      <c r="I2015" s="25" t="s">
        <v>1443</v>
      </c>
      <c r="J2015" s="25">
        <v>1</v>
      </c>
      <c r="K2015" s="25">
        <v>1</v>
      </c>
      <c r="L2015" s="25">
        <f t="shared" si="304"/>
        <v>0</v>
      </c>
      <c r="M2015" s="25" t="s">
        <v>2542</v>
      </c>
      <c r="N2015" s="45">
        <v>45892</v>
      </c>
      <c r="O2015" s="54">
        <v>23064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310"/>
        <v>2013</v>
      </c>
      <c r="B2016" s="25" t="s">
        <v>2484</v>
      </c>
      <c r="C2016" s="45">
        <v>45884</v>
      </c>
      <c r="D2016" s="45">
        <v>45890</v>
      </c>
      <c r="E2016" s="8">
        <v>206.05</v>
      </c>
      <c r="F2016" s="8">
        <f t="shared" si="308"/>
        <v>18132.400000000001</v>
      </c>
      <c r="G2016" s="54">
        <f t="shared" si="309"/>
        <v>18132.400000000001</v>
      </c>
      <c r="H2016" s="25">
        <v>106106</v>
      </c>
      <c r="I2016" s="25" t="s">
        <v>1445</v>
      </c>
      <c r="J2016" s="25">
        <v>1</v>
      </c>
      <c r="K2016" s="25">
        <v>1</v>
      </c>
      <c r="L2016" s="25">
        <f t="shared" si="304"/>
        <v>0</v>
      </c>
      <c r="M2016" s="25" t="s">
        <v>2542</v>
      </c>
      <c r="N2016" s="45">
        <v>45892</v>
      </c>
      <c r="O2016" s="54">
        <v>29481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310"/>
        <v>2014</v>
      </c>
      <c r="B2017" s="25" t="s">
        <v>2484</v>
      </c>
      <c r="C2017" s="45">
        <v>45884</v>
      </c>
      <c r="D2017" s="45">
        <v>45890</v>
      </c>
      <c r="E2017" s="8">
        <v>56</v>
      </c>
      <c r="F2017" s="8">
        <f t="shared" si="308"/>
        <v>4928</v>
      </c>
      <c r="G2017" s="54">
        <f t="shared" si="309"/>
        <v>4928</v>
      </c>
      <c r="H2017" s="25">
        <v>113710</v>
      </c>
      <c r="I2017" s="25" t="s">
        <v>1434</v>
      </c>
      <c r="J2017" s="25">
        <v>1</v>
      </c>
      <c r="K2017" s="25">
        <v>1</v>
      </c>
      <c r="L2017" s="25">
        <f t="shared" si="304"/>
        <v>0</v>
      </c>
      <c r="M2017" s="25" t="s">
        <v>3292</v>
      </c>
      <c r="N2017" s="45">
        <v>45899</v>
      </c>
      <c r="O2017" s="54">
        <v>8432</v>
      </c>
      <c r="P2017" s="25" t="s">
        <v>1084</v>
      </c>
      <c r="Q2017" s="25">
        <v>58155038594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Lucknow</v>
      </c>
      <c r="W2017" s="56"/>
      <c r="X2017" s="45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x14ac:dyDescent="0.25">
      <c r="A2018" s="25">
        <f t="shared" si="310"/>
        <v>2015</v>
      </c>
      <c r="B2018" s="25" t="s">
        <v>2484</v>
      </c>
      <c r="C2018" s="45">
        <v>45884</v>
      </c>
      <c r="D2018" s="45">
        <v>45890</v>
      </c>
      <c r="E2018" s="8">
        <v>107.1</v>
      </c>
      <c r="F2018" s="8">
        <f t="shared" si="308"/>
        <v>9424.7999999999993</v>
      </c>
      <c r="G2018" s="54">
        <f t="shared" si="309"/>
        <v>9424.7999999999993</v>
      </c>
      <c r="H2018" s="25">
        <v>113817</v>
      </c>
      <c r="I2018" s="25" t="s">
        <v>3198</v>
      </c>
      <c r="J2018" s="25">
        <v>1</v>
      </c>
      <c r="K2018" s="25">
        <v>1</v>
      </c>
      <c r="L2018" s="25">
        <f t="shared" si="304"/>
        <v>0</v>
      </c>
      <c r="M2018" s="25" t="s">
        <v>2774</v>
      </c>
      <c r="N2018" s="45">
        <v>45897</v>
      </c>
      <c r="O2018" s="54">
        <v>11628</v>
      </c>
      <c r="P2018" s="25" t="s">
        <v>17</v>
      </c>
      <c r="Q2018" s="25" t="s">
        <v>2078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310"/>
        <v>2016</v>
      </c>
      <c r="B2019" s="25" t="s">
        <v>2484</v>
      </c>
      <c r="C2019" s="45">
        <v>45884</v>
      </c>
      <c r="D2019" s="45">
        <v>45890</v>
      </c>
      <c r="E2019" s="8">
        <v>189.79999999999998</v>
      </c>
      <c r="F2019" s="8">
        <f t="shared" si="308"/>
        <v>16702.399999999998</v>
      </c>
      <c r="G2019" s="54">
        <f t="shared" si="309"/>
        <v>50107.199999999997</v>
      </c>
      <c r="H2019" s="25">
        <v>119414</v>
      </c>
      <c r="I2019" s="25" t="s">
        <v>3065</v>
      </c>
      <c r="J2019" s="25">
        <v>3</v>
      </c>
      <c r="K2019" s="25">
        <v>3</v>
      </c>
      <c r="L2019" s="25">
        <f t="shared" si="304"/>
        <v>0</v>
      </c>
      <c r="M2019" s="25" t="s">
        <v>2542</v>
      </c>
      <c r="N2019" s="45">
        <v>45892</v>
      </c>
      <c r="O2019" s="54">
        <v>81468</v>
      </c>
      <c r="P2019" s="25" t="s">
        <v>2055</v>
      </c>
      <c r="Q2019" s="25">
        <v>58154746893</v>
      </c>
      <c r="R2019" s="25" t="s">
        <v>41</v>
      </c>
      <c r="S2019" s="3">
        <v>4</v>
      </c>
      <c r="T2019" s="55"/>
      <c r="U2019" s="25" t="s">
        <v>19</v>
      </c>
      <c r="V2019" s="25" t="str">
        <f>VLOOKUP(P2019,'Customer List'!B:C,2,)</f>
        <v>Hyderabad</v>
      </c>
      <c r="W2019" s="56"/>
      <c r="X2019" s="45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67" t="str">
        <f>VLOOKUP(P2019,'Customer List'!B:D,3,)</f>
        <v>OutStation</v>
      </c>
    </row>
    <row r="2020" spans="1:29" x14ac:dyDescent="0.25">
      <c r="A2020" s="25">
        <f t="shared" si="310"/>
        <v>2017</v>
      </c>
      <c r="B2020" s="25" t="s">
        <v>2484</v>
      </c>
      <c r="C2020" s="45">
        <v>45884</v>
      </c>
      <c r="D2020" s="45">
        <v>45890</v>
      </c>
      <c r="E2020" s="8">
        <v>120</v>
      </c>
      <c r="F2020" s="8">
        <f t="shared" si="308"/>
        <v>10560</v>
      </c>
      <c r="G2020" s="54">
        <f t="shared" si="309"/>
        <v>10560</v>
      </c>
      <c r="H2020" s="25">
        <v>135243</v>
      </c>
      <c r="I2020" s="25" t="s">
        <v>3199</v>
      </c>
      <c r="J2020" s="25">
        <v>1</v>
      </c>
      <c r="K2020" s="25">
        <v>1</v>
      </c>
      <c r="L2020" s="25">
        <f t="shared" si="304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310"/>
        <v>2018</v>
      </c>
      <c r="B2021" s="25" t="s">
        <v>2484</v>
      </c>
      <c r="C2021" s="45">
        <v>45884</v>
      </c>
      <c r="D2021" s="45">
        <v>45890</v>
      </c>
      <c r="E2021" s="8">
        <v>242.9</v>
      </c>
      <c r="F2021" s="8">
        <f t="shared" si="308"/>
        <v>21375.200000000001</v>
      </c>
      <c r="G2021" s="54">
        <f t="shared" si="309"/>
        <v>21375.200000000001</v>
      </c>
      <c r="H2021" s="25">
        <v>144620</v>
      </c>
      <c r="I2021" s="25" t="s">
        <v>3138</v>
      </c>
      <c r="J2021" s="25">
        <v>1</v>
      </c>
      <c r="K2021" s="25">
        <v>1</v>
      </c>
      <c r="L2021" s="25">
        <f t="shared" si="304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310"/>
        <v>2019</v>
      </c>
      <c r="B2022" s="25" t="s">
        <v>2484</v>
      </c>
      <c r="C2022" s="45">
        <v>45884</v>
      </c>
      <c r="D2022" s="45">
        <v>45890</v>
      </c>
      <c r="E2022" s="8">
        <v>219</v>
      </c>
      <c r="F2022" s="8">
        <f t="shared" si="308"/>
        <v>19272</v>
      </c>
      <c r="G2022" s="54">
        <f t="shared" si="309"/>
        <v>19272</v>
      </c>
      <c r="H2022" s="25">
        <v>145529</v>
      </c>
      <c r="I2022" s="25" t="s">
        <v>3200</v>
      </c>
      <c r="J2022" s="25">
        <v>1</v>
      </c>
      <c r="K2022" s="25">
        <v>1</v>
      </c>
      <c r="L2022" s="25">
        <f t="shared" si="304"/>
        <v>0</v>
      </c>
      <c r="M2022" s="25" t="s">
        <v>2505</v>
      </c>
      <c r="N2022" s="45">
        <v>45891</v>
      </c>
      <c r="O2022" s="54">
        <v>0</v>
      </c>
      <c r="P2022" s="25" t="s">
        <v>626</v>
      </c>
      <c r="Q2022" s="25" t="s">
        <v>637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310"/>
        <v>2020</v>
      </c>
      <c r="B2023" s="25" t="s">
        <v>2484</v>
      </c>
      <c r="C2023" s="45">
        <v>45884</v>
      </c>
      <c r="D2023" s="45">
        <v>45890</v>
      </c>
      <c r="E2023" s="8">
        <v>112</v>
      </c>
      <c r="F2023" s="8">
        <f t="shared" si="308"/>
        <v>9856</v>
      </c>
      <c r="G2023" s="54">
        <f t="shared" si="309"/>
        <v>9856</v>
      </c>
      <c r="H2023" s="25">
        <v>165608</v>
      </c>
      <c r="I2023" s="25" t="s">
        <v>1545</v>
      </c>
      <c r="J2023" s="25">
        <v>1</v>
      </c>
      <c r="K2023" s="25">
        <v>1</v>
      </c>
      <c r="L2023" s="25">
        <f t="shared" si="304"/>
        <v>0</v>
      </c>
      <c r="M2023" s="25" t="s">
        <v>2505</v>
      </c>
      <c r="N2023" s="45">
        <v>45891</v>
      </c>
      <c r="O2023" s="54">
        <v>0</v>
      </c>
      <c r="P2023" s="25" t="s">
        <v>626</v>
      </c>
      <c r="Q2023" s="25" t="s">
        <v>637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310"/>
        <v>2021</v>
      </c>
      <c r="B2024" s="25" t="s">
        <v>2484</v>
      </c>
      <c r="C2024" s="45">
        <v>45884</v>
      </c>
      <c r="D2024" s="45">
        <v>45890</v>
      </c>
      <c r="E2024" s="8">
        <v>133.69999999999999</v>
      </c>
      <c r="F2024" s="8">
        <f t="shared" si="308"/>
        <v>11765.599999999999</v>
      </c>
      <c r="G2024" s="54">
        <f t="shared" si="309"/>
        <v>11765.599999999999</v>
      </c>
      <c r="H2024" s="25">
        <v>300104</v>
      </c>
      <c r="I2024" s="25" t="s">
        <v>3201</v>
      </c>
      <c r="J2024" s="25">
        <v>1</v>
      </c>
      <c r="K2024" s="25">
        <v>1</v>
      </c>
      <c r="L2024" s="25">
        <f t="shared" si="304"/>
        <v>0</v>
      </c>
      <c r="M2024" s="25" t="s">
        <v>2552</v>
      </c>
      <c r="N2024" s="45">
        <v>45892</v>
      </c>
      <c r="O2024" s="54">
        <v>21315.599999999999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310"/>
        <v>2022</v>
      </c>
      <c r="B2025" s="25" t="s">
        <v>2484</v>
      </c>
      <c r="C2025" s="45">
        <v>45884</v>
      </c>
      <c r="D2025" s="45">
        <v>45890</v>
      </c>
      <c r="E2025" s="8">
        <v>131.6</v>
      </c>
      <c r="F2025" s="8">
        <f t="shared" si="308"/>
        <v>11580.8</v>
      </c>
      <c r="G2025" s="54">
        <f t="shared" si="309"/>
        <v>11580.8</v>
      </c>
      <c r="H2025" s="25">
        <v>300112</v>
      </c>
      <c r="I2025" s="25" t="s">
        <v>3202</v>
      </c>
      <c r="J2025" s="25">
        <v>1</v>
      </c>
      <c r="K2025" s="25">
        <v>1</v>
      </c>
      <c r="L2025" s="25">
        <f t="shared" si="304"/>
        <v>0</v>
      </c>
      <c r="M2025" s="25" t="s">
        <v>2745</v>
      </c>
      <c r="N2025" s="45">
        <v>45896</v>
      </c>
      <c r="O2025" s="54">
        <v>0</v>
      </c>
      <c r="P2025" s="25" t="s">
        <v>626</v>
      </c>
      <c r="Q2025" s="25" t="s">
        <v>2078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310"/>
        <v>2023</v>
      </c>
      <c r="B2026" s="25" t="s">
        <v>2484</v>
      </c>
      <c r="C2026" s="45">
        <v>45884</v>
      </c>
      <c r="D2026" s="45">
        <v>45890</v>
      </c>
      <c r="E2026" s="8">
        <v>131.6</v>
      </c>
      <c r="F2026" s="8">
        <f t="shared" si="308"/>
        <v>11580.8</v>
      </c>
      <c r="G2026" s="54">
        <f t="shared" si="309"/>
        <v>11580.8</v>
      </c>
      <c r="H2026" s="25">
        <v>300304</v>
      </c>
      <c r="I2026" s="25" t="s">
        <v>3203</v>
      </c>
      <c r="J2026" s="25">
        <v>1</v>
      </c>
      <c r="K2026" s="25">
        <v>1</v>
      </c>
      <c r="L2026" s="25">
        <f t="shared" si="304"/>
        <v>0</v>
      </c>
      <c r="M2026" s="25" t="s">
        <v>2745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310"/>
        <v>2024</v>
      </c>
      <c r="B2027" s="25" t="s">
        <v>2484</v>
      </c>
      <c r="C2027" s="45">
        <v>45884</v>
      </c>
      <c r="D2027" s="45">
        <v>45890</v>
      </c>
      <c r="E2027" s="8">
        <v>38.5</v>
      </c>
      <c r="F2027" s="8">
        <f t="shared" si="308"/>
        <v>3388</v>
      </c>
      <c r="G2027" s="54">
        <f t="shared" si="309"/>
        <v>3388</v>
      </c>
      <c r="H2027" s="25">
        <v>300306</v>
      </c>
      <c r="I2027" s="25" t="s">
        <v>217</v>
      </c>
      <c r="J2027" s="25">
        <v>1</v>
      </c>
      <c r="K2027" s="25">
        <v>1</v>
      </c>
      <c r="L2027" s="25">
        <f t="shared" si="304"/>
        <v>0</v>
      </c>
      <c r="M2027" s="25" t="s">
        <v>2552</v>
      </c>
      <c r="N2027" s="45">
        <v>45892</v>
      </c>
      <c r="O2027" s="54">
        <v>6138</v>
      </c>
      <c r="P2027" s="25" t="s">
        <v>2486</v>
      </c>
      <c r="Q2027" s="25">
        <v>58154748525</v>
      </c>
      <c r="R2027" s="25" t="s">
        <v>41</v>
      </c>
      <c r="S2027" s="3">
        <v>4</v>
      </c>
      <c r="T2027" s="55"/>
      <c r="U2027" s="25" t="s">
        <v>19</v>
      </c>
      <c r="V2027" s="25" t="str">
        <f>VLOOKUP(P2027,'Customer List'!B:C,2,)</f>
        <v>Banglore</v>
      </c>
      <c r="W2027" s="56"/>
      <c r="X2027" s="45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67" t="str">
        <f>VLOOKUP(P2027,'Customer List'!B:D,3,)</f>
        <v>OutStation</v>
      </c>
    </row>
    <row r="2028" spans="1:29" x14ac:dyDescent="0.25">
      <c r="A2028" s="25">
        <f t="shared" si="310"/>
        <v>2025</v>
      </c>
      <c r="B2028" s="25" t="s">
        <v>2484</v>
      </c>
      <c r="C2028" s="45">
        <v>45884</v>
      </c>
      <c r="D2028" s="45">
        <v>45890</v>
      </c>
      <c r="E2028" s="8">
        <v>285.75</v>
      </c>
      <c r="F2028" s="8">
        <f t="shared" si="308"/>
        <v>25146</v>
      </c>
      <c r="G2028" s="54">
        <f t="shared" si="309"/>
        <v>25146</v>
      </c>
      <c r="H2028" s="25">
        <v>300434</v>
      </c>
      <c r="I2028" s="25" t="s">
        <v>2942</v>
      </c>
      <c r="J2028" s="25">
        <v>1</v>
      </c>
      <c r="K2028" s="25">
        <v>1</v>
      </c>
      <c r="L2028" s="25">
        <f t="shared" si="304"/>
        <v>0</v>
      </c>
      <c r="M2028" s="25" t="s">
        <v>3297</v>
      </c>
      <c r="N2028" s="45">
        <v>45901</v>
      </c>
      <c r="O2028" s="54">
        <v>56106.25</v>
      </c>
      <c r="P2028" s="25" t="s">
        <v>31</v>
      </c>
      <c r="Q2028" s="25" t="s">
        <v>637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310"/>
        <v>2026</v>
      </c>
      <c r="B2029" s="25" t="s">
        <v>2484</v>
      </c>
      <c r="C2029" s="45">
        <v>45884</v>
      </c>
      <c r="D2029" s="45">
        <v>45890</v>
      </c>
      <c r="E2029" s="8">
        <v>181.3</v>
      </c>
      <c r="F2029" s="8">
        <f t="shared" si="308"/>
        <v>15954.400000000001</v>
      </c>
      <c r="G2029" s="54">
        <f t="shared" si="309"/>
        <v>15954.400000000001</v>
      </c>
      <c r="H2029" s="25">
        <v>300510</v>
      </c>
      <c r="I2029" s="25" t="s">
        <v>3204</v>
      </c>
      <c r="J2029" s="25">
        <v>1</v>
      </c>
      <c r="K2029" s="25">
        <v>1</v>
      </c>
      <c r="L2029" s="25">
        <f t="shared" si="304"/>
        <v>0</v>
      </c>
      <c r="M2029" s="25" t="s">
        <v>3297</v>
      </c>
      <c r="N2029" s="45">
        <v>45901</v>
      </c>
      <c r="O2029" s="54">
        <v>38137.75</v>
      </c>
      <c r="P2029" s="25" t="s">
        <v>31</v>
      </c>
      <c r="Q2029" s="25" t="s">
        <v>637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310"/>
        <v>2027</v>
      </c>
      <c r="B2030" s="25" t="s">
        <v>2484</v>
      </c>
      <c r="C2030" s="45">
        <v>45884</v>
      </c>
      <c r="D2030" s="45">
        <v>45890</v>
      </c>
      <c r="E2030" s="8">
        <v>138.6</v>
      </c>
      <c r="F2030" s="8">
        <f t="shared" si="308"/>
        <v>12196.8</v>
      </c>
      <c r="G2030" s="54">
        <f t="shared" si="309"/>
        <v>12196.8</v>
      </c>
      <c r="H2030" s="25">
        <v>302004</v>
      </c>
      <c r="I2030" s="25" t="s">
        <v>3205</v>
      </c>
      <c r="J2030" s="25">
        <v>1</v>
      </c>
      <c r="K2030" s="25">
        <v>1</v>
      </c>
      <c r="L2030" s="25">
        <f t="shared" si="304"/>
        <v>0</v>
      </c>
      <c r="M2030" s="25" t="s">
        <v>2745</v>
      </c>
      <c r="N2030" s="45">
        <v>45896</v>
      </c>
      <c r="O2030" s="54">
        <v>0</v>
      </c>
      <c r="P2030" s="25" t="s">
        <v>626</v>
      </c>
      <c r="Q2030" s="25" t="s">
        <v>2078</v>
      </c>
      <c r="R2030" s="25" t="s">
        <v>638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310"/>
        <v>2028</v>
      </c>
      <c r="B2031" s="25" t="s">
        <v>2484</v>
      </c>
      <c r="C2031" s="45">
        <v>45884</v>
      </c>
      <c r="D2031" s="45">
        <v>45890</v>
      </c>
      <c r="E2031" s="8">
        <v>45.5</v>
      </c>
      <c r="F2031" s="8">
        <f t="shared" si="308"/>
        <v>4004</v>
      </c>
      <c r="G2031" s="54">
        <f t="shared" si="309"/>
        <v>4004</v>
      </c>
      <c r="H2031" s="25">
        <v>302204</v>
      </c>
      <c r="I2031" s="25" t="s">
        <v>3206</v>
      </c>
      <c r="J2031" s="25">
        <v>1</v>
      </c>
      <c r="K2031" s="25">
        <v>1</v>
      </c>
      <c r="L2031" s="25">
        <f t="shared" si="304"/>
        <v>0</v>
      </c>
      <c r="M2031" s="25" t="s">
        <v>2745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310"/>
        <v>2029</v>
      </c>
      <c r="B2032" s="25" t="s">
        <v>2484</v>
      </c>
      <c r="C2032" s="45">
        <v>45884</v>
      </c>
      <c r="D2032" s="45">
        <v>45890</v>
      </c>
      <c r="E2032" s="8">
        <v>72.099999999999994</v>
      </c>
      <c r="F2032" s="8">
        <f t="shared" si="308"/>
        <v>6344.7999999999993</v>
      </c>
      <c r="G2032" s="54">
        <f t="shared" si="309"/>
        <v>6344.7999999999993</v>
      </c>
      <c r="H2032" s="25">
        <v>302206</v>
      </c>
      <c r="I2032" s="25" t="s">
        <v>189</v>
      </c>
      <c r="J2032" s="25">
        <v>1</v>
      </c>
      <c r="K2032" s="25">
        <v>1</v>
      </c>
      <c r="L2032" s="25">
        <f t="shared" si="304"/>
        <v>0</v>
      </c>
      <c r="M2032" s="25" t="s">
        <v>2552</v>
      </c>
      <c r="N2032" s="45">
        <v>45892</v>
      </c>
      <c r="O2032" s="54">
        <v>11494.8</v>
      </c>
      <c r="P2032" s="25" t="s">
        <v>2486</v>
      </c>
      <c r="Q2032" s="25">
        <v>58154748525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Banglore</v>
      </c>
      <c r="W2032" s="56"/>
      <c r="X2032" s="45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310"/>
        <v>2030</v>
      </c>
      <c r="B2033" s="25" t="s">
        <v>2484</v>
      </c>
      <c r="C2033" s="45">
        <v>45884</v>
      </c>
      <c r="D2033" s="45">
        <v>45890</v>
      </c>
      <c r="E2033" s="8">
        <v>73.5</v>
      </c>
      <c r="F2033" s="8">
        <f t="shared" si="308"/>
        <v>6468</v>
      </c>
      <c r="G2033" s="54">
        <f t="shared" si="309"/>
        <v>6468</v>
      </c>
      <c r="H2033" s="25">
        <v>302212</v>
      </c>
      <c r="I2033" s="25" t="s">
        <v>2840</v>
      </c>
      <c r="J2033" s="25">
        <v>1</v>
      </c>
      <c r="K2033" s="25">
        <v>1</v>
      </c>
      <c r="L2033" s="25">
        <f t="shared" si="304"/>
        <v>0</v>
      </c>
      <c r="M2033" s="25" t="s">
        <v>2504</v>
      </c>
      <c r="N2033" s="45">
        <v>45891</v>
      </c>
      <c r="O2033" s="54">
        <v>9975</v>
      </c>
      <c r="P2033" s="25" t="s">
        <v>257</v>
      </c>
      <c r="Q2033" s="25" t="s">
        <v>1131</v>
      </c>
      <c r="R2033" s="25" t="s">
        <v>1131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x14ac:dyDescent="0.25">
      <c r="A2034" s="25">
        <f t="shared" si="310"/>
        <v>2031</v>
      </c>
      <c r="B2034" s="25" t="s">
        <v>2484</v>
      </c>
      <c r="C2034" s="45">
        <v>45884</v>
      </c>
      <c r="D2034" s="45">
        <v>45890</v>
      </c>
      <c r="E2034" s="8">
        <v>104.3</v>
      </c>
      <c r="F2034" s="8">
        <f t="shared" si="308"/>
        <v>9178.4</v>
      </c>
      <c r="G2034" s="54">
        <f t="shared" si="309"/>
        <v>9178.4</v>
      </c>
      <c r="H2034" s="25">
        <v>302306</v>
      </c>
      <c r="I2034" s="25" t="s">
        <v>3207</v>
      </c>
      <c r="J2034" s="25">
        <v>1</v>
      </c>
      <c r="K2034" s="25">
        <v>1</v>
      </c>
      <c r="L2034" s="25">
        <f t="shared" si="304"/>
        <v>0</v>
      </c>
      <c r="M2034" s="25" t="s">
        <v>3292</v>
      </c>
      <c r="N2034" s="45">
        <v>45899</v>
      </c>
      <c r="O2034" s="54">
        <v>15704.6</v>
      </c>
      <c r="P2034" s="25" t="s">
        <v>1084</v>
      </c>
      <c r="Q2034" s="25">
        <v>58155038594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Lucknow</v>
      </c>
      <c r="W2034" s="56"/>
      <c r="X2034" s="45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310"/>
        <v>2032</v>
      </c>
      <c r="B2035" s="25" t="s">
        <v>2484</v>
      </c>
      <c r="C2035" s="45">
        <v>45884</v>
      </c>
      <c r="D2035" s="45">
        <v>45890</v>
      </c>
      <c r="E2035" s="8">
        <v>131.6</v>
      </c>
      <c r="F2035" s="8">
        <f t="shared" si="308"/>
        <v>11580.8</v>
      </c>
      <c r="G2035" s="54">
        <f t="shared" si="309"/>
        <v>11580.8</v>
      </c>
      <c r="H2035" s="25">
        <v>302624</v>
      </c>
      <c r="I2035" s="25" t="s">
        <v>3208</v>
      </c>
      <c r="J2035" s="25">
        <v>1</v>
      </c>
      <c r="K2035" s="25">
        <v>1</v>
      </c>
      <c r="L2035" s="25">
        <f t="shared" si="304"/>
        <v>0</v>
      </c>
      <c r="M2035" s="25" t="s">
        <v>2745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310"/>
        <v>2033</v>
      </c>
      <c r="B2036" s="25" t="s">
        <v>2484</v>
      </c>
      <c r="C2036" s="45">
        <v>45884</v>
      </c>
      <c r="D2036" s="45">
        <v>45890</v>
      </c>
      <c r="E2036" s="8">
        <v>50.4</v>
      </c>
      <c r="F2036" s="8">
        <f t="shared" si="308"/>
        <v>4435.2</v>
      </c>
      <c r="G2036" s="54">
        <f t="shared" si="309"/>
        <v>4435.2</v>
      </c>
      <c r="H2036" s="25">
        <v>304006</v>
      </c>
      <c r="I2036" s="25" t="s">
        <v>196</v>
      </c>
      <c r="J2036" s="25">
        <v>1</v>
      </c>
      <c r="K2036" s="25">
        <v>1</v>
      </c>
      <c r="L2036" s="25">
        <f t="shared" si="304"/>
        <v>0</v>
      </c>
      <c r="M2036" s="25" t="s">
        <v>2551</v>
      </c>
      <c r="N2036" s="45">
        <v>45892</v>
      </c>
      <c r="O2036" s="54">
        <v>8370</v>
      </c>
      <c r="P2036" s="25" t="s">
        <v>628</v>
      </c>
      <c r="Q2036" s="25">
        <v>58154750500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Mumbai</v>
      </c>
      <c r="W2036" s="56"/>
      <c r="X2036" s="45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310"/>
        <v>2034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308"/>
        <v>16324</v>
      </c>
      <c r="G2037" s="54">
        <f t="shared" si="309"/>
        <v>32648</v>
      </c>
      <c r="H2037" s="25">
        <v>304024</v>
      </c>
      <c r="I2037" s="25" t="s">
        <v>1696</v>
      </c>
      <c r="J2037" s="25">
        <v>2</v>
      </c>
      <c r="K2037" s="25">
        <v>2</v>
      </c>
      <c r="L2037" s="25">
        <f t="shared" si="304"/>
        <v>0</v>
      </c>
      <c r="M2037" s="25" t="s">
        <v>2544</v>
      </c>
      <c r="N2037" s="45">
        <v>45892</v>
      </c>
      <c r="O2037" s="54">
        <v>42360</v>
      </c>
      <c r="P2037" s="25" t="s">
        <v>897</v>
      </c>
      <c r="Q2037" s="25">
        <v>58154750441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Banglore</v>
      </c>
      <c r="W2037" s="56"/>
      <c r="X2037" s="45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310"/>
        <v>2035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308"/>
        <v>16324</v>
      </c>
      <c r="G2038" s="54">
        <f t="shared" si="309"/>
        <v>16324</v>
      </c>
      <c r="H2038" s="25">
        <v>304120</v>
      </c>
      <c r="I2038" s="25" t="s">
        <v>1480</v>
      </c>
      <c r="J2038" s="25">
        <v>1</v>
      </c>
      <c r="K2038" s="25">
        <v>1</v>
      </c>
      <c r="L2038" s="25">
        <f t="shared" si="304"/>
        <v>0</v>
      </c>
      <c r="M2038" s="25" t="s">
        <v>3297</v>
      </c>
      <c r="N2038" s="45">
        <v>45901</v>
      </c>
      <c r="O2038" s="54">
        <v>39021.25</v>
      </c>
      <c r="P2038" s="25" t="s">
        <v>31</v>
      </c>
      <c r="Q2038" s="25" t="s">
        <v>637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310"/>
        <v>2036</v>
      </c>
      <c r="B2039" s="25" t="s">
        <v>2484</v>
      </c>
      <c r="C2039" s="45">
        <v>45884</v>
      </c>
      <c r="D2039" s="45">
        <v>45890</v>
      </c>
      <c r="E2039" s="8">
        <v>65.8</v>
      </c>
      <c r="F2039" s="8">
        <f t="shared" si="308"/>
        <v>5790.4</v>
      </c>
      <c r="G2039" s="54">
        <f t="shared" si="309"/>
        <v>5790.4</v>
      </c>
      <c r="H2039" s="25">
        <v>304220</v>
      </c>
      <c r="I2039" s="25" t="s">
        <v>3209</v>
      </c>
      <c r="J2039" s="25">
        <v>1</v>
      </c>
      <c r="K2039" s="25">
        <v>1</v>
      </c>
      <c r="L2039" s="25">
        <f t="shared" si="304"/>
        <v>0</v>
      </c>
      <c r="M2039" s="25" t="s">
        <v>2745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310"/>
        <v>2037</v>
      </c>
      <c r="B2040" s="25" t="s">
        <v>2484</v>
      </c>
      <c r="C2040" s="45">
        <v>45884</v>
      </c>
      <c r="D2040" s="45">
        <v>45890</v>
      </c>
      <c r="E2040" s="8">
        <v>185.5</v>
      </c>
      <c r="F2040" s="8">
        <f t="shared" si="308"/>
        <v>16324</v>
      </c>
      <c r="G2040" s="54">
        <f t="shared" si="309"/>
        <v>16324</v>
      </c>
      <c r="H2040" s="25">
        <v>304820</v>
      </c>
      <c r="I2040" s="25" t="s">
        <v>3210</v>
      </c>
      <c r="J2040" s="25">
        <v>1</v>
      </c>
      <c r="K2040" s="25">
        <v>1</v>
      </c>
      <c r="L2040" s="25">
        <f t="shared" si="304"/>
        <v>0</v>
      </c>
      <c r="M2040" s="25" t="s">
        <v>3292</v>
      </c>
      <c r="N2040" s="45">
        <v>45899</v>
      </c>
      <c r="O2040" s="54">
        <v>27931</v>
      </c>
      <c r="P2040" s="25" t="s">
        <v>1084</v>
      </c>
      <c r="Q2040" s="25">
        <v>58155038594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Lucknow</v>
      </c>
      <c r="W2040" s="56"/>
      <c r="X2040" s="45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310"/>
        <v>2038</v>
      </c>
      <c r="B2041" s="25" t="s">
        <v>2484</v>
      </c>
      <c r="C2041" s="45">
        <v>45884</v>
      </c>
      <c r="D2041" s="45">
        <v>45890</v>
      </c>
      <c r="E2041" s="8">
        <v>153</v>
      </c>
      <c r="F2041" s="8">
        <f t="shared" si="308"/>
        <v>13464</v>
      </c>
      <c r="G2041" s="54">
        <f t="shared" si="309"/>
        <v>13464</v>
      </c>
      <c r="H2041" s="25">
        <v>305425</v>
      </c>
      <c r="I2041" s="25" t="s">
        <v>3211</v>
      </c>
      <c r="J2041" s="25">
        <v>1</v>
      </c>
      <c r="K2041" s="25">
        <v>1</v>
      </c>
      <c r="L2041" s="25">
        <f t="shared" si="304"/>
        <v>0</v>
      </c>
      <c r="M2041" s="25" t="s">
        <v>2555</v>
      </c>
      <c r="N2041" s="45">
        <v>45892</v>
      </c>
      <c r="O2041" s="54">
        <v>17442</v>
      </c>
      <c r="P2041" s="25" t="s">
        <v>885</v>
      </c>
      <c r="Q2041" s="25">
        <v>58154749166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Kolkata</v>
      </c>
      <c r="W2041" s="56"/>
      <c r="X2041" s="45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310"/>
        <v>2039</v>
      </c>
      <c r="B2042" s="25" t="s">
        <v>2484</v>
      </c>
      <c r="C2042" s="45">
        <v>45884</v>
      </c>
      <c r="D2042" s="45">
        <v>45890</v>
      </c>
      <c r="E2042" s="8">
        <v>123.2</v>
      </c>
      <c r="F2042" s="8">
        <f t="shared" si="308"/>
        <v>10841.6</v>
      </c>
      <c r="G2042" s="54">
        <f t="shared" si="309"/>
        <v>10841.6</v>
      </c>
      <c r="H2042" s="25">
        <v>306004</v>
      </c>
      <c r="I2042" s="25" t="s">
        <v>3212</v>
      </c>
      <c r="J2042" s="25">
        <v>1</v>
      </c>
      <c r="K2042" s="25">
        <v>1</v>
      </c>
      <c r="L2042" s="25">
        <f t="shared" si="304"/>
        <v>0</v>
      </c>
      <c r="M2042" s="25" t="s">
        <v>2745</v>
      </c>
      <c r="N2042" s="45">
        <v>45896</v>
      </c>
      <c r="O2042" s="54">
        <v>0</v>
      </c>
      <c r="P2042" s="25" t="s">
        <v>626</v>
      </c>
      <c r="Q2042" s="25" t="s">
        <v>2078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310"/>
        <v>2040</v>
      </c>
      <c r="B2043" s="25" t="s">
        <v>2484</v>
      </c>
      <c r="C2043" s="45">
        <v>45884</v>
      </c>
      <c r="D2043" s="45">
        <v>45890</v>
      </c>
      <c r="E2043" s="8">
        <v>102.9</v>
      </c>
      <c r="F2043" s="8">
        <f t="shared" si="308"/>
        <v>9055.2000000000007</v>
      </c>
      <c r="G2043" s="54">
        <f t="shared" si="309"/>
        <v>9055.2000000000007</v>
      </c>
      <c r="H2043" s="25">
        <v>306014</v>
      </c>
      <c r="I2043" s="25" t="s">
        <v>3213</v>
      </c>
      <c r="J2043" s="25">
        <v>1</v>
      </c>
      <c r="K2043" s="25">
        <v>1</v>
      </c>
      <c r="L2043" s="25">
        <f t="shared" si="304"/>
        <v>0</v>
      </c>
      <c r="M2043" s="25" t="s">
        <v>2552</v>
      </c>
      <c r="N2043" s="45">
        <v>45892</v>
      </c>
      <c r="O2043" s="54">
        <v>16405.2</v>
      </c>
      <c r="P2043" s="25" t="s">
        <v>2486</v>
      </c>
      <c r="Q2043" s="25">
        <v>58154748525</v>
      </c>
      <c r="R2043" s="25" t="s">
        <v>41</v>
      </c>
      <c r="S2043" s="3">
        <v>4</v>
      </c>
      <c r="T2043" s="55"/>
      <c r="U2043" s="25" t="s">
        <v>19</v>
      </c>
      <c r="V2043" s="25" t="str">
        <f>VLOOKUP(P2043,'Customer List'!B:C,2,)</f>
        <v>Banglore</v>
      </c>
      <c r="W2043" s="56"/>
      <c r="X2043" s="45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67" t="str">
        <f>VLOOKUP(P2043,'Customer List'!B:D,3,)</f>
        <v>OutStation</v>
      </c>
    </row>
    <row r="2044" spans="1:29" x14ac:dyDescent="0.25">
      <c r="A2044" s="25">
        <f t="shared" si="310"/>
        <v>2041</v>
      </c>
      <c r="B2044" s="25" t="s">
        <v>2484</v>
      </c>
      <c r="C2044" s="45">
        <v>45884</v>
      </c>
      <c r="D2044" s="45">
        <v>45890</v>
      </c>
      <c r="E2044" s="8">
        <v>131.6</v>
      </c>
      <c r="F2044" s="8">
        <f t="shared" si="308"/>
        <v>11580.8</v>
      </c>
      <c r="G2044" s="54">
        <f t="shared" si="309"/>
        <v>11580.8</v>
      </c>
      <c r="H2044" s="25">
        <v>306706</v>
      </c>
      <c r="I2044" s="25" t="s">
        <v>3214</v>
      </c>
      <c r="J2044" s="25">
        <v>1</v>
      </c>
      <c r="K2044" s="25">
        <v>1</v>
      </c>
      <c r="L2044" s="25">
        <f t="shared" si="304"/>
        <v>0</v>
      </c>
      <c r="M2044" s="25" t="s">
        <v>2552</v>
      </c>
      <c r="N2044" s="45">
        <v>45892</v>
      </c>
      <c r="O2044" s="54">
        <v>20980.799999999999</v>
      </c>
      <c r="P2044" s="25" t="s">
        <v>2486</v>
      </c>
      <c r="Q2044" s="25">
        <v>58154748525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310"/>
        <v>2042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308"/>
        <v>24090</v>
      </c>
      <c r="G2045" s="54">
        <f t="shared" si="309"/>
        <v>24090</v>
      </c>
      <c r="H2045" s="25">
        <v>310938</v>
      </c>
      <c r="I2045" s="25" t="s">
        <v>3215</v>
      </c>
      <c r="J2045" s="25">
        <v>1</v>
      </c>
      <c r="K2045" s="25">
        <v>1</v>
      </c>
      <c r="L2045" s="25">
        <f t="shared" si="304"/>
        <v>0</v>
      </c>
      <c r="M2045" s="25" t="s">
        <v>3297</v>
      </c>
      <c r="N2045" s="45">
        <v>45901</v>
      </c>
      <c r="O2045" s="54">
        <v>53746.25</v>
      </c>
      <c r="P2045" s="25" t="s">
        <v>31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310"/>
        <v>2043</v>
      </c>
      <c r="B2046" s="25" t="s">
        <v>2484</v>
      </c>
      <c r="C2046" s="45">
        <v>45884</v>
      </c>
      <c r="D2046" s="45">
        <v>45890</v>
      </c>
      <c r="E2046" s="8">
        <v>179.2</v>
      </c>
      <c r="F2046" s="8">
        <f t="shared" si="308"/>
        <v>15769.599999999999</v>
      </c>
      <c r="G2046" s="54">
        <f t="shared" si="309"/>
        <v>15769.599999999999</v>
      </c>
      <c r="H2046" s="25">
        <v>313404</v>
      </c>
      <c r="I2046" s="25" t="s">
        <v>3085</v>
      </c>
      <c r="J2046" s="25">
        <v>1</v>
      </c>
      <c r="K2046" s="25">
        <v>1</v>
      </c>
      <c r="L2046" s="25">
        <f t="shared" si="304"/>
        <v>0</v>
      </c>
      <c r="M2046" s="25" t="s">
        <v>2504</v>
      </c>
      <c r="N2046" s="45">
        <v>45891</v>
      </c>
      <c r="O2046" s="54">
        <v>24320</v>
      </c>
      <c r="P2046" s="25" t="s">
        <v>257</v>
      </c>
      <c r="Q2046" s="25" t="s">
        <v>1131</v>
      </c>
      <c r="R2046" s="25" t="s">
        <v>1131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310"/>
        <v>2044</v>
      </c>
      <c r="B2047" s="25" t="s">
        <v>2484</v>
      </c>
      <c r="C2047" s="45">
        <v>45884</v>
      </c>
      <c r="D2047" s="45">
        <v>45890</v>
      </c>
      <c r="E2047" s="8">
        <v>255.5</v>
      </c>
      <c r="F2047" s="8">
        <f t="shared" si="308"/>
        <v>22484</v>
      </c>
      <c r="G2047" s="54">
        <f t="shared" si="309"/>
        <v>22484</v>
      </c>
      <c r="H2047" s="25">
        <v>313566</v>
      </c>
      <c r="I2047" s="25" t="s">
        <v>3216</v>
      </c>
      <c r="J2047" s="25">
        <v>1</v>
      </c>
      <c r="K2047" s="25">
        <v>1</v>
      </c>
      <c r="L2047" s="25">
        <f t="shared" si="304"/>
        <v>0</v>
      </c>
      <c r="M2047" s="25" t="s">
        <v>2505</v>
      </c>
      <c r="N2047" s="45">
        <v>45891</v>
      </c>
      <c r="O2047" s="54">
        <v>0</v>
      </c>
      <c r="P2047" s="25" t="s">
        <v>626</v>
      </c>
      <c r="Q2047" s="25" t="s">
        <v>637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310"/>
        <v>2045</v>
      </c>
      <c r="B2048" s="25" t="s">
        <v>2484</v>
      </c>
      <c r="C2048" s="45">
        <v>45884</v>
      </c>
      <c r="D2048" s="45">
        <v>45890</v>
      </c>
      <c r="E2048" s="8">
        <v>273.75</v>
      </c>
      <c r="F2048" s="8">
        <f t="shared" si="308"/>
        <v>24090</v>
      </c>
      <c r="G2048" s="54">
        <f t="shared" si="309"/>
        <v>24090</v>
      </c>
      <c r="H2048" s="25">
        <v>317332</v>
      </c>
      <c r="I2048" s="25" t="s">
        <v>1489</v>
      </c>
      <c r="J2048" s="25">
        <v>1</v>
      </c>
      <c r="K2048" s="25">
        <v>1</v>
      </c>
      <c r="L2048" s="25">
        <f t="shared" si="304"/>
        <v>0</v>
      </c>
      <c r="M2048" s="25" t="s">
        <v>2544</v>
      </c>
      <c r="N2048" s="45">
        <v>45892</v>
      </c>
      <c r="O2048" s="54">
        <v>41299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310"/>
        <v>2046</v>
      </c>
      <c r="B2049" s="25" t="s">
        <v>2484</v>
      </c>
      <c r="C2049" s="45">
        <v>45884</v>
      </c>
      <c r="D2049" s="45">
        <v>45890</v>
      </c>
      <c r="E2049" s="8">
        <v>58.1</v>
      </c>
      <c r="F2049" s="8">
        <f t="shared" si="308"/>
        <v>5112.8</v>
      </c>
      <c r="G2049" s="54">
        <f t="shared" si="309"/>
        <v>5112.8</v>
      </c>
      <c r="H2049" s="25">
        <v>317406</v>
      </c>
      <c r="I2049" s="25" t="s">
        <v>3217</v>
      </c>
      <c r="J2049" s="25">
        <v>1</v>
      </c>
      <c r="K2049" s="25">
        <v>1</v>
      </c>
      <c r="L2049" s="25">
        <f t="shared" si="304"/>
        <v>0</v>
      </c>
      <c r="M2049" s="25" t="s">
        <v>2745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x14ac:dyDescent="0.25">
      <c r="A2050" s="25">
        <f t="shared" si="310"/>
        <v>2047</v>
      </c>
      <c r="B2050" s="25" t="s">
        <v>2484</v>
      </c>
      <c r="C2050" s="45">
        <v>45884</v>
      </c>
      <c r="D2050" s="45">
        <v>45890</v>
      </c>
      <c r="E2050" s="8">
        <v>318</v>
      </c>
      <c r="F2050" s="8">
        <f t="shared" si="308"/>
        <v>27984</v>
      </c>
      <c r="G2050" s="54">
        <f t="shared" si="309"/>
        <v>27984</v>
      </c>
      <c r="H2050" s="25">
        <v>317438</v>
      </c>
      <c r="I2050" s="25" t="s">
        <v>1709</v>
      </c>
      <c r="J2050" s="25">
        <v>1</v>
      </c>
      <c r="K2050" s="25">
        <v>1</v>
      </c>
      <c r="L2050" s="25">
        <f t="shared" si="304"/>
        <v>0</v>
      </c>
      <c r="M2050" s="25" t="s">
        <v>2544</v>
      </c>
      <c r="N2050" s="45">
        <v>45892</v>
      </c>
      <c r="O2050" s="54">
        <v>47975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310"/>
        <v>2048</v>
      </c>
      <c r="B2051" s="25" t="s">
        <v>2484</v>
      </c>
      <c r="C2051" s="45">
        <v>45884</v>
      </c>
      <c r="D2051" s="45">
        <v>45890</v>
      </c>
      <c r="E2051" s="8">
        <v>147.69999999999999</v>
      </c>
      <c r="F2051" s="8">
        <f t="shared" si="308"/>
        <v>12997.599999999999</v>
      </c>
      <c r="G2051" s="54">
        <f t="shared" si="309"/>
        <v>12997.599999999999</v>
      </c>
      <c r="H2051" s="25">
        <v>318320</v>
      </c>
      <c r="I2051" s="25" t="s">
        <v>3218</v>
      </c>
      <c r="J2051" s="25">
        <v>1</v>
      </c>
      <c r="K2051" s="25">
        <v>1</v>
      </c>
      <c r="L2051" s="25">
        <f t="shared" si="304"/>
        <v>0</v>
      </c>
      <c r="M2051" s="25" t="s">
        <v>2745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310"/>
        <v>2049</v>
      </c>
      <c r="B2052" s="25" t="s">
        <v>2484</v>
      </c>
      <c r="C2052" s="45">
        <v>45884</v>
      </c>
      <c r="D2052" s="45">
        <v>45890</v>
      </c>
      <c r="E2052" s="8">
        <v>104.3</v>
      </c>
      <c r="F2052" s="8">
        <f t="shared" si="308"/>
        <v>9178.4</v>
      </c>
      <c r="G2052" s="54">
        <f t="shared" si="309"/>
        <v>9178.4</v>
      </c>
      <c r="H2052" s="25">
        <v>321109</v>
      </c>
      <c r="I2052" s="25" t="s">
        <v>3219</v>
      </c>
      <c r="J2052" s="25">
        <v>1</v>
      </c>
      <c r="K2052" s="25">
        <v>1</v>
      </c>
      <c r="L2052" s="25">
        <f t="shared" si="304"/>
        <v>0</v>
      </c>
      <c r="M2052" s="25" t="s">
        <v>2555</v>
      </c>
      <c r="N2052" s="45">
        <v>45892</v>
      </c>
      <c r="O2052" s="54">
        <v>12739.5</v>
      </c>
      <c r="P2052" s="25" t="s">
        <v>885</v>
      </c>
      <c r="Q2052" s="25">
        <v>58154749166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Kolkata</v>
      </c>
      <c r="W2052" s="56"/>
      <c r="X2052" s="45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310"/>
        <v>2050</v>
      </c>
      <c r="B2053" s="25" t="s">
        <v>2484</v>
      </c>
      <c r="C2053" s="45">
        <v>45884</v>
      </c>
      <c r="D2053" s="45">
        <v>45890</v>
      </c>
      <c r="E2053" s="8">
        <v>313.5</v>
      </c>
      <c r="F2053" s="8">
        <f t="shared" si="308"/>
        <v>27588</v>
      </c>
      <c r="G2053" s="54">
        <f t="shared" si="309"/>
        <v>27588</v>
      </c>
      <c r="H2053" s="25">
        <v>321142</v>
      </c>
      <c r="I2053" s="25" t="s">
        <v>3220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2544</v>
      </c>
      <c r="N2053" s="45">
        <v>45892</v>
      </c>
      <c r="O2053" s="54">
        <v>47296</v>
      </c>
      <c r="P2053" s="25" t="s">
        <v>897</v>
      </c>
      <c r="Q2053" s="25">
        <v>58154750441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310"/>
        <v>2051</v>
      </c>
      <c r="B2054" s="25" t="s">
        <v>2484</v>
      </c>
      <c r="C2054" s="45">
        <v>45884</v>
      </c>
      <c r="D2054" s="45">
        <v>45890</v>
      </c>
      <c r="E2054" s="8">
        <v>163.1</v>
      </c>
      <c r="F2054" s="8">
        <f t="shared" ref="F2054:F2102" si="318">IF(AB2054="DOLLAR",E2054*88,E2054)</f>
        <v>14352.8</v>
      </c>
      <c r="G2054" s="54">
        <f t="shared" si="309"/>
        <v>14352.8</v>
      </c>
      <c r="H2054" s="25">
        <v>321306</v>
      </c>
      <c r="I2054" s="25" t="s">
        <v>3221</v>
      </c>
      <c r="J2054" s="25">
        <v>1</v>
      </c>
      <c r="K2054" s="25">
        <v>1</v>
      </c>
      <c r="L2054" s="25">
        <f t="shared" si="314"/>
        <v>0</v>
      </c>
      <c r="M2054" s="25" t="s">
        <v>3301</v>
      </c>
      <c r="N2054" s="45">
        <v>45901</v>
      </c>
      <c r="O2054" s="54">
        <v>0</v>
      </c>
      <c r="P2054" s="25" t="s">
        <v>31</v>
      </c>
      <c r="Q2054" s="25" t="s">
        <v>2078</v>
      </c>
      <c r="R2054" s="25" t="s">
        <v>638</v>
      </c>
      <c r="S2054" s="3">
        <v>4</v>
      </c>
      <c r="T2054" s="55" t="s">
        <v>610</v>
      </c>
      <c r="U2054" s="25" t="s">
        <v>19</v>
      </c>
      <c r="V2054" s="25" t="str">
        <f>VLOOKUP(P2054,'Customer List'!B:C,2,)</f>
        <v>Delhi</v>
      </c>
      <c r="W2054" s="56"/>
      <c r="X2054" s="45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310"/>
        <v>2052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318"/>
        <v>12689.599999999999</v>
      </c>
      <c r="G2055" s="54">
        <f t="shared" ref="G2055:G2102" si="319">F2055*J2055</f>
        <v>12689.599999999999</v>
      </c>
      <c r="H2055" s="25">
        <v>325504</v>
      </c>
      <c r="I2055" s="25" t="s">
        <v>3222</v>
      </c>
      <c r="J2055" s="25">
        <v>1</v>
      </c>
      <c r="K2055" s="25">
        <v>1</v>
      </c>
      <c r="L2055" s="25">
        <f t="shared" si="314"/>
        <v>0</v>
      </c>
      <c r="M2055" s="25" t="s">
        <v>2745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ref="A2056:A2102" si="320">A2055+1</f>
        <v>2053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318"/>
        <v>12997.599999999999</v>
      </c>
      <c r="G2056" s="54">
        <f t="shared" si="319"/>
        <v>12997.599999999999</v>
      </c>
      <c r="H2056" s="25">
        <v>325604</v>
      </c>
      <c r="I2056" s="25" t="s">
        <v>3223</v>
      </c>
      <c r="J2056" s="25">
        <v>1</v>
      </c>
      <c r="K2056" s="25">
        <v>1</v>
      </c>
      <c r="L2056" s="25">
        <f t="shared" si="314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320"/>
        <v>2054</v>
      </c>
      <c r="B2057" s="25" t="s">
        <v>2484</v>
      </c>
      <c r="C2057" s="45">
        <v>45884</v>
      </c>
      <c r="D2057" s="45">
        <v>45890</v>
      </c>
      <c r="E2057" s="8">
        <v>102.9</v>
      </c>
      <c r="F2057" s="8">
        <f t="shared" si="318"/>
        <v>9055.2000000000007</v>
      </c>
      <c r="G2057" s="54">
        <f t="shared" si="319"/>
        <v>9055.2000000000007</v>
      </c>
      <c r="H2057" s="25">
        <v>329951</v>
      </c>
      <c r="I2057" s="25" t="s">
        <v>3224</v>
      </c>
      <c r="J2057" s="25">
        <v>1</v>
      </c>
      <c r="K2057" s="25">
        <v>1</v>
      </c>
      <c r="L2057" s="25">
        <f t="shared" si="314"/>
        <v>0</v>
      </c>
      <c r="M2057" s="25" t="s">
        <v>3292</v>
      </c>
      <c r="N2057" s="45">
        <v>45899</v>
      </c>
      <c r="O2057" s="54">
        <v>15493.8</v>
      </c>
      <c r="P2057" s="25" t="s">
        <v>1084</v>
      </c>
      <c r="Q2057" s="25">
        <v>58155038594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Lucknow</v>
      </c>
      <c r="W2057" s="56"/>
      <c r="X2057" s="45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320"/>
        <v>2055</v>
      </c>
      <c r="B2058" s="25" t="s">
        <v>2484</v>
      </c>
      <c r="C2058" s="45">
        <v>45884</v>
      </c>
      <c r="D2058" s="45">
        <v>45890</v>
      </c>
      <c r="E2058" s="8">
        <v>144.19999999999999</v>
      </c>
      <c r="F2058" s="8">
        <f t="shared" si="318"/>
        <v>12689.599999999999</v>
      </c>
      <c r="G2058" s="54">
        <f t="shared" si="319"/>
        <v>12689.599999999999</v>
      </c>
      <c r="H2058" s="25">
        <v>331206</v>
      </c>
      <c r="I2058" s="25" t="s">
        <v>3225</v>
      </c>
      <c r="J2058" s="25">
        <v>1</v>
      </c>
      <c r="K2058" s="25">
        <v>1</v>
      </c>
      <c r="L2058" s="25">
        <f t="shared" si="314"/>
        <v>0</v>
      </c>
      <c r="M2058" s="25" t="s">
        <v>2745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320"/>
        <v>2056</v>
      </c>
      <c r="B2059" s="25" t="s">
        <v>2484</v>
      </c>
      <c r="C2059" s="45">
        <v>45884</v>
      </c>
      <c r="D2059" s="45">
        <v>45890</v>
      </c>
      <c r="E2059" s="8">
        <v>147.69999999999999</v>
      </c>
      <c r="F2059" s="8">
        <f t="shared" si="318"/>
        <v>12997.599999999999</v>
      </c>
      <c r="G2059" s="54">
        <f t="shared" si="319"/>
        <v>12997.599999999999</v>
      </c>
      <c r="H2059" s="25">
        <v>331208</v>
      </c>
      <c r="I2059" s="25" t="s">
        <v>2860</v>
      </c>
      <c r="J2059" s="25">
        <v>1</v>
      </c>
      <c r="K2059" s="25">
        <v>1</v>
      </c>
      <c r="L2059" s="25">
        <f t="shared" si="314"/>
        <v>0</v>
      </c>
      <c r="M2059" s="25" t="s">
        <v>2552</v>
      </c>
      <c r="N2059" s="45">
        <v>45892</v>
      </c>
      <c r="O2059" s="54">
        <v>23547.599999999999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320"/>
        <v>2057</v>
      </c>
      <c r="B2060" s="25" t="s">
        <v>2484</v>
      </c>
      <c r="C2060" s="45">
        <v>45884</v>
      </c>
      <c r="D2060" s="45">
        <v>45890</v>
      </c>
      <c r="E2060" s="8">
        <v>326.25</v>
      </c>
      <c r="F2060" s="8">
        <f t="shared" si="318"/>
        <v>28710</v>
      </c>
      <c r="G2060" s="54">
        <f t="shared" si="319"/>
        <v>28710</v>
      </c>
      <c r="H2060" s="25">
        <v>331246</v>
      </c>
      <c r="I2060" s="25" t="s">
        <v>3226</v>
      </c>
      <c r="J2060" s="25">
        <v>1</v>
      </c>
      <c r="K2060" s="25">
        <v>1</v>
      </c>
      <c r="L2060" s="25">
        <f t="shared" si="314"/>
        <v>0</v>
      </c>
      <c r="M2060" s="25" t="s">
        <v>2501</v>
      </c>
      <c r="N2060" s="45">
        <v>45891</v>
      </c>
      <c r="O2060" s="54">
        <v>37192.5</v>
      </c>
      <c r="P2060" s="25" t="s">
        <v>2487</v>
      </c>
      <c r="Q2060" s="25" t="s">
        <v>637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Faridabad</v>
      </c>
      <c r="W2060" s="56"/>
      <c r="X2060" s="45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320"/>
        <v>2058</v>
      </c>
      <c r="B2061" s="25" t="s">
        <v>2484</v>
      </c>
      <c r="C2061" s="45">
        <v>45884</v>
      </c>
      <c r="D2061" s="45">
        <v>45890</v>
      </c>
      <c r="E2061" s="8">
        <v>111.3</v>
      </c>
      <c r="F2061" s="8">
        <f t="shared" si="318"/>
        <v>9794.4</v>
      </c>
      <c r="G2061" s="54">
        <f t="shared" si="319"/>
        <v>9794.4</v>
      </c>
      <c r="H2061" s="25">
        <v>333625</v>
      </c>
      <c r="I2061" s="25" t="s">
        <v>3227</v>
      </c>
      <c r="J2061" s="25">
        <v>1</v>
      </c>
      <c r="K2061" s="25">
        <v>1</v>
      </c>
      <c r="L2061" s="25">
        <f t="shared" si="314"/>
        <v>0</v>
      </c>
      <c r="M2061" s="25" t="s">
        <v>2555</v>
      </c>
      <c r="N2061" s="45">
        <v>45892</v>
      </c>
      <c r="O2061" s="54">
        <v>13594.5</v>
      </c>
      <c r="P2061" s="25" t="s">
        <v>2488</v>
      </c>
      <c r="Q2061" s="25">
        <v>58154749166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Kolkata</v>
      </c>
      <c r="W2061" s="56"/>
      <c r="X2061" s="45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320"/>
        <v>2059</v>
      </c>
      <c r="B2062" s="25" t="s">
        <v>2484</v>
      </c>
      <c r="C2062" s="45">
        <v>45884</v>
      </c>
      <c r="D2062" s="45">
        <v>45890</v>
      </c>
      <c r="E2062" s="8">
        <v>189</v>
      </c>
      <c r="F2062" s="8">
        <f t="shared" si="318"/>
        <v>16632</v>
      </c>
      <c r="G2062" s="54">
        <f t="shared" si="319"/>
        <v>16632</v>
      </c>
      <c r="H2062" s="25">
        <v>334606</v>
      </c>
      <c r="I2062" s="25" t="s">
        <v>3228</v>
      </c>
      <c r="J2062" s="25">
        <v>1</v>
      </c>
      <c r="K2062" s="25">
        <v>1</v>
      </c>
      <c r="L2062" s="25">
        <f t="shared" si="314"/>
        <v>0</v>
      </c>
      <c r="M2062" s="25" t="s">
        <v>2745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x14ac:dyDescent="0.25">
      <c r="A2063" s="25">
        <f t="shared" si="320"/>
        <v>2060</v>
      </c>
      <c r="B2063" s="25" t="s">
        <v>2484</v>
      </c>
      <c r="C2063" s="45">
        <v>45884</v>
      </c>
      <c r="D2063" s="45">
        <v>45890</v>
      </c>
      <c r="E2063" s="8">
        <v>197.4</v>
      </c>
      <c r="F2063" s="8">
        <f t="shared" si="318"/>
        <v>17371.2</v>
      </c>
      <c r="G2063" s="54">
        <f t="shared" si="319"/>
        <v>17371.2</v>
      </c>
      <c r="H2063" s="25">
        <v>334608</v>
      </c>
      <c r="I2063" s="25" t="s">
        <v>1819</v>
      </c>
      <c r="J2063" s="25">
        <v>1</v>
      </c>
      <c r="K2063" s="25">
        <v>1</v>
      </c>
      <c r="L2063" s="25">
        <f t="shared" si="314"/>
        <v>0</v>
      </c>
      <c r="M2063" s="25" t="s">
        <v>2552</v>
      </c>
      <c r="N2063" s="45">
        <v>45892</v>
      </c>
      <c r="O2063" s="54">
        <v>31471.200000000001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320"/>
        <v>2061</v>
      </c>
      <c r="B2064" s="25" t="s">
        <v>2484</v>
      </c>
      <c r="C2064" s="45">
        <v>45884</v>
      </c>
      <c r="D2064" s="45">
        <v>45890</v>
      </c>
      <c r="E2064" s="8">
        <v>128.1</v>
      </c>
      <c r="F2064" s="8">
        <f t="shared" si="318"/>
        <v>11272.8</v>
      </c>
      <c r="G2064" s="54">
        <f t="shared" si="319"/>
        <v>11272.8</v>
      </c>
      <c r="H2064" s="25">
        <v>336218</v>
      </c>
      <c r="I2064" s="25" t="s">
        <v>3229</v>
      </c>
      <c r="J2064" s="25">
        <v>1</v>
      </c>
      <c r="K2064" s="25">
        <v>1</v>
      </c>
      <c r="L2064" s="25">
        <f t="shared" si="314"/>
        <v>0</v>
      </c>
      <c r="M2064" s="25" t="s">
        <v>2745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320"/>
        <v>2062</v>
      </c>
      <c r="B2065" s="25" t="s">
        <v>2484</v>
      </c>
      <c r="C2065" s="45">
        <v>45884</v>
      </c>
      <c r="D2065" s="45">
        <v>45890</v>
      </c>
      <c r="E2065" s="8">
        <v>90.3</v>
      </c>
      <c r="F2065" s="8">
        <f t="shared" si="318"/>
        <v>7946.4</v>
      </c>
      <c r="G2065" s="54">
        <f t="shared" si="319"/>
        <v>7946.4</v>
      </c>
      <c r="H2065" s="25">
        <v>339811</v>
      </c>
      <c r="I2065" s="25" t="s">
        <v>3230</v>
      </c>
      <c r="J2065" s="25">
        <v>1</v>
      </c>
      <c r="K2065" s="25">
        <v>1</v>
      </c>
      <c r="L2065" s="25">
        <f t="shared" si="314"/>
        <v>0</v>
      </c>
      <c r="M2065" s="25" t="s">
        <v>2546</v>
      </c>
      <c r="N2065" s="45">
        <v>45892</v>
      </c>
      <c r="O2065" s="54">
        <v>14996.25</v>
      </c>
      <c r="P2065" s="25" t="s">
        <v>2290</v>
      </c>
      <c r="Q2065" s="25">
        <v>58154747490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BANGALORE</v>
      </c>
      <c r="W2065" s="56"/>
      <c r="X2065" s="45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320"/>
        <v>2063</v>
      </c>
      <c r="B2066" s="25" t="s">
        <v>2484</v>
      </c>
      <c r="C2066" s="45">
        <v>45884</v>
      </c>
      <c r="D2066" s="45">
        <v>45890</v>
      </c>
      <c r="E2066" s="8">
        <v>158.19999999999999</v>
      </c>
      <c r="F2066" s="8">
        <f t="shared" si="318"/>
        <v>13921.599999999999</v>
      </c>
      <c r="G2066" s="54">
        <f t="shared" si="319"/>
        <v>13921.599999999999</v>
      </c>
      <c r="H2066" s="25">
        <v>343504</v>
      </c>
      <c r="I2066" s="25" t="s">
        <v>3231</v>
      </c>
      <c r="J2066" s="25">
        <v>1</v>
      </c>
      <c r="K2066" s="25">
        <v>1</v>
      </c>
      <c r="L2066" s="25">
        <f t="shared" si="314"/>
        <v>0</v>
      </c>
      <c r="M2066" s="25" t="s">
        <v>2552</v>
      </c>
      <c r="N2066" s="45">
        <v>45892</v>
      </c>
      <c r="O2066" s="54">
        <v>25221.599999999999</v>
      </c>
      <c r="P2066" s="25" t="s">
        <v>2486</v>
      </c>
      <c r="Q2066" s="25">
        <v>58154748525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320"/>
        <v>2064</v>
      </c>
      <c r="B2067" s="25" t="s">
        <v>2484</v>
      </c>
      <c r="C2067" s="45">
        <v>45884</v>
      </c>
      <c r="D2067" s="45">
        <v>45890</v>
      </c>
      <c r="E2067" s="8">
        <v>140.69999999999999</v>
      </c>
      <c r="F2067" s="8">
        <f t="shared" si="318"/>
        <v>12381.599999999999</v>
      </c>
      <c r="G2067" s="54">
        <f t="shared" si="319"/>
        <v>12381.599999999999</v>
      </c>
      <c r="H2067" s="25">
        <v>343524</v>
      </c>
      <c r="I2067" s="25" t="s">
        <v>3036</v>
      </c>
      <c r="J2067" s="25">
        <v>1</v>
      </c>
      <c r="K2067" s="25">
        <v>1</v>
      </c>
      <c r="L2067" s="25">
        <f t="shared" si="314"/>
        <v>0</v>
      </c>
      <c r="M2067" s="25" t="s">
        <v>2745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320"/>
        <v>2065</v>
      </c>
      <c r="B2068" s="25" t="s">
        <v>2484</v>
      </c>
      <c r="C2068" s="45">
        <v>45884</v>
      </c>
      <c r="D2068" s="45">
        <v>45890</v>
      </c>
      <c r="E2068" s="8">
        <v>58.1</v>
      </c>
      <c r="F2068" s="8">
        <f t="shared" si="318"/>
        <v>5112.8</v>
      </c>
      <c r="G2068" s="54">
        <f t="shared" si="319"/>
        <v>25564</v>
      </c>
      <c r="H2068" s="25">
        <v>344606</v>
      </c>
      <c r="I2068" s="25" t="s">
        <v>1708</v>
      </c>
      <c r="J2068" s="25">
        <v>5</v>
      </c>
      <c r="K2068" s="25">
        <v>5</v>
      </c>
      <c r="L2068" s="25">
        <f t="shared" si="314"/>
        <v>0</v>
      </c>
      <c r="M2068" s="25" t="s">
        <v>2567</v>
      </c>
      <c r="N2068" s="45">
        <v>45892</v>
      </c>
      <c r="O2068" s="54">
        <v>45027.5</v>
      </c>
      <c r="P2068" s="25" t="s">
        <v>1021</v>
      </c>
      <c r="Q2068" s="25">
        <v>58154756881</v>
      </c>
      <c r="R2068" s="25" t="s">
        <v>41</v>
      </c>
      <c r="S2068" s="3">
        <v>4</v>
      </c>
      <c r="T2068" s="55"/>
      <c r="U2068" s="25" t="s">
        <v>19</v>
      </c>
      <c r="V2068" s="25" t="str">
        <f>VLOOKUP(P2068,'Customer List'!B:C,2,)</f>
        <v>Banglore</v>
      </c>
      <c r="W2068" s="56"/>
      <c r="X2068" s="45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67" t="str">
        <f>VLOOKUP(P2068,'Customer List'!B:D,3,)</f>
        <v>OutStation</v>
      </c>
    </row>
    <row r="2069" spans="1:29" x14ac:dyDescent="0.25">
      <c r="A2069" s="25">
        <f t="shared" si="320"/>
        <v>2066</v>
      </c>
      <c r="B2069" s="25" t="s">
        <v>2484</v>
      </c>
      <c r="C2069" s="45">
        <v>45884</v>
      </c>
      <c r="D2069" s="45">
        <v>45890</v>
      </c>
      <c r="E2069" s="8">
        <v>227.5</v>
      </c>
      <c r="F2069" s="8">
        <f t="shared" si="318"/>
        <v>20020</v>
      </c>
      <c r="G2069" s="54">
        <f t="shared" si="319"/>
        <v>100100</v>
      </c>
      <c r="H2069" s="25">
        <v>344712</v>
      </c>
      <c r="I2069" s="25" t="s">
        <v>1652</v>
      </c>
      <c r="J2069" s="25">
        <v>5</v>
      </c>
      <c r="K2069" s="25">
        <v>5</v>
      </c>
      <c r="L2069" s="25">
        <f t="shared" si="314"/>
        <v>0</v>
      </c>
      <c r="M2069" s="25" t="s">
        <v>2567</v>
      </c>
      <c r="N2069" s="45">
        <v>45892</v>
      </c>
      <c r="O2069" s="54">
        <v>188906.25</v>
      </c>
      <c r="P2069" s="25" t="s">
        <v>1021</v>
      </c>
      <c r="Q2069" s="25">
        <v>58154756881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Banglore</v>
      </c>
      <c r="W2069" s="56"/>
      <c r="X2069" s="45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320"/>
        <v>2067</v>
      </c>
      <c r="B2070" s="25" t="s">
        <v>2484</v>
      </c>
      <c r="C2070" s="45">
        <v>45884</v>
      </c>
      <c r="D2070" s="45">
        <v>45890</v>
      </c>
      <c r="E2070" s="8">
        <v>135.1</v>
      </c>
      <c r="F2070" s="8">
        <f t="shared" si="318"/>
        <v>11888.8</v>
      </c>
      <c r="G2070" s="54">
        <f t="shared" si="319"/>
        <v>11888.8</v>
      </c>
      <c r="H2070" s="25">
        <v>344720</v>
      </c>
      <c r="I2070" s="25" t="s">
        <v>3232</v>
      </c>
      <c r="J2070" s="25">
        <v>1</v>
      </c>
      <c r="K2070" s="25">
        <v>1</v>
      </c>
      <c r="L2070" s="25">
        <f t="shared" si="314"/>
        <v>0</v>
      </c>
      <c r="M2070" s="25" t="s">
        <v>2745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x14ac:dyDescent="0.25">
      <c r="A2071" s="25">
        <f t="shared" si="320"/>
        <v>2068</v>
      </c>
      <c r="B2071" s="25" t="s">
        <v>2484</v>
      </c>
      <c r="C2071" s="45">
        <v>45884</v>
      </c>
      <c r="D2071" s="45">
        <v>45890</v>
      </c>
      <c r="E2071" s="8">
        <v>203.7</v>
      </c>
      <c r="F2071" s="8">
        <f t="shared" si="318"/>
        <v>17925.599999999999</v>
      </c>
      <c r="G2071" s="54">
        <f t="shared" si="319"/>
        <v>17925.599999999999</v>
      </c>
      <c r="H2071" s="25">
        <v>350216</v>
      </c>
      <c r="I2071" s="25" t="s">
        <v>3233</v>
      </c>
      <c r="J2071" s="25">
        <v>1</v>
      </c>
      <c r="K2071" s="25">
        <v>1</v>
      </c>
      <c r="L2071" s="25">
        <f t="shared" si="314"/>
        <v>0</v>
      </c>
      <c r="M2071" s="25" t="s">
        <v>3297</v>
      </c>
      <c r="N2071" s="45">
        <v>45901</v>
      </c>
      <c r="O2071" s="54">
        <v>42849.75</v>
      </c>
      <c r="P2071" s="25" t="s">
        <v>31</v>
      </c>
      <c r="Q2071" s="25" t="s">
        <v>637</v>
      </c>
      <c r="R2071" s="25" t="s">
        <v>638</v>
      </c>
      <c r="S2071" s="3">
        <v>4</v>
      </c>
      <c r="T2071" s="55"/>
      <c r="U2071" s="25" t="s">
        <v>19</v>
      </c>
      <c r="V2071" s="25" t="str">
        <f>VLOOKUP(P2071,'Customer List'!B:C,2,)</f>
        <v>Delhi</v>
      </c>
      <c r="W2071" s="56"/>
      <c r="X2071" s="45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67" t="str">
        <f>VLOOKUP(P2071,'Customer List'!B:D,3,)</f>
        <v>Local</v>
      </c>
    </row>
    <row r="2072" spans="1:29" x14ac:dyDescent="0.25">
      <c r="A2072" s="25">
        <f t="shared" si="320"/>
        <v>2069</v>
      </c>
      <c r="B2072" s="25" t="s">
        <v>2484</v>
      </c>
      <c r="C2072" s="45">
        <v>45884</v>
      </c>
      <c r="D2072" s="45">
        <v>45890</v>
      </c>
      <c r="E2072" s="8">
        <v>185.5</v>
      </c>
      <c r="F2072" s="8">
        <f t="shared" si="318"/>
        <v>16324</v>
      </c>
      <c r="G2072" s="54">
        <f t="shared" si="319"/>
        <v>16324</v>
      </c>
      <c r="H2072" s="25">
        <v>354220</v>
      </c>
      <c r="I2072" s="25" t="s">
        <v>3234</v>
      </c>
      <c r="J2072" s="25">
        <v>1</v>
      </c>
      <c r="K2072" s="25">
        <v>1</v>
      </c>
      <c r="L2072" s="25">
        <f t="shared" si="314"/>
        <v>0</v>
      </c>
      <c r="M2072" s="25" t="s">
        <v>2745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320"/>
        <v>2070</v>
      </c>
      <c r="B2073" s="25" t="s">
        <v>2484</v>
      </c>
      <c r="C2073" s="45">
        <v>45884</v>
      </c>
      <c r="D2073" s="45">
        <v>45890</v>
      </c>
      <c r="E2073" s="8">
        <v>104.3</v>
      </c>
      <c r="F2073" s="8">
        <f t="shared" si="318"/>
        <v>9178.4</v>
      </c>
      <c r="G2073" s="54">
        <f t="shared" si="319"/>
        <v>9178.4</v>
      </c>
      <c r="H2073" s="25">
        <v>357905</v>
      </c>
      <c r="I2073" s="25" t="s">
        <v>3235</v>
      </c>
      <c r="J2073" s="25">
        <v>1</v>
      </c>
      <c r="K2073" s="25">
        <v>1</v>
      </c>
      <c r="L2073" s="25">
        <f t="shared" si="314"/>
        <v>0</v>
      </c>
      <c r="M2073" s="25" t="s">
        <v>2537</v>
      </c>
      <c r="N2073" s="45">
        <v>45892</v>
      </c>
      <c r="O2073" s="54">
        <v>15704.6</v>
      </c>
      <c r="P2073" s="25" t="s">
        <v>1013</v>
      </c>
      <c r="Q2073" s="25">
        <v>58154748164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Kolkata</v>
      </c>
      <c r="W2073" s="56"/>
      <c r="X2073" s="45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320"/>
        <v>2071</v>
      </c>
      <c r="B2074" s="25" t="s">
        <v>2484</v>
      </c>
      <c r="C2074" s="45">
        <v>45884</v>
      </c>
      <c r="D2074" s="45">
        <v>45890</v>
      </c>
      <c r="E2074" s="8">
        <v>115.5</v>
      </c>
      <c r="F2074" s="8">
        <f t="shared" si="318"/>
        <v>10164</v>
      </c>
      <c r="G2074" s="54">
        <f t="shared" si="319"/>
        <v>10164</v>
      </c>
      <c r="H2074" s="25">
        <v>362805</v>
      </c>
      <c r="I2074" s="25" t="s">
        <v>3236</v>
      </c>
      <c r="J2074" s="25">
        <v>1</v>
      </c>
      <c r="K2074" s="25">
        <v>1</v>
      </c>
      <c r="L2074" s="25">
        <f t="shared" si="314"/>
        <v>0</v>
      </c>
      <c r="M2074" s="25" t="s">
        <v>2547</v>
      </c>
      <c r="N2074" s="45">
        <v>45892</v>
      </c>
      <c r="O2074" s="54">
        <v>17325</v>
      </c>
      <c r="P2074" s="25" t="s">
        <v>1057</v>
      </c>
      <c r="Q2074" s="25">
        <v>58154750695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320"/>
        <v>2072</v>
      </c>
      <c r="B2075" s="25" t="s">
        <v>2484</v>
      </c>
      <c r="C2075" s="45">
        <v>45884</v>
      </c>
      <c r="D2075" s="45">
        <v>45890</v>
      </c>
      <c r="E2075" s="8">
        <v>96.6</v>
      </c>
      <c r="F2075" s="8">
        <f t="shared" si="318"/>
        <v>8500.7999999999993</v>
      </c>
      <c r="G2075" s="54">
        <f t="shared" si="319"/>
        <v>8500.7999999999993</v>
      </c>
      <c r="H2075" s="25">
        <v>364805</v>
      </c>
      <c r="I2075" s="25" t="s">
        <v>2962</v>
      </c>
      <c r="J2075" s="25">
        <v>1</v>
      </c>
      <c r="K2075" s="25">
        <v>1</v>
      </c>
      <c r="L2075" s="25">
        <f t="shared" si="314"/>
        <v>0</v>
      </c>
      <c r="M2075" s="25" t="s">
        <v>3292</v>
      </c>
      <c r="N2075" s="45">
        <v>45899</v>
      </c>
      <c r="O2075" s="54">
        <v>14545.2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320"/>
        <v>2073</v>
      </c>
      <c r="B2076" s="25" t="s">
        <v>2484</v>
      </c>
      <c r="C2076" s="45">
        <v>45884</v>
      </c>
      <c r="D2076" s="45">
        <v>45890</v>
      </c>
      <c r="E2076" s="8">
        <v>144.19999999999999</v>
      </c>
      <c r="F2076" s="8">
        <f t="shared" si="318"/>
        <v>12689.599999999999</v>
      </c>
      <c r="G2076" s="54">
        <f t="shared" si="319"/>
        <v>12689.599999999999</v>
      </c>
      <c r="H2076" s="25">
        <v>367106</v>
      </c>
      <c r="I2076" s="25" t="s">
        <v>3237</v>
      </c>
      <c r="J2076" s="25">
        <v>1</v>
      </c>
      <c r="K2076" s="25">
        <v>1</v>
      </c>
      <c r="L2076" s="25">
        <f t="shared" si="314"/>
        <v>0</v>
      </c>
      <c r="M2076" s="25" t="s">
        <v>2745</v>
      </c>
      <c r="N2076" s="45">
        <v>45896</v>
      </c>
      <c r="O2076" s="54">
        <v>0</v>
      </c>
      <c r="P2076" s="25" t="s">
        <v>626</v>
      </c>
      <c r="Q2076" s="25" t="s">
        <v>2078</v>
      </c>
      <c r="R2076" s="25" t="s">
        <v>638</v>
      </c>
      <c r="S2076" s="3">
        <v>4</v>
      </c>
      <c r="T2076" s="55"/>
      <c r="U2076" s="25" t="s">
        <v>19</v>
      </c>
      <c r="V2076" s="25" t="str">
        <f>VLOOKUP(P2076,'Customer List'!B:C,2,)</f>
        <v>Delhi</v>
      </c>
      <c r="W2076" s="56"/>
      <c r="X2076" s="45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67" t="str">
        <f>VLOOKUP(P2076,'Customer List'!B:D,3,)</f>
        <v>Local</v>
      </c>
    </row>
    <row r="2077" spans="1:29" x14ac:dyDescent="0.25">
      <c r="A2077" s="25">
        <f t="shared" si="320"/>
        <v>2074</v>
      </c>
      <c r="B2077" s="25" t="s">
        <v>2484</v>
      </c>
      <c r="C2077" s="45">
        <v>45884</v>
      </c>
      <c r="D2077" s="45">
        <v>45890</v>
      </c>
      <c r="E2077" s="8">
        <v>81.900000000000006</v>
      </c>
      <c r="F2077" s="8">
        <f t="shared" si="318"/>
        <v>7207.2000000000007</v>
      </c>
      <c r="G2077" s="54">
        <f t="shared" si="319"/>
        <v>7207.2000000000007</v>
      </c>
      <c r="H2077" s="25">
        <v>376804</v>
      </c>
      <c r="I2077" s="25" t="s">
        <v>3238</v>
      </c>
      <c r="J2077" s="25">
        <v>1</v>
      </c>
      <c r="K2077" s="25">
        <v>1</v>
      </c>
      <c r="L2077" s="25">
        <f t="shared" si="314"/>
        <v>0</v>
      </c>
      <c r="M2077" s="25" t="s">
        <v>3292</v>
      </c>
      <c r="N2077" s="45">
        <v>45899</v>
      </c>
      <c r="O2077" s="54">
        <v>12331.8</v>
      </c>
      <c r="P2077" s="25" t="s">
        <v>1084</v>
      </c>
      <c r="Q2077" s="25">
        <v>58155038594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Lucknow</v>
      </c>
      <c r="W2077" s="56"/>
      <c r="X2077" s="45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320"/>
        <v>2075</v>
      </c>
      <c r="B2078" s="25" t="s">
        <v>2484</v>
      </c>
      <c r="C2078" s="45">
        <v>45884</v>
      </c>
      <c r="D2078" s="45">
        <v>45890</v>
      </c>
      <c r="E2078" s="8">
        <v>107.1</v>
      </c>
      <c r="F2078" s="8">
        <f t="shared" si="318"/>
        <v>9424.7999999999993</v>
      </c>
      <c r="G2078" s="54">
        <f t="shared" si="319"/>
        <v>9424.7999999999993</v>
      </c>
      <c r="H2078" s="25">
        <v>393607</v>
      </c>
      <c r="I2078" s="25" t="s">
        <v>3239</v>
      </c>
      <c r="J2078" s="25">
        <v>1</v>
      </c>
      <c r="K2078" s="25">
        <v>1</v>
      </c>
      <c r="L2078" s="25">
        <f t="shared" si="314"/>
        <v>0</v>
      </c>
      <c r="M2078" s="25" t="s">
        <v>2555</v>
      </c>
      <c r="N2078" s="45">
        <v>45892</v>
      </c>
      <c r="O2078" s="54">
        <v>13081.5</v>
      </c>
      <c r="P2078" s="25" t="s">
        <v>885</v>
      </c>
      <c r="Q2078" s="25">
        <v>58154749166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Kolkata</v>
      </c>
      <c r="W2078" s="56"/>
      <c r="X2078" s="45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x14ac:dyDescent="0.25">
      <c r="A2079" s="25">
        <f t="shared" si="320"/>
        <v>2076</v>
      </c>
      <c r="B2079" s="25" t="s">
        <v>2484</v>
      </c>
      <c r="C2079" s="45">
        <v>45884</v>
      </c>
      <c r="D2079" s="45">
        <v>45890</v>
      </c>
      <c r="E2079" s="8">
        <v>135.1</v>
      </c>
      <c r="F2079" s="8">
        <f t="shared" si="318"/>
        <v>11888.8</v>
      </c>
      <c r="G2079" s="54">
        <f t="shared" si="319"/>
        <v>0</v>
      </c>
      <c r="H2079" s="25">
        <v>399711</v>
      </c>
      <c r="I2079" s="25" t="s">
        <v>3240</v>
      </c>
      <c r="J2079" s="25">
        <v>0</v>
      </c>
      <c r="K2079" s="25"/>
      <c r="L2079" s="25">
        <f t="shared" si="314"/>
        <v>0</v>
      </c>
      <c r="M2079" s="25" t="s">
        <v>3645</v>
      </c>
      <c r="N2079" s="45" t="s">
        <v>3645</v>
      </c>
      <c r="O2079" s="54">
        <v>0</v>
      </c>
      <c r="P2079" s="25" t="s">
        <v>2489</v>
      </c>
      <c r="Q2079" s="25"/>
      <c r="R2079" s="25"/>
      <c r="S2079" s="3">
        <v>4</v>
      </c>
      <c r="T2079" s="55" t="s">
        <v>2781</v>
      </c>
      <c r="U2079" s="25" t="s">
        <v>19</v>
      </c>
      <c r="V2079" s="25" t="str">
        <f>VLOOKUP(P2079,'Customer List'!B:C,2,)</f>
        <v>Kolkata</v>
      </c>
      <c r="W2079" s="56"/>
      <c r="X2079" s="45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320"/>
        <v>2077</v>
      </c>
      <c r="B2080" s="25" t="s">
        <v>2484</v>
      </c>
      <c r="C2080" s="45">
        <v>45884</v>
      </c>
      <c r="D2080" s="45">
        <v>45890</v>
      </c>
      <c r="E2080" s="8">
        <v>473.9</v>
      </c>
      <c r="F2080" s="8">
        <f t="shared" si="318"/>
        <v>41703.199999999997</v>
      </c>
      <c r="G2080" s="54">
        <f t="shared" si="319"/>
        <v>417032</v>
      </c>
      <c r="H2080" s="25">
        <v>403602</v>
      </c>
      <c r="I2080" s="25" t="s">
        <v>3241</v>
      </c>
      <c r="J2080" s="25">
        <v>10</v>
      </c>
      <c r="K2080" s="25">
        <v>10</v>
      </c>
      <c r="L2080" s="25">
        <f t="shared" si="314"/>
        <v>0</v>
      </c>
      <c r="M2080" s="25" t="s">
        <v>2566</v>
      </c>
      <c r="N2080" s="45">
        <v>45892</v>
      </c>
      <c r="O2080" s="54">
        <v>645750</v>
      </c>
      <c r="P2080" s="25" t="s">
        <v>1021</v>
      </c>
      <c r="Q2080" s="25">
        <v>58154756881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Banglore</v>
      </c>
      <c r="W2080" s="56"/>
      <c r="X2080" s="45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320"/>
        <v>2078</v>
      </c>
      <c r="B2081" s="25" t="s">
        <v>2484</v>
      </c>
      <c r="C2081" s="45">
        <v>45884</v>
      </c>
      <c r="D2081" s="45">
        <v>45890</v>
      </c>
      <c r="E2081" s="8">
        <v>45.5</v>
      </c>
      <c r="F2081" s="8">
        <f t="shared" si="318"/>
        <v>4004</v>
      </c>
      <c r="G2081" s="54">
        <f t="shared" si="319"/>
        <v>8008</v>
      </c>
      <c r="H2081" s="25">
        <v>420301</v>
      </c>
      <c r="I2081" s="25" t="s">
        <v>2898</v>
      </c>
      <c r="J2081" s="25">
        <v>2</v>
      </c>
      <c r="K2081" s="25">
        <v>2</v>
      </c>
      <c r="L2081" s="25">
        <f t="shared" si="314"/>
        <v>0</v>
      </c>
      <c r="M2081" s="25" t="s">
        <v>3298</v>
      </c>
      <c r="N2081" s="45">
        <v>45901</v>
      </c>
      <c r="O2081" s="54">
        <v>19142.5</v>
      </c>
      <c r="P2081" s="25" t="s">
        <v>31</v>
      </c>
      <c r="Q2081" s="25" t="s">
        <v>2078</v>
      </c>
      <c r="R2081" s="25" t="s">
        <v>638</v>
      </c>
      <c r="S2081" s="3">
        <v>4</v>
      </c>
      <c r="T2081" s="55"/>
      <c r="U2081" s="25" t="s">
        <v>19</v>
      </c>
      <c r="V2081" s="25" t="str">
        <f>VLOOKUP(P2081,'Customer List'!B:C,2,)</f>
        <v>Delhi</v>
      </c>
      <c r="W2081" s="56"/>
      <c r="X2081" s="45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67" t="str">
        <f>VLOOKUP(P2081,'Customer List'!B:D,3,)</f>
        <v>Local</v>
      </c>
    </row>
    <row r="2082" spans="1:29" x14ac:dyDescent="0.25">
      <c r="A2082" s="25">
        <f t="shared" si="320"/>
        <v>2079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318"/>
        <v>2587.1999999999998</v>
      </c>
      <c r="G2082" s="54">
        <f t="shared" si="319"/>
        <v>5174.3999999999996</v>
      </c>
      <c r="H2082" s="25">
        <v>421101</v>
      </c>
      <c r="I2082" s="25" t="s">
        <v>1238</v>
      </c>
      <c r="J2082" s="25">
        <v>2</v>
      </c>
      <c r="K2082" s="25">
        <v>2</v>
      </c>
      <c r="L2082" s="25">
        <f t="shared" si="314"/>
        <v>0</v>
      </c>
      <c r="M2082" s="25" t="s">
        <v>3298</v>
      </c>
      <c r="N2082" s="45">
        <v>45901</v>
      </c>
      <c r="O2082" s="54">
        <v>12368.66</v>
      </c>
      <c r="P2082" s="25" t="s">
        <v>31</v>
      </c>
      <c r="Q2082" s="25" t="s">
        <v>2078</v>
      </c>
      <c r="R2082" s="25" t="s">
        <v>638</v>
      </c>
      <c r="S2082" s="3">
        <v>4</v>
      </c>
      <c r="T2082" s="55"/>
      <c r="U2082" s="25" t="s">
        <v>19</v>
      </c>
      <c r="V2082" s="25" t="str">
        <f>VLOOKUP(P2082,'Customer List'!B:C,2,)</f>
        <v>Delhi</v>
      </c>
      <c r="W2082" s="56"/>
      <c r="X2082" s="45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67" t="str">
        <f>VLOOKUP(P2082,'Customer List'!B:D,3,)</f>
        <v>Local</v>
      </c>
    </row>
    <row r="2083" spans="1:29" x14ac:dyDescent="0.25">
      <c r="A2083" s="25">
        <f t="shared" si="320"/>
        <v>2080</v>
      </c>
      <c r="B2083" s="25" t="s">
        <v>2484</v>
      </c>
      <c r="C2083" s="45">
        <v>45884</v>
      </c>
      <c r="D2083" s="45">
        <v>45890</v>
      </c>
      <c r="E2083" s="8">
        <v>37.799999999999997</v>
      </c>
      <c r="F2083" s="8">
        <f t="shared" si="318"/>
        <v>3326.3999999999996</v>
      </c>
      <c r="G2083" s="54">
        <f t="shared" si="319"/>
        <v>3326.3999999999996</v>
      </c>
      <c r="H2083" s="25">
        <v>421301</v>
      </c>
      <c r="I2083" s="25" t="s">
        <v>1611</v>
      </c>
      <c r="J2083" s="25">
        <v>1</v>
      </c>
      <c r="K2083" s="25">
        <v>1</v>
      </c>
      <c r="L2083" s="25">
        <f t="shared" si="314"/>
        <v>0</v>
      </c>
      <c r="M2083" s="25" t="s">
        <v>3292</v>
      </c>
      <c r="N2083" s="45">
        <v>45899</v>
      </c>
      <c r="O2083" s="54">
        <v>5691.6</v>
      </c>
      <c r="P2083" s="25" t="s">
        <v>1084</v>
      </c>
      <c r="Q2083" s="25">
        <v>58155038594</v>
      </c>
      <c r="R2083" s="25" t="s">
        <v>41</v>
      </c>
      <c r="S2083" s="3">
        <v>4</v>
      </c>
      <c r="T2083" s="55"/>
      <c r="U2083" s="25" t="s">
        <v>19</v>
      </c>
      <c r="V2083" s="25" t="str">
        <f>VLOOKUP(P2083,'Customer List'!B:C,2,)</f>
        <v>Lucknow</v>
      </c>
      <c r="W2083" s="56"/>
      <c r="X2083" s="45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320"/>
        <v>2081</v>
      </c>
      <c r="B2084" s="25" t="s">
        <v>2484</v>
      </c>
      <c r="C2084" s="45">
        <v>45884</v>
      </c>
      <c r="D2084" s="45">
        <v>45890</v>
      </c>
      <c r="E2084" s="8">
        <v>256.75</v>
      </c>
      <c r="F2084" s="8">
        <f t="shared" si="318"/>
        <v>22594</v>
      </c>
      <c r="G2084" s="54">
        <f t="shared" si="319"/>
        <v>67782</v>
      </c>
      <c r="H2084" s="25">
        <v>422304</v>
      </c>
      <c r="I2084" s="25" t="s">
        <v>3242</v>
      </c>
      <c r="J2084" s="25">
        <v>3</v>
      </c>
      <c r="K2084" s="25">
        <v>3</v>
      </c>
      <c r="L2084" s="25">
        <f t="shared" si="314"/>
        <v>0</v>
      </c>
      <c r="M2084" s="25" t="s">
        <v>2542</v>
      </c>
      <c r="N2084" s="45">
        <v>45892</v>
      </c>
      <c r="O2084" s="54">
        <v>110205</v>
      </c>
      <c r="P2084" s="25" t="s">
        <v>2055</v>
      </c>
      <c r="Q2084" s="25">
        <v>58154746893</v>
      </c>
      <c r="R2084" s="25" t="s">
        <v>41</v>
      </c>
      <c r="S2084" s="3">
        <v>4</v>
      </c>
      <c r="T2084" s="55"/>
      <c r="U2084" s="25" t="s">
        <v>19</v>
      </c>
      <c r="V2084" s="25" t="str">
        <f>VLOOKUP(P2084,'Customer List'!B:C,2,)</f>
        <v>Hyderabad</v>
      </c>
      <c r="W2084" s="56"/>
      <c r="X2084" s="45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x14ac:dyDescent="0.25">
      <c r="A2085" s="25">
        <f t="shared" si="320"/>
        <v>2082</v>
      </c>
      <c r="B2085" s="25" t="s">
        <v>2484</v>
      </c>
      <c r="C2085" s="45">
        <v>45884</v>
      </c>
      <c r="D2085" s="45">
        <v>45890</v>
      </c>
      <c r="E2085" s="8">
        <v>190.45</v>
      </c>
      <c r="F2085" s="8">
        <f t="shared" si="318"/>
        <v>16759.599999999999</v>
      </c>
      <c r="G2085" s="54">
        <f t="shared" si="319"/>
        <v>16759.599999999999</v>
      </c>
      <c r="H2085" s="25">
        <v>423114</v>
      </c>
      <c r="I2085" s="25" t="s">
        <v>1509</v>
      </c>
      <c r="J2085" s="25">
        <v>1</v>
      </c>
      <c r="K2085" s="25">
        <v>1</v>
      </c>
      <c r="L2085" s="25">
        <f t="shared" si="314"/>
        <v>0</v>
      </c>
      <c r="M2085" s="25" t="s">
        <v>2542</v>
      </c>
      <c r="N2085" s="45">
        <v>45892</v>
      </c>
      <c r="O2085" s="54">
        <v>27249</v>
      </c>
      <c r="P2085" s="25" t="s">
        <v>2055</v>
      </c>
      <c r="Q2085" s="25">
        <v>58154746893</v>
      </c>
      <c r="R2085" s="25" t="s">
        <v>41</v>
      </c>
      <c r="S2085" s="3">
        <v>-20</v>
      </c>
      <c r="T2085" s="55"/>
      <c r="U2085" s="25" t="s">
        <v>19</v>
      </c>
      <c r="V2085" s="25" t="str">
        <f>VLOOKUP(P2085,'Customer List'!B:C,2,)</f>
        <v>Hyderabad</v>
      </c>
      <c r="W2085" s="56"/>
      <c r="X2085" s="45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320"/>
        <v>2083</v>
      </c>
      <c r="B2086" s="25" t="s">
        <v>2484</v>
      </c>
      <c r="C2086" s="45">
        <v>45884</v>
      </c>
      <c r="D2086" s="45">
        <v>45890</v>
      </c>
      <c r="E2086" s="8">
        <v>29.4</v>
      </c>
      <c r="F2086" s="8">
        <f t="shared" si="318"/>
        <v>2587.1999999999998</v>
      </c>
      <c r="G2086" s="54">
        <f t="shared" si="319"/>
        <v>2587.1999999999998</v>
      </c>
      <c r="H2086" s="25">
        <v>423501</v>
      </c>
      <c r="I2086" s="25" t="s">
        <v>2795</v>
      </c>
      <c r="J2086" s="25">
        <v>1</v>
      </c>
      <c r="K2086" s="25">
        <v>1</v>
      </c>
      <c r="L2086" s="25">
        <f t="shared" si="314"/>
        <v>0</v>
      </c>
      <c r="M2086" s="25" t="s">
        <v>2550</v>
      </c>
      <c r="N2086" s="45">
        <v>45892</v>
      </c>
      <c r="O2086" s="54">
        <v>4882.5</v>
      </c>
      <c r="P2086" s="25" t="s">
        <v>2490</v>
      </c>
      <c r="Q2086" s="25">
        <v>58154750172</v>
      </c>
      <c r="R2086" s="25" t="s">
        <v>41</v>
      </c>
      <c r="S2086" s="3" t="s">
        <v>300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320"/>
        <v>2084</v>
      </c>
      <c r="B2087" s="25" t="s">
        <v>2484</v>
      </c>
      <c r="C2087" s="45">
        <v>45884</v>
      </c>
      <c r="D2087" s="45">
        <v>45890</v>
      </c>
      <c r="E2087" s="8">
        <v>164.5</v>
      </c>
      <c r="F2087" s="8">
        <f t="shared" si="318"/>
        <v>14476</v>
      </c>
      <c r="G2087" s="54">
        <f t="shared" si="319"/>
        <v>28952</v>
      </c>
      <c r="H2087" s="25">
        <v>424602</v>
      </c>
      <c r="I2087" s="25" t="s">
        <v>1245</v>
      </c>
      <c r="J2087" s="25">
        <v>2</v>
      </c>
      <c r="K2087" s="25">
        <v>2</v>
      </c>
      <c r="L2087" s="25">
        <f t="shared" si="314"/>
        <v>0</v>
      </c>
      <c r="M2087" s="25" t="s">
        <v>3298</v>
      </c>
      <c r="N2087" s="45">
        <v>45901</v>
      </c>
      <c r="O2087" s="54">
        <v>69207.5</v>
      </c>
      <c r="P2087" s="25" t="s">
        <v>31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320"/>
        <v>2085</v>
      </c>
      <c r="B2088" s="25" t="s">
        <v>2484</v>
      </c>
      <c r="C2088" s="45">
        <v>45884</v>
      </c>
      <c r="D2088" s="45">
        <v>45890</v>
      </c>
      <c r="E2088" s="8">
        <v>87.5</v>
      </c>
      <c r="F2088" s="8">
        <f t="shared" si="318"/>
        <v>7700</v>
      </c>
      <c r="G2088" s="54">
        <f t="shared" si="319"/>
        <v>7700</v>
      </c>
      <c r="H2088" s="25">
        <v>426105</v>
      </c>
      <c r="I2088" s="25" t="s">
        <v>1764</v>
      </c>
      <c r="J2088" s="25">
        <v>1</v>
      </c>
      <c r="K2088" s="25">
        <v>1</v>
      </c>
      <c r="L2088" s="25">
        <f t="shared" si="314"/>
        <v>0</v>
      </c>
      <c r="M2088" s="25" t="s">
        <v>2745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320"/>
        <v>2086</v>
      </c>
      <c r="B2089" s="25" t="s">
        <v>2484</v>
      </c>
      <c r="C2089" s="45">
        <v>45884</v>
      </c>
      <c r="D2089" s="45">
        <v>45890</v>
      </c>
      <c r="E2089" s="8">
        <v>245</v>
      </c>
      <c r="F2089" s="8">
        <f t="shared" si="318"/>
        <v>21560</v>
      </c>
      <c r="G2089" s="54">
        <f t="shared" si="319"/>
        <v>21560</v>
      </c>
      <c r="H2089" s="25">
        <v>449504</v>
      </c>
      <c r="I2089" s="25" t="s">
        <v>3243</v>
      </c>
      <c r="J2089" s="25">
        <v>1</v>
      </c>
      <c r="K2089" s="25">
        <v>1</v>
      </c>
      <c r="L2089" s="25">
        <f t="shared" si="314"/>
        <v>0</v>
      </c>
      <c r="M2089" s="25" t="s">
        <v>2550</v>
      </c>
      <c r="N2089" s="45">
        <v>45892</v>
      </c>
      <c r="O2089" s="54">
        <v>40687.5</v>
      </c>
      <c r="P2089" s="25" t="s">
        <v>2490</v>
      </c>
      <c r="Q2089" s="25">
        <v>58154750172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Kolkata</v>
      </c>
      <c r="W2089" s="56"/>
      <c r="X2089" s="45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320"/>
        <v>2087</v>
      </c>
      <c r="B2090" s="25" t="s">
        <v>2484</v>
      </c>
      <c r="C2090" s="45">
        <v>45884</v>
      </c>
      <c r="D2090" s="45">
        <v>45890</v>
      </c>
      <c r="E2090" s="8">
        <v>247.5</v>
      </c>
      <c r="F2090" s="8">
        <f t="shared" si="318"/>
        <v>21780</v>
      </c>
      <c r="G2090" s="54">
        <f t="shared" si="319"/>
        <v>21780</v>
      </c>
      <c r="H2090" s="25">
        <v>480016</v>
      </c>
      <c r="I2090" s="25" t="s">
        <v>3244</v>
      </c>
      <c r="J2090" s="25">
        <v>1</v>
      </c>
      <c r="K2090" s="25">
        <v>1</v>
      </c>
      <c r="L2090" s="25">
        <f t="shared" si="314"/>
        <v>0</v>
      </c>
      <c r="M2090" s="25" t="s">
        <v>2745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320"/>
        <v>2088</v>
      </c>
      <c r="B2091" s="25" t="s">
        <v>2484</v>
      </c>
      <c r="C2091" s="45">
        <v>45884</v>
      </c>
      <c r="D2091" s="45">
        <v>45890</v>
      </c>
      <c r="E2091" s="8">
        <v>417.75</v>
      </c>
      <c r="F2091" s="8">
        <f t="shared" si="318"/>
        <v>36762</v>
      </c>
      <c r="G2091" s="54">
        <f t="shared" si="319"/>
        <v>36762</v>
      </c>
      <c r="H2091" s="25">
        <v>480019</v>
      </c>
      <c r="I2091" s="25" t="s">
        <v>3245</v>
      </c>
      <c r="J2091" s="25">
        <v>1</v>
      </c>
      <c r="K2091" s="25">
        <v>1</v>
      </c>
      <c r="L2091" s="25">
        <f t="shared" si="314"/>
        <v>0</v>
      </c>
      <c r="M2091" s="25" t="s">
        <v>2745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 t="s">
        <v>300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x14ac:dyDescent="0.25">
      <c r="A2092" s="25">
        <f t="shared" si="320"/>
        <v>2089</v>
      </c>
      <c r="B2092" s="25" t="s">
        <v>2484</v>
      </c>
      <c r="C2092" s="45">
        <v>45884</v>
      </c>
      <c r="D2092" s="45">
        <v>45890</v>
      </c>
      <c r="E2092" s="8">
        <v>143</v>
      </c>
      <c r="F2092" s="8">
        <f t="shared" si="318"/>
        <v>12584</v>
      </c>
      <c r="G2092" s="54">
        <f t="shared" si="319"/>
        <v>12584</v>
      </c>
      <c r="H2092" s="25">
        <v>503808</v>
      </c>
      <c r="I2092" s="25" t="s">
        <v>1618</v>
      </c>
      <c r="J2092" s="25">
        <v>1</v>
      </c>
      <c r="K2092" s="25">
        <v>1</v>
      </c>
      <c r="L2092" s="25">
        <f t="shared" si="314"/>
        <v>0</v>
      </c>
      <c r="M2092" s="25" t="s">
        <v>2542</v>
      </c>
      <c r="N2092" s="45">
        <v>45892</v>
      </c>
      <c r="O2092" s="54">
        <v>20460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320"/>
        <v>2090</v>
      </c>
      <c r="B2093" s="25" t="s">
        <v>2484</v>
      </c>
      <c r="C2093" s="45">
        <v>45884</v>
      </c>
      <c r="D2093" s="45">
        <v>45890</v>
      </c>
      <c r="E2093" s="8">
        <v>206.25</v>
      </c>
      <c r="F2093" s="8">
        <f t="shared" si="318"/>
        <v>18150</v>
      </c>
      <c r="G2093" s="54">
        <f t="shared" si="319"/>
        <v>18150</v>
      </c>
      <c r="H2093" s="25">
        <v>505039</v>
      </c>
      <c r="I2093" s="25" t="s">
        <v>140</v>
      </c>
      <c r="J2093" s="25">
        <v>1</v>
      </c>
      <c r="K2093" s="25">
        <v>1</v>
      </c>
      <c r="L2093" s="25">
        <f t="shared" si="314"/>
        <v>0</v>
      </c>
      <c r="M2093" s="25" t="s">
        <v>2745</v>
      </c>
      <c r="N2093" s="45">
        <v>45896</v>
      </c>
      <c r="O2093" s="54">
        <v>0</v>
      </c>
      <c r="P2093" s="25" t="s">
        <v>626</v>
      </c>
      <c r="Q2093" s="25" t="s">
        <v>2078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320"/>
        <v>2091</v>
      </c>
      <c r="B2094" s="25" t="s">
        <v>2484</v>
      </c>
      <c r="C2094" s="45">
        <v>45884</v>
      </c>
      <c r="D2094" s="45">
        <v>45890</v>
      </c>
      <c r="E2094" s="8">
        <v>163.80000000000001</v>
      </c>
      <c r="F2094" s="8">
        <f t="shared" si="318"/>
        <v>14414.400000000001</v>
      </c>
      <c r="G2094" s="54">
        <f t="shared" si="319"/>
        <v>57657.600000000006</v>
      </c>
      <c r="H2094" s="25">
        <v>505814</v>
      </c>
      <c r="I2094" s="25" t="s">
        <v>1657</v>
      </c>
      <c r="J2094" s="25">
        <v>4</v>
      </c>
      <c r="K2094" s="25">
        <v>4</v>
      </c>
      <c r="L2094" s="25">
        <f t="shared" si="314"/>
        <v>0</v>
      </c>
      <c r="M2094" s="25" t="s">
        <v>2542</v>
      </c>
      <c r="N2094" s="45">
        <v>45892</v>
      </c>
      <c r="O2094" s="54">
        <v>93744</v>
      </c>
      <c r="P2094" s="25" t="s">
        <v>2055</v>
      </c>
      <c r="Q2094" s="25">
        <v>58154746893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Hyderabad</v>
      </c>
      <c r="W2094" s="56"/>
      <c r="X2094" s="45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320"/>
        <v>2092</v>
      </c>
      <c r="B2095" s="25" t="s">
        <v>2484</v>
      </c>
      <c r="C2095" s="45">
        <v>45884</v>
      </c>
      <c r="D2095" s="45">
        <v>45890</v>
      </c>
      <c r="E2095" s="8">
        <v>174.2</v>
      </c>
      <c r="F2095" s="8">
        <f t="shared" si="318"/>
        <v>15329.599999999999</v>
      </c>
      <c r="G2095" s="54">
        <f t="shared" si="319"/>
        <v>61318.399999999994</v>
      </c>
      <c r="H2095" s="25">
        <v>506313</v>
      </c>
      <c r="I2095" s="25" t="s">
        <v>1847</v>
      </c>
      <c r="J2095" s="25">
        <v>4</v>
      </c>
      <c r="K2095" s="25">
        <v>4</v>
      </c>
      <c r="L2095" s="25">
        <f t="shared" si="314"/>
        <v>0</v>
      </c>
      <c r="M2095" s="25" t="s">
        <v>2542</v>
      </c>
      <c r="N2095" s="45">
        <v>45892</v>
      </c>
      <c r="O2095" s="54">
        <v>99696</v>
      </c>
      <c r="P2095" s="25" t="s">
        <v>2055</v>
      </c>
      <c r="Q2095" s="25">
        <v>58154746893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Hyderabad</v>
      </c>
      <c r="W2095" s="56"/>
      <c r="X2095" s="45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320"/>
        <v>2093</v>
      </c>
      <c r="B2096" s="25" t="s">
        <v>2484</v>
      </c>
      <c r="C2096" s="45">
        <v>45884</v>
      </c>
      <c r="D2096" s="45">
        <v>45890</v>
      </c>
      <c r="E2096" s="8">
        <v>86.8</v>
      </c>
      <c r="F2096" s="8">
        <f t="shared" si="318"/>
        <v>7638.4</v>
      </c>
      <c r="G2096" s="54">
        <f t="shared" si="319"/>
        <v>7638.4</v>
      </c>
      <c r="H2096" s="25">
        <v>506907</v>
      </c>
      <c r="I2096" s="25" t="s">
        <v>3246</v>
      </c>
      <c r="J2096" s="25">
        <v>1</v>
      </c>
      <c r="K2096" s="25">
        <v>1</v>
      </c>
      <c r="L2096" s="25">
        <f t="shared" si="314"/>
        <v>0</v>
      </c>
      <c r="M2096" s="25" t="s">
        <v>2545</v>
      </c>
      <c r="N2096" s="45">
        <v>45892</v>
      </c>
      <c r="O2096" s="54">
        <v>14415</v>
      </c>
      <c r="P2096" s="25" t="s">
        <v>2491</v>
      </c>
      <c r="Q2096" s="25">
        <v>58154747490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BANGALORE</v>
      </c>
      <c r="W2096" s="56"/>
      <c r="X2096" s="45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320"/>
        <v>2094</v>
      </c>
      <c r="B2097" s="25" t="s">
        <v>2484</v>
      </c>
      <c r="C2097" s="45">
        <v>45884</v>
      </c>
      <c r="D2097" s="45">
        <v>45890</v>
      </c>
      <c r="E2097" s="8">
        <v>295.39999999999998</v>
      </c>
      <c r="F2097" s="8">
        <f t="shared" si="318"/>
        <v>25995.199999999997</v>
      </c>
      <c r="G2097" s="54">
        <f t="shared" si="319"/>
        <v>25995.199999999997</v>
      </c>
      <c r="H2097" s="25">
        <v>512314</v>
      </c>
      <c r="I2097" s="25" t="s">
        <v>3247</v>
      </c>
      <c r="J2097" s="25">
        <v>1</v>
      </c>
      <c r="K2097" s="25">
        <v>1</v>
      </c>
      <c r="L2097" s="25">
        <f t="shared" si="314"/>
        <v>0</v>
      </c>
      <c r="M2097" s="25" t="s">
        <v>3297</v>
      </c>
      <c r="N2097" s="45">
        <v>45901</v>
      </c>
      <c r="O2097" s="54">
        <v>62139.5</v>
      </c>
      <c r="P2097" s="25" t="s">
        <v>31</v>
      </c>
      <c r="Q2097" s="25" t="s">
        <v>637</v>
      </c>
      <c r="R2097" s="25" t="s">
        <v>638</v>
      </c>
      <c r="S2097" s="3">
        <v>4</v>
      </c>
      <c r="T2097" s="55"/>
      <c r="U2097" s="25" t="s">
        <v>19</v>
      </c>
      <c r="V2097" s="25" t="str">
        <f>VLOOKUP(P2097,'Customer List'!B:C,2,)</f>
        <v>Delhi</v>
      </c>
      <c r="W2097" s="56"/>
      <c r="X2097" s="45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67" t="str">
        <f>VLOOKUP(P2097,'Customer List'!B:D,3,)</f>
        <v>Local</v>
      </c>
    </row>
    <row r="2098" spans="1:29" x14ac:dyDescent="0.25">
      <c r="A2098" s="25">
        <f t="shared" si="320"/>
        <v>2095</v>
      </c>
      <c r="B2098" s="25" t="s">
        <v>2484</v>
      </c>
      <c r="C2098" s="45">
        <v>45884</v>
      </c>
      <c r="D2098" s="45">
        <v>45890</v>
      </c>
      <c r="E2098" s="8">
        <v>259</v>
      </c>
      <c r="F2098" s="8">
        <f t="shared" si="318"/>
        <v>22792</v>
      </c>
      <c r="G2098" s="54">
        <f t="shared" si="319"/>
        <v>68376</v>
      </c>
      <c r="H2098" s="25">
        <v>626812</v>
      </c>
      <c r="I2098" s="25" t="s">
        <v>1259</v>
      </c>
      <c r="J2098" s="25">
        <v>3</v>
      </c>
      <c r="K2098" s="25">
        <v>3</v>
      </c>
      <c r="L2098" s="25">
        <f t="shared" si="314"/>
        <v>0</v>
      </c>
      <c r="M2098" s="25" t="s">
        <v>2541</v>
      </c>
      <c r="N2098" s="45">
        <v>45892</v>
      </c>
      <c r="O2098" s="54">
        <v>120435</v>
      </c>
      <c r="P2098" s="25" t="s">
        <v>2492</v>
      </c>
      <c r="Q2098" s="25">
        <v>58154747405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320"/>
        <v>2096</v>
      </c>
      <c r="B2099" s="25" t="s">
        <v>2484</v>
      </c>
      <c r="C2099" s="45">
        <v>45884</v>
      </c>
      <c r="D2099" s="45">
        <v>45890</v>
      </c>
      <c r="E2099" s="8">
        <v>115.5</v>
      </c>
      <c r="F2099" s="8">
        <f t="shared" si="318"/>
        <v>10164</v>
      </c>
      <c r="G2099" s="54">
        <f t="shared" si="319"/>
        <v>10164</v>
      </c>
      <c r="H2099" s="25">
        <v>648003</v>
      </c>
      <c r="I2099" s="25" t="s">
        <v>1780</v>
      </c>
      <c r="J2099" s="25">
        <v>1</v>
      </c>
      <c r="K2099" s="25">
        <v>1</v>
      </c>
      <c r="L2099" s="25">
        <f t="shared" si="314"/>
        <v>0</v>
      </c>
      <c r="M2099" s="25" t="s">
        <v>2537</v>
      </c>
      <c r="N2099" s="45">
        <v>45892</v>
      </c>
      <c r="O2099" s="54">
        <v>17391</v>
      </c>
      <c r="P2099" s="25" t="s">
        <v>1013</v>
      </c>
      <c r="Q2099" s="25">
        <v>58154748164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Kolkata</v>
      </c>
      <c r="W2099" s="56"/>
      <c r="X2099" s="45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320"/>
        <v>2097</v>
      </c>
      <c r="B2100" s="25" t="s">
        <v>2484</v>
      </c>
      <c r="C2100" s="45">
        <v>45884</v>
      </c>
      <c r="D2100" s="45">
        <v>45890</v>
      </c>
      <c r="E2100" s="8">
        <v>98.7</v>
      </c>
      <c r="F2100" s="8">
        <f t="shared" si="318"/>
        <v>8685.6</v>
      </c>
      <c r="G2100" s="54">
        <f t="shared" si="319"/>
        <v>8685.6</v>
      </c>
      <c r="H2100" s="25">
        <v>651403</v>
      </c>
      <c r="I2100" s="25" t="s">
        <v>1781</v>
      </c>
      <c r="J2100" s="25">
        <v>1</v>
      </c>
      <c r="K2100" s="25">
        <v>1</v>
      </c>
      <c r="L2100" s="25">
        <f t="shared" si="314"/>
        <v>0</v>
      </c>
      <c r="M2100" s="25" t="s">
        <v>2537</v>
      </c>
      <c r="N2100" s="45">
        <v>45892</v>
      </c>
      <c r="O2100" s="54">
        <v>14861.4</v>
      </c>
      <c r="P2100" s="25" t="s">
        <v>1013</v>
      </c>
      <c r="Q2100" s="25">
        <v>58154748164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Kolkata</v>
      </c>
      <c r="W2100" s="56"/>
      <c r="X2100" s="45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x14ac:dyDescent="0.25">
      <c r="A2101" s="25">
        <f t="shared" si="320"/>
        <v>2098</v>
      </c>
      <c r="B2101" s="25" t="s">
        <v>2484</v>
      </c>
      <c r="C2101" s="45">
        <v>45884</v>
      </c>
      <c r="D2101" s="45">
        <v>45890</v>
      </c>
      <c r="E2101" s="8">
        <v>82.6</v>
      </c>
      <c r="F2101" s="8">
        <f t="shared" si="318"/>
        <v>7268.7999999999993</v>
      </c>
      <c r="G2101" s="54">
        <f t="shared" si="319"/>
        <v>7268.7999999999993</v>
      </c>
      <c r="H2101" s="25">
        <v>740992</v>
      </c>
      <c r="I2101" s="25" t="s">
        <v>3248</v>
      </c>
      <c r="J2101" s="25">
        <v>1</v>
      </c>
      <c r="K2101" s="25">
        <v>1</v>
      </c>
      <c r="L2101" s="25">
        <f t="shared" si="314"/>
        <v>0</v>
      </c>
      <c r="M2101" s="25" t="s">
        <v>2539</v>
      </c>
      <c r="N2101" s="45">
        <v>45892</v>
      </c>
      <c r="O2101" s="54">
        <v>10089</v>
      </c>
      <c r="P2101" s="25" t="s">
        <v>2493</v>
      </c>
      <c r="Q2101" s="25">
        <v>58154751395</v>
      </c>
      <c r="R2101" s="25" t="s">
        <v>41</v>
      </c>
      <c r="S2101" s="3">
        <v>4</v>
      </c>
      <c r="T2101" s="55"/>
      <c r="U2101" s="25" t="s">
        <v>19</v>
      </c>
      <c r="V2101" s="25" t="str">
        <f>VLOOKUP(P2101,'Customer List'!B:C,2,)</f>
        <v>Mumbai</v>
      </c>
      <c r="W2101" s="56"/>
      <c r="X2101" s="45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320"/>
        <v>2099</v>
      </c>
      <c r="B2102" s="25" t="s">
        <v>2484</v>
      </c>
      <c r="C2102" s="45">
        <v>45884</v>
      </c>
      <c r="D2102" s="45">
        <v>45890</v>
      </c>
      <c r="E2102" s="8">
        <v>1150.8</v>
      </c>
      <c r="F2102" s="8">
        <f t="shared" si="318"/>
        <v>101270.39999999999</v>
      </c>
      <c r="G2102" s="54">
        <f t="shared" si="319"/>
        <v>607622.39999999991</v>
      </c>
      <c r="H2102" s="25">
        <v>741028</v>
      </c>
      <c r="I2102" s="25" t="s">
        <v>3249</v>
      </c>
      <c r="J2102" s="25">
        <v>6</v>
      </c>
      <c r="K2102" s="25">
        <v>6</v>
      </c>
      <c r="L2102" s="25">
        <f t="shared" si="314"/>
        <v>0</v>
      </c>
      <c r="M2102" s="25" t="s">
        <v>2548</v>
      </c>
      <c r="N2102" s="45">
        <v>45892</v>
      </c>
      <c r="O2102" s="54">
        <v>890226</v>
      </c>
      <c r="P2102" s="25" t="s">
        <v>2494</v>
      </c>
      <c r="Q2102" s="25">
        <v>58154749881</v>
      </c>
      <c r="R2102" s="25" t="s">
        <v>41</v>
      </c>
      <c r="S2102" s="3">
        <v>4</v>
      </c>
      <c r="T2102" s="55"/>
      <c r="U2102" s="25" t="s">
        <v>19</v>
      </c>
      <c r="V2102" s="25" t="str">
        <f>VLOOKUP(P2102,'Customer List'!B:C,2,)</f>
        <v>Banglore</v>
      </c>
      <c r="W2102" s="56"/>
      <c r="X2102" s="45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ref="A2103:A2167" si="322">A2102+1</f>
        <v>2100</v>
      </c>
      <c r="B2103" s="25" t="s">
        <v>3741</v>
      </c>
      <c r="C2103" s="45">
        <v>45923</v>
      </c>
      <c r="D2103" s="45">
        <v>45925</v>
      </c>
      <c r="E2103" s="8">
        <v>15540</v>
      </c>
      <c r="F2103" s="8">
        <f t="shared" ref="F2103:F2167" si="323">IF(AB2103="DOLLAR",E2103*88,E2103)</f>
        <v>15540</v>
      </c>
      <c r="G2103" s="54">
        <f t="shared" ref="G2103:G2167" si="324">F2103*J2103</f>
        <v>31080</v>
      </c>
      <c r="H2103" s="25" t="s">
        <v>2356</v>
      </c>
      <c r="I2103" s="25" t="s">
        <v>4735</v>
      </c>
      <c r="J2103" s="25">
        <v>2</v>
      </c>
      <c r="K2103" s="25">
        <v>2</v>
      </c>
      <c r="L2103" s="25">
        <f t="shared" ref="L2103:L2167" si="325">J2103-K2103</f>
        <v>0</v>
      </c>
      <c r="M2103" s="25" t="s">
        <v>4899</v>
      </c>
      <c r="N2103" s="45">
        <v>45937</v>
      </c>
      <c r="O2103" s="54">
        <v>37740</v>
      </c>
      <c r="P2103" s="25" t="s">
        <v>289</v>
      </c>
      <c r="Q2103" s="25">
        <v>58156567033</v>
      </c>
      <c r="R2103" s="25" t="s">
        <v>41</v>
      </c>
      <c r="S2103" s="3">
        <v>-20</v>
      </c>
      <c r="T2103" s="55"/>
      <c r="U2103" s="25" t="s">
        <v>2357</v>
      </c>
      <c r="V2103" s="25" t="str">
        <f>VLOOKUP(P2103,'Customer List'!B:C,2,)</f>
        <v>Banglore</v>
      </c>
      <c r="W2103" s="56"/>
      <c r="X2103" s="45">
        <v>45938</v>
      </c>
      <c r="Y2103" s="25">
        <f t="shared" ref="Y2103" si="326">IF(X2103="", "", X2103-N2103)</f>
        <v>1</v>
      </c>
      <c r="Z2103" s="25" t="str">
        <f t="shared" ref="Z2103" si="327">IF(N2103="", "", TEXT(N2103, "dddd"))</f>
        <v>Tuesday</v>
      </c>
      <c r="AA2103" s="25" t="str">
        <f t="shared" ref="AA2103" si="328">IF(X2103="", "", TEXT(X2103, "dddd"))</f>
        <v>Wednesday</v>
      </c>
      <c r="AB2103" s="25" t="str">
        <f>VLOOKUP(U2103,'Currency Sheet'!A:C,3,)</f>
        <v>INR</v>
      </c>
      <c r="AC2103" s="67" t="str">
        <f>VLOOKUP(P2103,'Customer List'!B:D,3,)</f>
        <v>OutStation</v>
      </c>
    </row>
    <row r="2104" spans="1:29" x14ac:dyDescent="0.25">
      <c r="A2104" s="25">
        <f t="shared" si="322"/>
        <v>2101</v>
      </c>
      <c r="B2104" s="25" t="s">
        <v>2495</v>
      </c>
      <c r="C2104" s="45">
        <v>45888</v>
      </c>
      <c r="D2104" s="45">
        <v>45891</v>
      </c>
      <c r="E2104" s="8">
        <v>44.8</v>
      </c>
      <c r="F2104" s="8">
        <f t="shared" si="323"/>
        <v>3942.3999999999996</v>
      </c>
      <c r="G2104" s="54">
        <f t="shared" si="324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5"/>
        <v>0</v>
      </c>
      <c r="M2104" s="25" t="s">
        <v>2577</v>
      </c>
      <c r="N2104" s="45">
        <v>45895</v>
      </c>
      <c r="O2104" s="54">
        <v>6944</v>
      </c>
      <c r="P2104" s="25" t="s">
        <v>2576</v>
      </c>
      <c r="Q2104" s="25" t="s">
        <v>637</v>
      </c>
      <c r="R2104" s="25" t="s">
        <v>638</v>
      </c>
      <c r="S2104" s="3" t="s">
        <v>300</v>
      </c>
      <c r="T2104" s="55"/>
      <c r="U2104" s="25" t="s">
        <v>508</v>
      </c>
      <c r="V2104" s="25" t="e">
        <f>VLOOKUP(P2104,'Customer List'!B:C,2,)</f>
        <v>#N/A</v>
      </c>
      <c r="W2104" s="56"/>
      <c r="X2104" s="45">
        <v>45895</v>
      </c>
      <c r="Y2104" s="25">
        <f t="shared" ref="Y2104:Y2168" si="329">IF(X2104="", "", X2104-N2104)</f>
        <v>0</v>
      </c>
      <c r="Z2104" s="25" t="str">
        <f t="shared" ref="Z2104:Z2168" si="330">IF(N2104="", "", TEXT(N2104, "dddd"))</f>
        <v>Tuesday</v>
      </c>
      <c r="AA2104" s="25" t="str">
        <f t="shared" ref="AA2104:AA2168" si="331">IF(X2104="", "", TEXT(X2104, "dddd"))</f>
        <v>Tuesday</v>
      </c>
      <c r="AB2104" s="25" t="str">
        <f>VLOOKUP(U2104,'Currency Sheet'!A:C,3,)</f>
        <v>DOLLAR</v>
      </c>
      <c r="AC2104" s="67" t="e">
        <f>VLOOKUP(P2104,'Customer List'!B:D,3,)</f>
        <v>#N/A</v>
      </c>
    </row>
    <row r="2105" spans="1:29" x14ac:dyDescent="0.25">
      <c r="A2105" s="25">
        <f t="shared" si="322"/>
        <v>2102</v>
      </c>
      <c r="B2105" s="25" t="s">
        <v>2495</v>
      </c>
      <c r="C2105" s="45">
        <v>45888</v>
      </c>
      <c r="D2105" s="45">
        <v>45891</v>
      </c>
      <c r="E2105" s="8">
        <v>27.2</v>
      </c>
      <c r="F2105" s="8">
        <f t="shared" si="323"/>
        <v>2393.6</v>
      </c>
      <c r="G2105" s="54">
        <f t="shared" si="324"/>
        <v>2393.6</v>
      </c>
      <c r="H2105" s="25" t="s">
        <v>2206</v>
      </c>
      <c r="I2105" s="25"/>
      <c r="J2105" s="25">
        <v>1</v>
      </c>
      <c r="K2105" s="25">
        <v>1</v>
      </c>
      <c r="L2105" s="25">
        <f t="shared" si="325"/>
        <v>0</v>
      </c>
      <c r="M2105" s="25" t="s">
        <v>2543</v>
      </c>
      <c r="N2105" s="45">
        <v>45892</v>
      </c>
      <c r="O2105" s="54">
        <v>3952.5</v>
      </c>
      <c r="P2105" s="25" t="s">
        <v>2497</v>
      </c>
      <c r="Q2105" s="25">
        <v>58154750205</v>
      </c>
      <c r="R2105" s="25" t="s">
        <v>41</v>
      </c>
      <c r="S2105" s="3" t="s">
        <v>300</v>
      </c>
      <c r="T2105" s="55"/>
      <c r="U2105" s="25" t="s">
        <v>508</v>
      </c>
      <c r="V2105" s="25" t="str">
        <f>VLOOKUP(P2105,'Customer List'!B:C,2,)</f>
        <v>Chennai</v>
      </c>
      <c r="W2105" s="56"/>
      <c r="X2105" s="45">
        <v>45894</v>
      </c>
      <c r="Y2105" s="25">
        <f t="shared" si="329"/>
        <v>2</v>
      </c>
      <c r="Z2105" s="25" t="str">
        <f t="shared" si="330"/>
        <v>Saturday</v>
      </c>
      <c r="AA2105" s="25" t="str">
        <f t="shared" si="331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322"/>
        <v>2103</v>
      </c>
      <c r="B2106" s="25" t="s">
        <v>2495</v>
      </c>
      <c r="C2106" s="45">
        <v>45888</v>
      </c>
      <c r="D2106" s="45">
        <v>45891</v>
      </c>
      <c r="E2106" s="8">
        <v>164</v>
      </c>
      <c r="F2106" s="8">
        <f t="shared" si="323"/>
        <v>14432</v>
      </c>
      <c r="G2106" s="54">
        <f t="shared" si="324"/>
        <v>14432</v>
      </c>
      <c r="H2106" s="25" t="s">
        <v>2496</v>
      </c>
      <c r="I2106" s="25"/>
      <c r="J2106" s="25">
        <v>1</v>
      </c>
      <c r="K2106" s="25">
        <v>1</v>
      </c>
      <c r="L2106" s="25">
        <f t="shared" si="325"/>
        <v>0</v>
      </c>
      <c r="M2106" s="25" t="s">
        <v>2538</v>
      </c>
      <c r="N2106" s="45">
        <v>45892</v>
      </c>
      <c r="O2106" s="54">
        <v>22878</v>
      </c>
      <c r="P2106" s="25" t="s">
        <v>1013</v>
      </c>
      <c r="Q2106" s="25">
        <v>58154748164</v>
      </c>
      <c r="R2106" s="25" t="s">
        <v>41</v>
      </c>
      <c r="S2106" s="3" t="s">
        <v>300</v>
      </c>
      <c r="T2106" s="55"/>
      <c r="U2106" s="25" t="s">
        <v>508</v>
      </c>
      <c r="V2106" s="25" t="str">
        <f>VLOOKUP(P2106,'Customer List'!B:C,2,)</f>
        <v>Kolkata</v>
      </c>
      <c r="W2106" s="56"/>
      <c r="X2106" s="45">
        <v>45894</v>
      </c>
      <c r="Y2106" s="25">
        <f t="shared" si="329"/>
        <v>2</v>
      </c>
      <c r="Z2106" s="25" t="str">
        <f t="shared" si="330"/>
        <v>Saturday</v>
      </c>
      <c r="AA2106" s="25" t="str">
        <f t="shared" si="331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322"/>
        <v>2104</v>
      </c>
      <c r="B2107" s="25" t="s">
        <v>2506</v>
      </c>
      <c r="C2107" s="45">
        <v>45884</v>
      </c>
      <c r="D2107" s="45">
        <v>45891</v>
      </c>
      <c r="E2107" s="8">
        <v>258.39999999999998</v>
      </c>
      <c r="F2107" s="8">
        <f t="shared" si="323"/>
        <v>22739.199999999997</v>
      </c>
      <c r="G2107" s="54">
        <f t="shared" si="324"/>
        <v>22739.199999999997</v>
      </c>
      <c r="H2107" s="25" t="s">
        <v>2507</v>
      </c>
      <c r="I2107" s="25" t="s">
        <v>4423</v>
      </c>
      <c r="J2107" s="25">
        <v>1</v>
      </c>
      <c r="K2107" s="25">
        <v>1</v>
      </c>
      <c r="L2107" s="25">
        <f t="shared" si="325"/>
        <v>0</v>
      </c>
      <c r="M2107" s="25" t="s">
        <v>2558</v>
      </c>
      <c r="N2107" s="45">
        <v>45892</v>
      </c>
      <c r="O2107" s="54">
        <v>35147.199999999997</v>
      </c>
      <c r="P2107" s="25" t="s">
        <v>270</v>
      </c>
      <c r="Q2107" s="25">
        <v>58154748341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Kalyani</v>
      </c>
      <c r="W2107" s="56"/>
      <c r="X2107" s="45">
        <v>45896</v>
      </c>
      <c r="Y2107" s="25">
        <f t="shared" si="329"/>
        <v>4</v>
      </c>
      <c r="Z2107" s="25" t="str">
        <f t="shared" si="330"/>
        <v>Saturday</v>
      </c>
      <c r="AA2107" s="25" t="str">
        <f t="shared" si="331"/>
        <v>Wednesday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322"/>
        <v>2105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323"/>
        <v>32912</v>
      </c>
      <c r="G2108" s="54">
        <f t="shared" si="324"/>
        <v>32912</v>
      </c>
      <c r="H2108" s="25" t="s">
        <v>2508</v>
      </c>
      <c r="I2108" s="25" t="s">
        <v>4424</v>
      </c>
      <c r="J2108" s="25">
        <v>1</v>
      </c>
      <c r="K2108" s="25">
        <v>1</v>
      </c>
      <c r="L2108" s="25">
        <f t="shared" si="325"/>
        <v>0</v>
      </c>
      <c r="M2108" s="25" t="s">
        <v>2556</v>
      </c>
      <c r="N2108" s="45">
        <v>45892</v>
      </c>
      <c r="O2108" s="54">
        <v>50463</v>
      </c>
      <c r="P2108" s="25" t="s">
        <v>166</v>
      </c>
      <c r="Q2108" s="25">
        <v>58154748691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Lucknow</v>
      </c>
      <c r="W2108" s="56"/>
      <c r="X2108" s="45">
        <v>45894</v>
      </c>
      <c r="Y2108" s="25">
        <f t="shared" si="329"/>
        <v>2</v>
      </c>
      <c r="Z2108" s="25" t="str">
        <f t="shared" si="330"/>
        <v>Saturday</v>
      </c>
      <c r="AA2108" s="25" t="str">
        <f t="shared" si="331"/>
        <v>Monday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322"/>
        <v>2106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323"/>
        <v>32912</v>
      </c>
      <c r="G2109" s="54">
        <f t="shared" si="324"/>
        <v>32912</v>
      </c>
      <c r="H2109" s="25" t="s">
        <v>2509</v>
      </c>
      <c r="I2109" s="25" t="s">
        <v>4425</v>
      </c>
      <c r="J2109" s="25">
        <v>1</v>
      </c>
      <c r="K2109" s="25">
        <v>1</v>
      </c>
      <c r="L2109" s="25">
        <f t="shared" si="325"/>
        <v>0</v>
      </c>
      <c r="M2109" s="25" t="s">
        <v>2556</v>
      </c>
      <c r="N2109" s="45">
        <v>45892</v>
      </c>
      <c r="O2109" s="54">
        <v>50463</v>
      </c>
      <c r="P2109" s="25" t="s">
        <v>166</v>
      </c>
      <c r="Q2109" s="25">
        <v>58154748691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Lucknow</v>
      </c>
      <c r="W2109" s="56"/>
      <c r="X2109" s="45">
        <v>45894</v>
      </c>
      <c r="Y2109" s="25">
        <f t="shared" si="329"/>
        <v>2</v>
      </c>
      <c r="Z2109" s="25" t="str">
        <f t="shared" si="330"/>
        <v>Saturday</v>
      </c>
      <c r="AA2109" s="25" t="str">
        <f t="shared" si="331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322"/>
        <v>2107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323"/>
        <v>32912</v>
      </c>
      <c r="G2110" s="54">
        <f t="shared" si="324"/>
        <v>32912</v>
      </c>
      <c r="H2110" s="25" t="s">
        <v>2510</v>
      </c>
      <c r="I2110" s="25" t="s">
        <v>4426</v>
      </c>
      <c r="J2110" s="25">
        <v>1</v>
      </c>
      <c r="K2110" s="25">
        <v>1</v>
      </c>
      <c r="L2110" s="25">
        <f t="shared" si="325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329"/>
        <v>1</v>
      </c>
      <c r="Z2110" s="25" t="str">
        <f t="shared" si="330"/>
        <v>Monday</v>
      </c>
      <c r="AA2110" s="25" t="str">
        <f t="shared" si="331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322"/>
        <v>2108</v>
      </c>
      <c r="B2111" s="25" t="s">
        <v>2506</v>
      </c>
      <c r="C2111" s="45">
        <v>45884</v>
      </c>
      <c r="D2111" s="45">
        <v>45891</v>
      </c>
      <c r="E2111" s="8">
        <v>374</v>
      </c>
      <c r="F2111" s="8">
        <f t="shared" si="323"/>
        <v>32912</v>
      </c>
      <c r="G2111" s="54">
        <f t="shared" si="324"/>
        <v>32912</v>
      </c>
      <c r="H2111" s="25" t="s">
        <v>2511</v>
      </c>
      <c r="I2111" s="25" t="s">
        <v>4427</v>
      </c>
      <c r="J2111" s="25">
        <v>1</v>
      </c>
      <c r="K2111" s="25">
        <v>1</v>
      </c>
      <c r="L2111" s="25">
        <f t="shared" si="325"/>
        <v>0</v>
      </c>
      <c r="M2111" s="25" t="s">
        <v>2565</v>
      </c>
      <c r="N2111" s="45">
        <v>45894</v>
      </c>
      <c r="O2111" s="54">
        <v>47178.9</v>
      </c>
      <c r="P2111" s="25" t="s">
        <v>2520</v>
      </c>
      <c r="Q2111" s="25" t="s">
        <v>2651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MOHALI (PUNJAB)</v>
      </c>
      <c r="W2111" s="56"/>
      <c r="X2111" s="45">
        <v>45895</v>
      </c>
      <c r="Y2111" s="25">
        <f t="shared" si="329"/>
        <v>1</v>
      </c>
      <c r="Z2111" s="25" t="str">
        <f t="shared" si="330"/>
        <v>Monday</v>
      </c>
      <c r="AA2111" s="25" t="str">
        <f t="shared" si="331"/>
        <v>Tuesday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322"/>
        <v>2109</v>
      </c>
      <c r="B2112" s="25" t="s">
        <v>2506</v>
      </c>
      <c r="C2112" s="45">
        <v>45884</v>
      </c>
      <c r="D2112" s="45">
        <v>45891</v>
      </c>
      <c r="E2112" s="8">
        <v>374</v>
      </c>
      <c r="F2112" s="8">
        <f t="shared" si="323"/>
        <v>32912</v>
      </c>
      <c r="G2112" s="54">
        <f t="shared" si="324"/>
        <v>32912</v>
      </c>
      <c r="H2112" s="25" t="s">
        <v>2512</v>
      </c>
      <c r="I2112" s="25" t="s">
        <v>4428</v>
      </c>
      <c r="J2112" s="25">
        <v>1</v>
      </c>
      <c r="K2112" s="25">
        <v>1</v>
      </c>
      <c r="L2112" s="25">
        <f t="shared" si="325"/>
        <v>0</v>
      </c>
      <c r="M2112" s="25" t="s">
        <v>2565</v>
      </c>
      <c r="N2112" s="45">
        <v>45894</v>
      </c>
      <c r="O2112" s="54">
        <v>47178.9</v>
      </c>
      <c r="P2112" s="25" t="s">
        <v>2520</v>
      </c>
      <c r="Q2112" s="25" t="s">
        <v>2651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MOHALI (PUNJAB)</v>
      </c>
      <c r="W2112" s="56"/>
      <c r="X2112" s="45">
        <v>45895</v>
      </c>
      <c r="Y2112" s="25">
        <f t="shared" si="329"/>
        <v>1</v>
      </c>
      <c r="Z2112" s="25" t="str">
        <f t="shared" si="330"/>
        <v>Monday</v>
      </c>
      <c r="AA2112" s="25" t="str">
        <f t="shared" si="331"/>
        <v>Tuesday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322"/>
        <v>2110</v>
      </c>
      <c r="B2113" s="25" t="s">
        <v>2506</v>
      </c>
      <c r="C2113" s="45">
        <v>45884</v>
      </c>
      <c r="D2113" s="45">
        <v>45891</v>
      </c>
      <c r="E2113" s="8">
        <v>215.98</v>
      </c>
      <c r="F2113" s="8">
        <f t="shared" si="323"/>
        <v>19006.239999999998</v>
      </c>
      <c r="G2113" s="54">
        <f t="shared" si="324"/>
        <v>19006.239999999998</v>
      </c>
      <c r="H2113" s="25" t="s">
        <v>2513</v>
      </c>
      <c r="I2113" s="25" t="s">
        <v>4429</v>
      </c>
      <c r="J2113" s="25">
        <v>1</v>
      </c>
      <c r="K2113" s="25">
        <v>1</v>
      </c>
      <c r="L2113" s="25">
        <f t="shared" si="325"/>
        <v>0</v>
      </c>
      <c r="M2113" s="25" t="s">
        <v>2559</v>
      </c>
      <c r="N2113" s="45">
        <v>45892</v>
      </c>
      <c r="O2113" s="54">
        <v>34711.879999999997</v>
      </c>
      <c r="P2113" s="25" t="s">
        <v>384</v>
      </c>
      <c r="Q2113" s="25">
        <v>58154747921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Pune</v>
      </c>
      <c r="W2113" s="56"/>
      <c r="X2113" s="45">
        <v>45894</v>
      </c>
      <c r="Y2113" s="25">
        <f t="shared" si="329"/>
        <v>2</v>
      </c>
      <c r="Z2113" s="25" t="str">
        <f t="shared" si="330"/>
        <v>Saturday</v>
      </c>
      <c r="AA2113" s="25" t="str">
        <f t="shared" si="331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322"/>
        <v>2111</v>
      </c>
      <c r="B2114" s="25" t="s">
        <v>2506</v>
      </c>
      <c r="C2114" s="45">
        <v>45884</v>
      </c>
      <c r="D2114" s="45">
        <v>45891</v>
      </c>
      <c r="E2114" s="8">
        <v>215.98</v>
      </c>
      <c r="F2114" s="8">
        <f t="shared" si="323"/>
        <v>19006.239999999998</v>
      </c>
      <c r="G2114" s="54">
        <f t="shared" si="324"/>
        <v>19006.239999999998</v>
      </c>
      <c r="H2114" s="25" t="s">
        <v>2514</v>
      </c>
      <c r="I2114" s="25" t="s">
        <v>4430</v>
      </c>
      <c r="J2114" s="25">
        <v>1</v>
      </c>
      <c r="K2114" s="25">
        <v>1</v>
      </c>
      <c r="L2114" s="25">
        <f t="shared" si="325"/>
        <v>0</v>
      </c>
      <c r="M2114" s="25" t="s">
        <v>2559</v>
      </c>
      <c r="N2114" s="45">
        <v>45892</v>
      </c>
      <c r="O2114" s="54">
        <v>34711.879999999997</v>
      </c>
      <c r="P2114" s="25" t="s">
        <v>384</v>
      </c>
      <c r="Q2114" s="25">
        <v>58154747921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Pune</v>
      </c>
      <c r="W2114" s="56"/>
      <c r="X2114" s="45">
        <v>45894</v>
      </c>
      <c r="Y2114" s="25">
        <f t="shared" si="329"/>
        <v>2</v>
      </c>
      <c r="Z2114" s="25" t="str">
        <f t="shared" si="330"/>
        <v>Saturday</v>
      </c>
      <c r="AA2114" s="25" t="str">
        <f t="shared" si="331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322"/>
        <v>2112</v>
      </c>
      <c r="B2115" s="25" t="s">
        <v>2506</v>
      </c>
      <c r="C2115" s="45">
        <v>45884</v>
      </c>
      <c r="D2115" s="45">
        <v>45891</v>
      </c>
      <c r="E2115" s="8">
        <v>336.29</v>
      </c>
      <c r="F2115" s="8">
        <f t="shared" si="323"/>
        <v>29593.52</v>
      </c>
      <c r="G2115" s="54">
        <f t="shared" si="324"/>
        <v>29593.52</v>
      </c>
      <c r="H2115" s="25" t="s">
        <v>2515</v>
      </c>
      <c r="I2115" s="25" t="s">
        <v>4431</v>
      </c>
      <c r="J2115" s="25">
        <v>1</v>
      </c>
      <c r="K2115" s="25">
        <v>1</v>
      </c>
      <c r="L2115" s="25">
        <f t="shared" si="325"/>
        <v>0</v>
      </c>
      <c r="M2115" s="25" t="s">
        <v>2557</v>
      </c>
      <c r="N2115" s="45">
        <v>45892</v>
      </c>
      <c r="O2115" s="54">
        <v>50444.1</v>
      </c>
      <c r="P2115" s="25" t="s">
        <v>310</v>
      </c>
      <c r="Q2115" s="25">
        <v>58154748783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45894</v>
      </c>
      <c r="Y2115" s="25">
        <f t="shared" si="329"/>
        <v>2</v>
      </c>
      <c r="Z2115" s="25" t="str">
        <f t="shared" si="330"/>
        <v>Saturday</v>
      </c>
      <c r="AA2115" s="25" t="str">
        <f t="shared" si="331"/>
        <v>Monday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x14ac:dyDescent="0.25">
      <c r="A2116" s="25">
        <f t="shared" si="322"/>
        <v>2113</v>
      </c>
      <c r="B2116" s="25" t="s">
        <v>2506</v>
      </c>
      <c r="C2116" s="45">
        <v>45884</v>
      </c>
      <c r="D2116" s="45">
        <v>45891</v>
      </c>
      <c r="E2116" s="8">
        <v>327.01</v>
      </c>
      <c r="F2116" s="8">
        <f t="shared" si="323"/>
        <v>28776.879999999997</v>
      </c>
      <c r="G2116" s="54">
        <f t="shared" si="324"/>
        <v>28776.879999999997</v>
      </c>
      <c r="H2116" s="25" t="s">
        <v>2516</v>
      </c>
      <c r="I2116" s="25" t="s">
        <v>4432</v>
      </c>
      <c r="J2116" s="25">
        <v>1</v>
      </c>
      <c r="K2116" s="25">
        <v>1</v>
      </c>
      <c r="L2116" s="25">
        <f t="shared" si="325"/>
        <v>0</v>
      </c>
      <c r="M2116" s="25" t="s">
        <v>2557</v>
      </c>
      <c r="N2116" s="45">
        <v>45892</v>
      </c>
      <c r="O2116" s="54">
        <v>49051.8</v>
      </c>
      <c r="P2116" s="25" t="s">
        <v>310</v>
      </c>
      <c r="Q2116" s="25">
        <v>58154748783</v>
      </c>
      <c r="R2116" s="25" t="s">
        <v>41</v>
      </c>
      <c r="S2116" s="3">
        <v>-20</v>
      </c>
      <c r="T2116" s="55"/>
      <c r="U2116" s="25" t="s">
        <v>321</v>
      </c>
      <c r="V2116" s="25" t="str">
        <f>VLOOKUP(P2116,'Customer List'!B:C,2,)</f>
        <v>Banglore</v>
      </c>
      <c r="W2116" s="56"/>
      <c r="X2116" s="45">
        <v>45894</v>
      </c>
      <c r="Y2116" s="25">
        <f t="shared" si="329"/>
        <v>2</v>
      </c>
      <c r="Z2116" s="25" t="str">
        <f t="shared" si="330"/>
        <v>Saturday</v>
      </c>
      <c r="AA2116" s="25" t="str">
        <f t="shared" si="331"/>
        <v>Monday</v>
      </c>
      <c r="AB2116" s="25" t="str">
        <f>VLOOKUP(U2116,'Currency Sheet'!A:C,3,)</f>
        <v>DOLLAR</v>
      </c>
      <c r="AC2116" s="67" t="str">
        <f>VLOOKUP(P2116,'Customer List'!B:D,3,)</f>
        <v>OutStation</v>
      </c>
    </row>
    <row r="2117" spans="1:29" x14ac:dyDescent="0.25">
      <c r="A2117" s="25">
        <f t="shared" si="322"/>
        <v>2114</v>
      </c>
      <c r="B2117" s="25" t="s">
        <v>2506</v>
      </c>
      <c r="C2117" s="45">
        <v>45884</v>
      </c>
      <c r="D2117" s="45">
        <v>45891</v>
      </c>
      <c r="E2117" s="8">
        <v>374</v>
      </c>
      <c r="F2117" s="8">
        <f t="shared" si="323"/>
        <v>32912</v>
      </c>
      <c r="G2117" s="54">
        <f t="shared" si="324"/>
        <v>32912</v>
      </c>
      <c r="H2117" s="25" t="s">
        <v>2517</v>
      </c>
      <c r="I2117" s="25" t="s">
        <v>4433</v>
      </c>
      <c r="J2117" s="25">
        <v>1</v>
      </c>
      <c r="K2117" s="25">
        <v>1</v>
      </c>
      <c r="L2117" s="25">
        <f t="shared" si="325"/>
        <v>0</v>
      </c>
      <c r="M2117" s="25" t="s">
        <v>2569</v>
      </c>
      <c r="N2117" s="45">
        <v>45892</v>
      </c>
      <c r="O2117" s="54">
        <v>56070</v>
      </c>
      <c r="P2117" s="25" t="s">
        <v>946</v>
      </c>
      <c r="Q2117" s="25">
        <v>58154757570</v>
      </c>
      <c r="R2117" s="25" t="s">
        <v>41</v>
      </c>
      <c r="S2117" s="3">
        <v>-20</v>
      </c>
      <c r="T2117" s="55"/>
      <c r="U2117" s="25" t="s">
        <v>321</v>
      </c>
      <c r="V2117" s="25" t="str">
        <f>VLOOKUP(P2117,'Customer List'!B:C,2,)</f>
        <v>Banglore</v>
      </c>
      <c r="W2117" s="56"/>
      <c r="X2117" s="45">
        <v>45895</v>
      </c>
      <c r="Y2117" s="25">
        <f t="shared" si="329"/>
        <v>3</v>
      </c>
      <c r="Z2117" s="25" t="str">
        <f t="shared" si="330"/>
        <v>Saturday</v>
      </c>
      <c r="AA2117" s="25" t="str">
        <f t="shared" si="331"/>
        <v>Tuesday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322"/>
        <v>2115</v>
      </c>
      <c r="B2118" s="25" t="s">
        <v>2506</v>
      </c>
      <c r="C2118" s="45">
        <v>45884</v>
      </c>
      <c r="D2118" s="45">
        <v>45891</v>
      </c>
      <c r="E2118" s="8">
        <v>374</v>
      </c>
      <c r="F2118" s="8">
        <f t="shared" si="323"/>
        <v>32912</v>
      </c>
      <c r="G2118" s="54">
        <f t="shared" si="324"/>
        <v>32912</v>
      </c>
      <c r="H2118" s="25" t="s">
        <v>2518</v>
      </c>
      <c r="I2118" s="25" t="s">
        <v>4434</v>
      </c>
      <c r="J2118" s="25">
        <v>1</v>
      </c>
      <c r="K2118" s="25">
        <v>1</v>
      </c>
      <c r="L2118" s="25">
        <f t="shared" si="325"/>
        <v>0</v>
      </c>
      <c r="M2118" s="25" t="s">
        <v>2562</v>
      </c>
      <c r="N2118" s="45">
        <v>45894</v>
      </c>
      <c r="O2118" s="54">
        <v>48060</v>
      </c>
      <c r="P2118" s="25" t="s">
        <v>634</v>
      </c>
      <c r="Q2118" s="25" t="s">
        <v>637</v>
      </c>
      <c r="R2118" s="25" t="s">
        <v>725</v>
      </c>
      <c r="S2118" s="3">
        <v>-20</v>
      </c>
      <c r="T2118" s="55"/>
      <c r="U2118" s="25" t="s">
        <v>321</v>
      </c>
      <c r="V2118" s="25" t="str">
        <f>VLOOKUP(P2118,'Customer List'!B:C,2,)</f>
        <v>Manesar</v>
      </c>
      <c r="W2118" s="56"/>
      <c r="X2118" s="45">
        <v>45894</v>
      </c>
      <c r="Y2118" s="25">
        <f t="shared" si="329"/>
        <v>0</v>
      </c>
      <c r="Z2118" s="25" t="str">
        <f t="shared" si="330"/>
        <v>Monday</v>
      </c>
      <c r="AA2118" s="25" t="str">
        <f t="shared" si="331"/>
        <v>Monday</v>
      </c>
      <c r="AB2118" s="25" t="str">
        <f>VLOOKUP(U2118,'Currency Sheet'!A:C,3,)</f>
        <v>DOLLAR</v>
      </c>
      <c r="AC2118" s="67" t="str">
        <f>VLOOKUP(P2118,'Customer List'!B:D,3,)</f>
        <v>Local</v>
      </c>
    </row>
    <row r="2119" spans="1:29" x14ac:dyDescent="0.25">
      <c r="A2119" s="25">
        <f t="shared" si="322"/>
        <v>2116</v>
      </c>
      <c r="B2119" s="25" t="s">
        <v>2506</v>
      </c>
      <c r="C2119" s="45">
        <v>45884</v>
      </c>
      <c r="D2119" s="45">
        <v>45891</v>
      </c>
      <c r="E2119" s="8">
        <v>361</v>
      </c>
      <c r="F2119" s="8">
        <f t="shared" si="323"/>
        <v>31768</v>
      </c>
      <c r="G2119" s="54">
        <f t="shared" si="324"/>
        <v>31768</v>
      </c>
      <c r="H2119" s="25" t="s">
        <v>2519</v>
      </c>
      <c r="I2119" s="25" t="s">
        <v>4435</v>
      </c>
      <c r="J2119" s="25">
        <v>1</v>
      </c>
      <c r="K2119" s="25">
        <v>1</v>
      </c>
      <c r="L2119" s="25">
        <f t="shared" si="325"/>
        <v>0</v>
      </c>
      <c r="M2119" s="25" t="s">
        <v>2561</v>
      </c>
      <c r="N2119" s="45">
        <v>45894</v>
      </c>
      <c r="O2119" s="54">
        <v>46350</v>
      </c>
      <c r="P2119" s="25" t="s">
        <v>634</v>
      </c>
      <c r="Q2119" s="25" t="s">
        <v>637</v>
      </c>
      <c r="R2119" s="25" t="s">
        <v>725</v>
      </c>
      <c r="S2119" s="3">
        <v>-80</v>
      </c>
      <c r="T2119" s="55"/>
      <c r="U2119" s="25" t="s">
        <v>321</v>
      </c>
      <c r="V2119" s="25" t="str">
        <f>VLOOKUP(P2119,'Customer List'!B:C,2,)</f>
        <v>Manesar</v>
      </c>
      <c r="W2119" s="56"/>
      <c r="X2119" s="45">
        <v>45894</v>
      </c>
      <c r="Y2119" s="25">
        <f t="shared" si="329"/>
        <v>0</v>
      </c>
      <c r="Z2119" s="25" t="str">
        <f t="shared" si="330"/>
        <v>Monday</v>
      </c>
      <c r="AA2119" s="25" t="str">
        <f t="shared" si="331"/>
        <v>Monday</v>
      </c>
      <c r="AB2119" s="25" t="str">
        <f>VLOOKUP(U2119,'Currency Sheet'!A:C,3,)</f>
        <v>DOLLAR</v>
      </c>
      <c r="AC2119" s="67" t="str">
        <f>VLOOKUP(P2119,'Customer List'!B:D,3,)</f>
        <v>Local</v>
      </c>
    </row>
    <row r="2120" spans="1:29" x14ac:dyDescent="0.25">
      <c r="A2120" s="25">
        <f t="shared" si="322"/>
        <v>2117</v>
      </c>
      <c r="B2120" s="25" t="s">
        <v>2037</v>
      </c>
      <c r="C2120" s="45" t="s">
        <v>2522</v>
      </c>
      <c r="D2120" s="45">
        <v>45892</v>
      </c>
      <c r="E2120" s="8">
        <v>0</v>
      </c>
      <c r="F2120" s="8">
        <f t="shared" si="323"/>
        <v>0</v>
      </c>
      <c r="G2120" s="54">
        <f t="shared" si="324"/>
        <v>0</v>
      </c>
      <c r="H2120" s="25" t="s">
        <v>2523</v>
      </c>
      <c r="I2120" s="25"/>
      <c r="J2120" s="25">
        <v>3</v>
      </c>
      <c r="K2120" s="25"/>
      <c r="L2120" s="25">
        <f t="shared" si="325"/>
        <v>3</v>
      </c>
      <c r="M2120" s="25"/>
      <c r="N2120" s="45"/>
      <c r="O2120" s="54"/>
      <c r="P2120" s="25" t="s">
        <v>2023</v>
      </c>
      <c r="Q2120" s="25"/>
      <c r="R2120" s="25"/>
      <c r="S2120" s="3">
        <v>4</v>
      </c>
      <c r="T2120" s="55" t="s">
        <v>2525</v>
      </c>
      <c r="U2120" s="25" t="s">
        <v>2524</v>
      </c>
      <c r="V2120" s="25" t="str">
        <f>VLOOKUP(P2120,'Customer List'!B:C,2,)</f>
        <v>STOCK</v>
      </c>
      <c r="W2120" s="56" t="s">
        <v>1149</v>
      </c>
      <c r="X2120" s="45" t="str">
        <f>IF(OR(R2120 = "PRIYANKA MADAM", R2120 = "DEEPAK", R2120 = "PORTER"),N2120,"")</f>
        <v/>
      </c>
      <c r="Y2120" s="25" t="str">
        <f t="shared" si="329"/>
        <v/>
      </c>
      <c r="Z2120" s="25" t="str">
        <f t="shared" si="330"/>
        <v/>
      </c>
      <c r="AA2120" s="25" t="str">
        <f t="shared" si="331"/>
        <v/>
      </c>
      <c r="AB2120" s="25" t="str">
        <f>VLOOKUP(U2120,'Currency Sheet'!A:C,3,)</f>
        <v>INR</v>
      </c>
      <c r="AC2120" s="67" t="str">
        <f>VLOOKUP(P2120,'Customer List'!B:D,3,)</f>
        <v>STOCK</v>
      </c>
    </row>
    <row r="2121" spans="1:29" x14ac:dyDescent="0.25">
      <c r="A2121" s="25">
        <f t="shared" si="322"/>
        <v>2118</v>
      </c>
      <c r="B2121" s="25">
        <v>90231174</v>
      </c>
      <c r="C2121" s="45">
        <v>45891</v>
      </c>
      <c r="D2121" s="45">
        <v>45894</v>
      </c>
      <c r="E2121" s="8">
        <v>95.2</v>
      </c>
      <c r="F2121" s="8">
        <f t="shared" si="323"/>
        <v>8377.6</v>
      </c>
      <c r="G2121" s="54">
        <f t="shared" si="324"/>
        <v>8377.6</v>
      </c>
      <c r="H2121" s="25" t="s">
        <v>2526</v>
      </c>
      <c r="I2121" s="25"/>
      <c r="J2121" s="25">
        <v>1</v>
      </c>
      <c r="K2121" s="25">
        <v>1</v>
      </c>
      <c r="L2121" s="25">
        <f t="shared" si="325"/>
        <v>0</v>
      </c>
      <c r="M2121" s="25" t="s">
        <v>2574</v>
      </c>
      <c r="N2121" s="45">
        <v>45895</v>
      </c>
      <c r="O2121" s="54">
        <v>13328</v>
      </c>
      <c r="P2121" s="25" t="s">
        <v>1013</v>
      </c>
      <c r="Q2121" s="25">
        <v>58154871143</v>
      </c>
      <c r="R2121" s="25" t="s">
        <v>41</v>
      </c>
      <c r="S2121" s="3">
        <v>4</v>
      </c>
      <c r="T2121" s="55"/>
      <c r="U2121" s="25" t="s">
        <v>2786</v>
      </c>
      <c r="V2121" s="25" t="str">
        <f>VLOOKUP(P2121,'Customer List'!B:C,2,)</f>
        <v>Kolkata</v>
      </c>
      <c r="W2121" s="56"/>
      <c r="X2121" s="45">
        <v>45896</v>
      </c>
      <c r="Y2121" s="25">
        <f t="shared" si="329"/>
        <v>1</v>
      </c>
      <c r="Z2121" s="25" t="str">
        <f t="shared" si="330"/>
        <v>Tuesday</v>
      </c>
      <c r="AA2121" s="25" t="str">
        <f t="shared" si="331"/>
        <v>Wednesday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322"/>
        <v>2119</v>
      </c>
      <c r="B2122" s="25">
        <v>90231174</v>
      </c>
      <c r="C2122" s="45">
        <v>45891</v>
      </c>
      <c r="D2122" s="45">
        <v>45894</v>
      </c>
      <c r="E2122" s="8">
        <v>324.8</v>
      </c>
      <c r="F2122" s="8">
        <f t="shared" si="323"/>
        <v>28582.400000000001</v>
      </c>
      <c r="G2122" s="54">
        <f t="shared" si="324"/>
        <v>28582.400000000001</v>
      </c>
      <c r="H2122" s="25" t="s">
        <v>314</v>
      </c>
      <c r="I2122" s="25"/>
      <c r="J2122" s="25">
        <v>1</v>
      </c>
      <c r="K2122" s="25">
        <v>1</v>
      </c>
      <c r="L2122" s="25">
        <f t="shared" si="325"/>
        <v>0</v>
      </c>
      <c r="M2122" s="25" t="s">
        <v>2573</v>
      </c>
      <c r="N2122" s="45">
        <v>45895</v>
      </c>
      <c r="O2122" s="54">
        <v>42224</v>
      </c>
      <c r="P2122" s="25" t="s">
        <v>2493</v>
      </c>
      <c r="Q2122" s="25">
        <v>58154874831</v>
      </c>
      <c r="R2122" s="45" t="s">
        <v>41</v>
      </c>
      <c r="S2122" s="3">
        <v>4</v>
      </c>
      <c r="T2122" s="55"/>
      <c r="U2122" s="25" t="s">
        <v>2786</v>
      </c>
      <c r="V2122" s="25" t="str">
        <f>VLOOKUP(P2122,'Customer List'!B:C,2,)</f>
        <v>Mumbai</v>
      </c>
      <c r="W2122" s="56"/>
      <c r="X2122" s="45">
        <v>45897</v>
      </c>
      <c r="Y2122" s="25">
        <f t="shared" si="329"/>
        <v>2</v>
      </c>
      <c r="Z2122" s="25" t="str">
        <f t="shared" si="330"/>
        <v>Tuesday</v>
      </c>
      <c r="AA2122" s="25" t="str">
        <f t="shared" si="331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322"/>
        <v>2120</v>
      </c>
      <c r="B2123" s="25">
        <v>90231174</v>
      </c>
      <c r="C2123" s="45">
        <v>45891</v>
      </c>
      <c r="D2123" s="45">
        <v>45894</v>
      </c>
      <c r="E2123" s="8">
        <v>88.9</v>
      </c>
      <c r="F2123" s="8">
        <f t="shared" si="323"/>
        <v>7823.2000000000007</v>
      </c>
      <c r="G2123" s="54">
        <f t="shared" si="324"/>
        <v>7823.2000000000007</v>
      </c>
      <c r="H2123" s="25" t="s">
        <v>2527</v>
      </c>
      <c r="I2123" s="25"/>
      <c r="J2123" s="25">
        <v>1</v>
      </c>
      <c r="K2123" s="25">
        <v>1</v>
      </c>
      <c r="L2123" s="25">
        <f t="shared" si="325"/>
        <v>0</v>
      </c>
      <c r="M2123" s="25" t="s">
        <v>2575</v>
      </c>
      <c r="N2123" s="45">
        <v>45895</v>
      </c>
      <c r="O2123" s="54">
        <v>11912.6</v>
      </c>
      <c r="P2123" s="25" t="s">
        <v>2529</v>
      </c>
      <c r="Q2123" s="25">
        <v>58154875284</v>
      </c>
      <c r="R2123" s="25" t="s">
        <v>41</v>
      </c>
      <c r="S2123" s="3">
        <v>4</v>
      </c>
      <c r="T2123" s="55"/>
      <c r="U2123" s="25" t="s">
        <v>2786</v>
      </c>
      <c r="V2123" s="25" t="str">
        <f>VLOOKUP(P2123,'Customer List'!B:C,2,)</f>
        <v xml:space="preserve">Bareilly </v>
      </c>
      <c r="W2123" s="56"/>
      <c r="X2123" s="45">
        <v>45897</v>
      </c>
      <c r="Y2123" s="25">
        <f t="shared" si="329"/>
        <v>2</v>
      </c>
      <c r="Z2123" s="25" t="str">
        <f t="shared" si="330"/>
        <v>Tuesday</v>
      </c>
      <c r="AA2123" s="25" t="str">
        <f t="shared" si="331"/>
        <v>Thursday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322"/>
        <v>2121</v>
      </c>
      <c r="B2124" s="25">
        <v>90231174</v>
      </c>
      <c r="C2124" s="45">
        <v>45891</v>
      </c>
      <c r="D2124" s="45">
        <v>45894</v>
      </c>
      <c r="E2124" s="8">
        <v>116.2</v>
      </c>
      <c r="F2124" s="8">
        <f t="shared" si="323"/>
        <v>10225.6</v>
      </c>
      <c r="G2124" s="54">
        <f t="shared" si="324"/>
        <v>10225.6</v>
      </c>
      <c r="H2124" s="25" t="s">
        <v>2528</v>
      </c>
      <c r="I2124" s="25"/>
      <c r="J2124" s="25">
        <v>1</v>
      </c>
      <c r="K2124" s="25">
        <v>1</v>
      </c>
      <c r="L2124" s="25">
        <f t="shared" si="325"/>
        <v>0</v>
      </c>
      <c r="M2124" s="25" t="s">
        <v>2575</v>
      </c>
      <c r="N2124" s="45">
        <v>45895</v>
      </c>
      <c r="O2124" s="54">
        <v>15570.8</v>
      </c>
      <c r="P2124" s="25" t="s">
        <v>2529</v>
      </c>
      <c r="Q2124" s="25">
        <v>58154875284</v>
      </c>
      <c r="R2124" s="25" t="s">
        <v>41</v>
      </c>
      <c r="S2124" s="3">
        <v>4</v>
      </c>
      <c r="T2124" s="55"/>
      <c r="U2124" s="25" t="s">
        <v>2786</v>
      </c>
      <c r="V2124" s="25" t="str">
        <f>VLOOKUP(P2124,'Customer List'!B:C,2,)</f>
        <v xml:space="preserve">Bareilly </v>
      </c>
      <c r="W2124" s="56"/>
      <c r="X2124" s="45">
        <v>45897</v>
      </c>
      <c r="Y2124" s="25">
        <f t="shared" si="329"/>
        <v>2</v>
      </c>
      <c r="Z2124" s="25" t="str">
        <f t="shared" si="330"/>
        <v>Tuesday</v>
      </c>
      <c r="AA2124" s="25" t="str">
        <f t="shared" si="331"/>
        <v>Thursday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x14ac:dyDescent="0.25">
      <c r="A2125" s="25">
        <f t="shared" si="322"/>
        <v>2122</v>
      </c>
      <c r="B2125" s="25">
        <v>921468</v>
      </c>
      <c r="C2125" s="45">
        <v>45891</v>
      </c>
      <c r="D2125" s="45">
        <v>45894</v>
      </c>
      <c r="E2125" s="8">
        <v>501.5</v>
      </c>
      <c r="F2125" s="8">
        <f t="shared" si="323"/>
        <v>44132</v>
      </c>
      <c r="G2125" s="54">
        <f t="shared" si="324"/>
        <v>44132</v>
      </c>
      <c r="H2125" s="25" t="s">
        <v>2530</v>
      </c>
      <c r="I2125" s="25"/>
      <c r="J2125" s="25">
        <v>1</v>
      </c>
      <c r="K2125" s="25">
        <v>1</v>
      </c>
      <c r="L2125" s="25">
        <f t="shared" si="325"/>
        <v>0</v>
      </c>
      <c r="M2125" s="25" t="s">
        <v>3291</v>
      </c>
      <c r="N2125" s="45">
        <v>45899</v>
      </c>
      <c r="O2125" s="54">
        <v>59737.5</v>
      </c>
      <c r="P2125" s="25" t="s">
        <v>166</v>
      </c>
      <c r="Q2125" s="25">
        <v>58155038233</v>
      </c>
      <c r="R2125" s="25" t="s">
        <v>41</v>
      </c>
      <c r="S2125" s="3">
        <v>-20</v>
      </c>
      <c r="T2125" s="55"/>
      <c r="U2125" s="25" t="s">
        <v>611</v>
      </c>
      <c r="V2125" s="25" t="str">
        <f>VLOOKUP(P2125,'Customer List'!B:C,2,)</f>
        <v>Lucknow</v>
      </c>
      <c r="W2125" s="56"/>
      <c r="X2125" s="45">
        <v>45901</v>
      </c>
      <c r="Y2125" s="25">
        <f t="shared" si="329"/>
        <v>2</v>
      </c>
      <c r="Z2125" s="25" t="str">
        <f t="shared" si="330"/>
        <v>Saturday</v>
      </c>
      <c r="AA2125" s="25" t="str">
        <f t="shared" si="331"/>
        <v>Monday</v>
      </c>
      <c r="AB2125" s="25" t="str">
        <f>VLOOKUP(U2125,'Currency Sheet'!A:C,3,)</f>
        <v>DOLLAR</v>
      </c>
      <c r="AC2125" s="67" t="str">
        <f>VLOOKUP(P2125,'Customer List'!B:D,3,)</f>
        <v>OutStation</v>
      </c>
    </row>
    <row r="2126" spans="1:29" x14ac:dyDescent="0.25">
      <c r="A2126" s="25">
        <f t="shared" si="322"/>
        <v>2123</v>
      </c>
      <c r="B2126" s="25">
        <v>177846</v>
      </c>
      <c r="C2126" s="45">
        <v>45891</v>
      </c>
      <c r="D2126" s="45">
        <v>45894</v>
      </c>
      <c r="E2126" s="8">
        <v>378</v>
      </c>
      <c r="F2126" s="8">
        <f t="shared" si="323"/>
        <v>33264</v>
      </c>
      <c r="G2126" s="54">
        <f t="shared" si="324"/>
        <v>33264</v>
      </c>
      <c r="H2126" s="25" t="s">
        <v>2531</v>
      </c>
      <c r="I2126" s="25" t="s">
        <v>4384</v>
      </c>
      <c r="J2126" s="25">
        <v>1</v>
      </c>
      <c r="K2126" s="25">
        <v>1</v>
      </c>
      <c r="L2126" s="25">
        <f t="shared" si="325"/>
        <v>0</v>
      </c>
      <c r="M2126" s="25" t="s">
        <v>2579</v>
      </c>
      <c r="N2126" s="45">
        <v>45895</v>
      </c>
      <c r="O2126" s="54">
        <v>50715</v>
      </c>
      <c r="P2126" s="25" t="s">
        <v>946</v>
      </c>
      <c r="Q2126" s="25">
        <v>58154870631</v>
      </c>
      <c r="R2126" s="25" t="s">
        <v>41</v>
      </c>
      <c r="S2126" s="3">
        <v>4</v>
      </c>
      <c r="T2126" s="55"/>
      <c r="U2126" s="25" t="s">
        <v>424</v>
      </c>
      <c r="V2126" s="25" t="str">
        <f>VLOOKUP(P2126,'Customer List'!B:C,2,)</f>
        <v>Banglore</v>
      </c>
      <c r="W2126" s="56"/>
      <c r="X2126" s="45">
        <v>45898</v>
      </c>
      <c r="Y2126" s="25">
        <f t="shared" si="329"/>
        <v>3</v>
      </c>
      <c r="Z2126" s="25" t="str">
        <f t="shared" si="330"/>
        <v>Tuesday</v>
      </c>
      <c r="AA2126" s="25" t="str">
        <f t="shared" si="331"/>
        <v>Friday</v>
      </c>
      <c r="AB2126" s="25" t="str">
        <f>VLOOKUP(U2126,'Currency Sheet'!A:C,3,)</f>
        <v>DOLLAR</v>
      </c>
      <c r="AC2126" s="67" t="str">
        <f>VLOOKUP(P2126,'Customer List'!B:D,3,)</f>
        <v>OutStation</v>
      </c>
    </row>
    <row r="2127" spans="1:29" x14ac:dyDescent="0.25">
      <c r="A2127" s="25">
        <f t="shared" si="322"/>
        <v>2124</v>
      </c>
      <c r="B2127" s="25" t="s">
        <v>2571</v>
      </c>
      <c r="C2127" s="45">
        <v>45880</v>
      </c>
      <c r="D2127" s="45">
        <v>45891</v>
      </c>
      <c r="E2127" s="8">
        <v>20</v>
      </c>
      <c r="F2127" s="8">
        <f t="shared" si="323"/>
        <v>1760</v>
      </c>
      <c r="G2127" s="54">
        <f t="shared" si="324"/>
        <v>105600</v>
      </c>
      <c r="H2127" s="25">
        <v>25021.5</v>
      </c>
      <c r="I2127" s="25" t="s">
        <v>2572</v>
      </c>
      <c r="J2127" s="25">
        <v>60</v>
      </c>
      <c r="K2127" s="25">
        <v>60</v>
      </c>
      <c r="L2127" s="25">
        <f t="shared" si="325"/>
        <v>0</v>
      </c>
      <c r="M2127" s="25" t="s">
        <v>3319</v>
      </c>
      <c r="N2127" s="45">
        <v>45902</v>
      </c>
      <c r="O2127" s="54">
        <v>85000</v>
      </c>
      <c r="P2127" s="25" t="s">
        <v>1089</v>
      </c>
      <c r="Q2127" s="25" t="s">
        <v>2078</v>
      </c>
      <c r="R2127" s="25" t="s">
        <v>638</v>
      </c>
      <c r="S2127" s="3">
        <v>-20</v>
      </c>
      <c r="T2127" s="55" t="s">
        <v>3320</v>
      </c>
      <c r="U2127" s="25" t="s">
        <v>2789</v>
      </c>
      <c r="V2127" s="25" t="str">
        <f>VLOOKUP(P2127,'Customer List'!B:C,2,)</f>
        <v>Delhi</v>
      </c>
      <c r="W2127" s="56"/>
      <c r="X2127" s="45">
        <f t="shared" ref="X2127:X2130" si="332">IF(OR(R2127 = "PRIYANKA MADAM", R2127 = "DEEPAK", R2127 = "PORTER"),N2127,"")</f>
        <v>45902</v>
      </c>
      <c r="Y2127" s="25">
        <f t="shared" si="329"/>
        <v>0</v>
      </c>
      <c r="Z2127" s="25" t="str">
        <f t="shared" si="330"/>
        <v>Tuesday</v>
      </c>
      <c r="AA2127" s="25" t="str">
        <f t="shared" si="331"/>
        <v>Tuesday</v>
      </c>
      <c r="AB2127" s="25" t="str">
        <f>VLOOKUP(U2127,'Currency Sheet'!A:C,3,)</f>
        <v>DOLLAR</v>
      </c>
      <c r="AC2127" s="67" t="str">
        <f>VLOOKUP(P2127,'Customer List'!B:D,3,)</f>
        <v>Local</v>
      </c>
    </row>
    <row r="2128" spans="1:29" x14ac:dyDescent="0.25">
      <c r="A2128" s="25">
        <f t="shared" si="322"/>
        <v>2125</v>
      </c>
      <c r="B2128" s="25" t="s">
        <v>2571</v>
      </c>
      <c r="C2128" s="45">
        <v>45880</v>
      </c>
      <c r="D2128" s="45">
        <v>45891</v>
      </c>
      <c r="E2128" s="8">
        <v>20</v>
      </c>
      <c r="F2128" s="8">
        <f t="shared" si="323"/>
        <v>1760</v>
      </c>
      <c r="G2128" s="54">
        <f t="shared" si="324"/>
        <v>17600</v>
      </c>
      <c r="H2128" s="25">
        <v>25021.5</v>
      </c>
      <c r="I2128" s="25" t="s">
        <v>2572</v>
      </c>
      <c r="J2128" s="25">
        <v>10</v>
      </c>
      <c r="K2128" s="25"/>
      <c r="L2128" s="25">
        <f t="shared" si="325"/>
        <v>10</v>
      </c>
      <c r="M2128" s="25"/>
      <c r="N2128" s="45"/>
      <c r="O2128" s="54"/>
      <c r="P2128" s="25" t="s">
        <v>2031</v>
      </c>
      <c r="Q2128" s="25"/>
      <c r="R2128" s="25"/>
      <c r="S2128" s="3">
        <v>-20</v>
      </c>
      <c r="T2128" s="55"/>
      <c r="U2128" s="25" t="s">
        <v>2789</v>
      </c>
      <c r="V2128" s="25" t="s">
        <v>2031</v>
      </c>
      <c r="W2128" s="56" t="s">
        <v>1149</v>
      </c>
      <c r="X2128" s="45" t="str">
        <f t="shared" si="332"/>
        <v/>
      </c>
      <c r="Y2128" s="25" t="str">
        <f t="shared" si="329"/>
        <v/>
      </c>
      <c r="Z2128" s="25" t="str">
        <f t="shared" si="330"/>
        <v/>
      </c>
      <c r="AA2128" s="25" t="str">
        <f t="shared" si="331"/>
        <v/>
      </c>
      <c r="AB2128" s="25" t="str">
        <f>VLOOKUP(U2128,'Currency Sheet'!A:C,3,)</f>
        <v>DOLLAR</v>
      </c>
      <c r="AC2128" s="67" t="str">
        <f>VLOOKUP(P2128,'Customer List'!B:D,3,)</f>
        <v>STOCK</v>
      </c>
    </row>
    <row r="2129" spans="1:29" x14ac:dyDescent="0.25">
      <c r="A2129" s="25">
        <f t="shared" si="322"/>
        <v>2126</v>
      </c>
      <c r="B2129" s="25" t="s">
        <v>2571</v>
      </c>
      <c r="C2129" s="45">
        <v>45880</v>
      </c>
      <c r="D2129" s="45">
        <v>45891</v>
      </c>
      <c r="E2129" s="8">
        <v>0.1</v>
      </c>
      <c r="F2129" s="8">
        <f t="shared" si="323"/>
        <v>8.8000000000000007</v>
      </c>
      <c r="G2129" s="54">
        <f t="shared" si="324"/>
        <v>61.600000000000009</v>
      </c>
      <c r="H2129" s="25">
        <v>25021.5</v>
      </c>
      <c r="I2129" s="25" t="s">
        <v>2572</v>
      </c>
      <c r="J2129" s="25">
        <v>7</v>
      </c>
      <c r="K2129" s="25"/>
      <c r="L2129" s="25">
        <f t="shared" si="325"/>
        <v>7</v>
      </c>
      <c r="M2129" s="25"/>
      <c r="N2129" s="45"/>
      <c r="O2129" s="54"/>
      <c r="P2129" s="25" t="s">
        <v>2023</v>
      </c>
      <c r="Q2129" s="25"/>
      <c r="R2129" s="25"/>
      <c r="S2129" s="3">
        <v>-20</v>
      </c>
      <c r="T2129" s="55"/>
      <c r="U2129" s="25" t="s">
        <v>2789</v>
      </c>
      <c r="V2129" s="25" t="str">
        <f>VLOOKUP(P2129,'Customer List'!B:C,2,)</f>
        <v>STOCK</v>
      </c>
      <c r="W2129" s="56" t="s">
        <v>1149</v>
      </c>
      <c r="X2129" s="45" t="str">
        <f t="shared" si="332"/>
        <v/>
      </c>
      <c r="Y2129" s="25" t="str">
        <f t="shared" si="329"/>
        <v/>
      </c>
      <c r="Z2129" s="25" t="str">
        <f t="shared" si="330"/>
        <v/>
      </c>
      <c r="AA2129" s="25" t="str">
        <f t="shared" si="331"/>
        <v/>
      </c>
      <c r="AB2129" s="25" t="str">
        <f>VLOOKUP(U2129,'Currency Sheet'!A:C,3,)</f>
        <v>DOLLAR</v>
      </c>
      <c r="AC2129" s="67" t="str">
        <f>VLOOKUP(P2129,'Customer List'!B:D,3,)</f>
        <v>STOCK</v>
      </c>
    </row>
    <row r="2130" spans="1:29" x14ac:dyDescent="0.25">
      <c r="A2130" s="25">
        <f t="shared" si="322"/>
        <v>2127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323"/>
        <v>2350</v>
      </c>
      <c r="G2130" s="54">
        <f t="shared" si="324"/>
        <v>4700</v>
      </c>
      <c r="H2130" s="25">
        <v>16532</v>
      </c>
      <c r="I2130" s="25" t="s">
        <v>2580</v>
      </c>
      <c r="J2130" s="25">
        <v>2</v>
      </c>
      <c r="K2130" s="25">
        <v>2</v>
      </c>
      <c r="L2130" s="25">
        <f t="shared" si="325"/>
        <v>0</v>
      </c>
      <c r="M2130" s="25" t="s">
        <v>2581</v>
      </c>
      <c r="N2130" s="45">
        <v>45825</v>
      </c>
      <c r="O2130" s="54">
        <f>8100*K2130</f>
        <v>16200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 t="str">
        <f t="shared" si="332"/>
        <v/>
      </c>
      <c r="Y2130" s="25" t="str">
        <f t="shared" si="329"/>
        <v/>
      </c>
      <c r="Z2130" s="25" t="str">
        <f t="shared" si="330"/>
        <v>Tuesday</v>
      </c>
      <c r="AA2130" s="25" t="str">
        <f t="shared" si="331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322"/>
        <v>2128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323"/>
        <v>2350</v>
      </c>
      <c r="G2131" s="54">
        <f t="shared" si="324"/>
        <v>7050</v>
      </c>
      <c r="H2131" s="25">
        <v>16532</v>
      </c>
      <c r="I2131" s="25" t="s">
        <v>2580</v>
      </c>
      <c r="J2131" s="25">
        <v>3</v>
      </c>
      <c r="K2131" s="25">
        <v>3</v>
      </c>
      <c r="L2131" s="25">
        <f t="shared" si="325"/>
        <v>0</v>
      </c>
      <c r="M2131" s="25" t="s">
        <v>2582</v>
      </c>
      <c r="N2131" s="45">
        <v>45881</v>
      </c>
      <c r="O2131" s="54">
        <v>17299.5</v>
      </c>
      <c r="P2131" s="25" t="s">
        <v>31</v>
      </c>
      <c r="Q2131" s="25" t="s">
        <v>637</v>
      </c>
      <c r="R2131" s="25" t="s">
        <v>638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>
        <v>45881</v>
      </c>
      <c r="Y2131" s="25">
        <f t="shared" si="329"/>
        <v>0</v>
      </c>
      <c r="Z2131" s="25" t="str">
        <f t="shared" si="330"/>
        <v>Tuesday</v>
      </c>
      <c r="AA2131" s="25" t="str">
        <f t="shared" si="331"/>
        <v>Tuesday</v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322"/>
        <v>2129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323"/>
        <v>2350</v>
      </c>
      <c r="G2132" s="54">
        <f t="shared" si="324"/>
        <v>49350</v>
      </c>
      <c r="H2132" s="25">
        <v>16532</v>
      </c>
      <c r="I2132" s="25" t="s">
        <v>2580</v>
      </c>
      <c r="J2132" s="25">
        <v>21</v>
      </c>
      <c r="K2132" s="25"/>
      <c r="L2132" s="25">
        <f t="shared" si="325"/>
        <v>21</v>
      </c>
      <c r="M2132" s="25"/>
      <c r="N2132" s="45"/>
      <c r="O2132" s="54"/>
      <c r="P2132" s="25" t="s">
        <v>3299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 t="str">
        <f t="shared" ref="X2132:X2137" si="333">IF(OR(R2132 = "PRIYANKA MADAM", R2132 = "DEEPAK", R2132 = "PORTER"),N2132,"")</f>
        <v/>
      </c>
      <c r="Y2132" s="25" t="str">
        <f t="shared" si="329"/>
        <v/>
      </c>
      <c r="Z2132" s="25" t="str">
        <f t="shared" si="330"/>
        <v/>
      </c>
      <c r="AA2132" s="25" t="str">
        <f t="shared" si="331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322"/>
        <v>2130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ref="F2133" si="334">IF(AB2133="DOLLAR",E2133*88,E2133)</f>
        <v>2350</v>
      </c>
      <c r="G2133" s="54">
        <f t="shared" ref="G2133" si="335">F2133*J2133</f>
        <v>4700</v>
      </c>
      <c r="H2133" s="25">
        <v>16532</v>
      </c>
      <c r="I2133" s="25" t="s">
        <v>2580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3638</v>
      </c>
      <c r="N2133" s="45">
        <v>45940</v>
      </c>
      <c r="O2133" s="54">
        <v>0</v>
      </c>
      <c r="P2133" s="25" t="s">
        <v>3299</v>
      </c>
      <c r="Q2133" s="25" t="s">
        <v>2078</v>
      </c>
      <c r="R2133" s="25" t="s">
        <v>638</v>
      </c>
      <c r="S2133" s="3" t="s">
        <v>300</v>
      </c>
      <c r="T2133" s="55" t="s">
        <v>4995</v>
      </c>
      <c r="U2133" s="25" t="s">
        <v>2092</v>
      </c>
      <c r="V2133" s="25" t="str">
        <f>VLOOKUP(P2133,'Customer List'!B:C,2,)</f>
        <v>STOCK</v>
      </c>
      <c r="W2133" s="56" t="s">
        <v>1149</v>
      </c>
      <c r="X2133" s="45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>A2132+1</f>
        <v>2130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323"/>
        <v>2350</v>
      </c>
      <c r="G2134" s="54">
        <f t="shared" si="324"/>
        <v>9400</v>
      </c>
      <c r="H2134" s="25">
        <v>16532</v>
      </c>
      <c r="I2134" s="25" t="s">
        <v>2580</v>
      </c>
      <c r="J2134" s="25">
        <v>4</v>
      </c>
      <c r="K2134" s="25">
        <v>4</v>
      </c>
      <c r="L2134" s="25">
        <f t="shared" si="325"/>
        <v>0</v>
      </c>
      <c r="M2134" s="25" t="s">
        <v>3551</v>
      </c>
      <c r="N2134" s="45">
        <v>45913</v>
      </c>
      <c r="O2134" s="54">
        <v>14346</v>
      </c>
      <c r="P2134" s="25" t="s">
        <v>1089</v>
      </c>
      <c r="Q2134" s="25" t="s">
        <v>2078</v>
      </c>
      <c r="R2134" s="25" t="s">
        <v>725</v>
      </c>
      <c r="S2134" s="3" t="s">
        <v>300</v>
      </c>
      <c r="T2134" s="55"/>
      <c r="U2134" s="25" t="s">
        <v>2092</v>
      </c>
      <c r="V2134" s="25" t="str">
        <f>VLOOKUP(P2134,'Customer List'!B:C,2,)</f>
        <v>Delhi</v>
      </c>
      <c r="W2134" s="56"/>
      <c r="X2134" s="45">
        <f t="shared" si="333"/>
        <v>45913</v>
      </c>
      <c r="Y2134" s="25">
        <f t="shared" si="329"/>
        <v>0</v>
      </c>
      <c r="Z2134" s="25" t="str">
        <f t="shared" si="330"/>
        <v>Saturday</v>
      </c>
      <c r="AA2134" s="25" t="str">
        <f t="shared" si="331"/>
        <v>Saturday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322"/>
        <v>2131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323"/>
        <v>2350</v>
      </c>
      <c r="G2135" s="54">
        <f t="shared" si="324"/>
        <v>16450</v>
      </c>
      <c r="H2135" s="25">
        <v>16532</v>
      </c>
      <c r="I2135" s="25" t="s">
        <v>2580</v>
      </c>
      <c r="J2135" s="25">
        <v>7</v>
      </c>
      <c r="K2135" s="25">
        <v>7</v>
      </c>
      <c r="L2135" s="25">
        <f t="shared" si="325"/>
        <v>0</v>
      </c>
      <c r="M2135" s="25" t="s">
        <v>2581</v>
      </c>
      <c r="N2135" s="45">
        <v>45825</v>
      </c>
      <c r="O2135" s="54">
        <f>8100*K2135</f>
        <v>56700</v>
      </c>
      <c r="P2135" s="25"/>
      <c r="Q2135" s="25"/>
      <c r="R2135" s="25"/>
      <c r="S2135" s="3" t="s">
        <v>300</v>
      </c>
      <c r="T2135" s="55"/>
      <c r="U2135" s="25" t="s">
        <v>2092</v>
      </c>
      <c r="V2135" s="25" t="e">
        <f>VLOOKUP(P2135,'Customer List'!B:C,2,)</f>
        <v>#N/A</v>
      </c>
      <c r="W2135" s="56"/>
      <c r="X2135" s="45" t="str">
        <f t="shared" si="333"/>
        <v/>
      </c>
      <c r="Y2135" s="25" t="str">
        <f t="shared" si="329"/>
        <v/>
      </c>
      <c r="Z2135" s="25" t="str">
        <f t="shared" si="330"/>
        <v>Tuesday</v>
      </c>
      <c r="AA2135" s="25" t="str">
        <f t="shared" si="331"/>
        <v/>
      </c>
      <c r="AB2135" s="25" t="str">
        <f>VLOOKUP(U2135,'Currency Sheet'!A:C,3,)</f>
        <v>INR</v>
      </c>
      <c r="AC2135" s="67" t="e">
        <f>VLOOKUP(P2135,'Customer List'!B:D,3,)</f>
        <v>#N/A</v>
      </c>
    </row>
    <row r="2136" spans="1:29" x14ac:dyDescent="0.25">
      <c r="A2136" s="25">
        <f t="shared" si="322"/>
        <v>2132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323"/>
        <v>2350</v>
      </c>
      <c r="G2136" s="54">
        <f t="shared" si="324"/>
        <v>4700</v>
      </c>
      <c r="H2136" s="25">
        <v>16532</v>
      </c>
      <c r="I2136" s="25" t="s">
        <v>2580</v>
      </c>
      <c r="J2136" s="25">
        <v>2</v>
      </c>
      <c r="K2136" s="25">
        <v>2</v>
      </c>
      <c r="L2136" s="25">
        <f t="shared" si="325"/>
        <v>0</v>
      </c>
      <c r="M2136" s="25" t="s">
        <v>2583</v>
      </c>
      <c r="N2136" s="45">
        <v>45854</v>
      </c>
      <c r="O2136" s="54">
        <v>0</v>
      </c>
      <c r="P2136" s="25" t="s">
        <v>1015</v>
      </c>
      <c r="Q2136" s="25" t="s">
        <v>1953</v>
      </c>
      <c r="R2136" s="25" t="s">
        <v>638</v>
      </c>
      <c r="S2136" s="3" t="s">
        <v>300</v>
      </c>
      <c r="T2136" s="55" t="s">
        <v>610</v>
      </c>
      <c r="U2136" s="25" t="s">
        <v>2092</v>
      </c>
      <c r="V2136" s="25" t="str">
        <f>VLOOKUP(P2136,'Customer List'!B:C,2,)</f>
        <v>Delhi</v>
      </c>
      <c r="W2136" s="56"/>
      <c r="X2136" s="45">
        <f t="shared" si="333"/>
        <v>45854</v>
      </c>
      <c r="Y2136" s="25">
        <f t="shared" si="329"/>
        <v>0</v>
      </c>
      <c r="Z2136" s="25" t="str">
        <f t="shared" si="330"/>
        <v>Wednesday</v>
      </c>
      <c r="AA2136" s="25" t="str">
        <f t="shared" si="331"/>
        <v>Wednesday</v>
      </c>
      <c r="AB2136" s="25" t="str">
        <f>VLOOKUP(U2136,'Currency Sheet'!A:C,3,)</f>
        <v>INR</v>
      </c>
      <c r="AC2136" s="67" t="str">
        <f>VLOOKUP(P2136,'Customer List'!B:D,3,)</f>
        <v>Local</v>
      </c>
    </row>
    <row r="2137" spans="1:29" x14ac:dyDescent="0.25">
      <c r="A2137" s="25">
        <f t="shared" si="322"/>
        <v>2133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323"/>
        <v>2350</v>
      </c>
      <c r="G2137" s="54">
        <f t="shared" si="324"/>
        <v>35250</v>
      </c>
      <c r="H2137" s="25">
        <v>16532</v>
      </c>
      <c r="I2137" s="25" t="s">
        <v>2580</v>
      </c>
      <c r="J2137" s="25">
        <v>15</v>
      </c>
      <c r="K2137" s="25">
        <v>0</v>
      </c>
      <c r="L2137" s="25">
        <f t="shared" si="325"/>
        <v>15</v>
      </c>
      <c r="M2137" s="25"/>
      <c r="N2137" s="45"/>
      <c r="O2137" s="54"/>
      <c r="P2137" s="25" t="s">
        <v>1149</v>
      </c>
      <c r="Q2137" s="25"/>
      <c r="R2137" s="25"/>
      <c r="S2137" s="3" t="s">
        <v>300</v>
      </c>
      <c r="T2137" s="55"/>
      <c r="U2137" s="25" t="s">
        <v>2092</v>
      </c>
      <c r="V2137" s="25" t="str">
        <f>VLOOKUP(P2137,'Customer List'!B:C,2,)</f>
        <v>STOCK</v>
      </c>
      <c r="W2137" s="56" t="s">
        <v>1149</v>
      </c>
      <c r="X2137" s="45" t="str">
        <f t="shared" si="333"/>
        <v/>
      </c>
      <c r="Y2137" s="25" t="str">
        <f t="shared" si="329"/>
        <v/>
      </c>
      <c r="Z2137" s="25" t="str">
        <f t="shared" si="330"/>
        <v/>
      </c>
      <c r="AA2137" s="25" t="str">
        <f t="shared" si="331"/>
        <v/>
      </c>
      <c r="AB2137" s="25" t="str">
        <f>VLOOKUP(U2137,'Currency Sheet'!A:C,3,)</f>
        <v>INR</v>
      </c>
      <c r="AC2137" s="67" t="str">
        <f>VLOOKUP(P2137,'Customer List'!B:D,3,)</f>
        <v>STOCK</v>
      </c>
    </row>
    <row r="2138" spans="1:29" x14ac:dyDescent="0.25">
      <c r="A2138" s="25">
        <f t="shared" si="322"/>
        <v>2134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323"/>
        <v>2350</v>
      </c>
      <c r="G2138" s="54">
        <f t="shared" si="324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325"/>
        <v>0</v>
      </c>
      <c r="M2138" s="25" t="s">
        <v>2584</v>
      </c>
      <c r="N2138" s="45">
        <v>45849</v>
      </c>
      <c r="O2138" s="54">
        <v>0</v>
      </c>
      <c r="P2138" s="25" t="s">
        <v>901</v>
      </c>
      <c r="Q2138" s="25" t="s">
        <v>637</v>
      </c>
      <c r="R2138" s="25" t="s">
        <v>849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45849</v>
      </c>
      <c r="Y2138" s="25">
        <f t="shared" si="329"/>
        <v>0</v>
      </c>
      <c r="Z2138" s="25" t="str">
        <f t="shared" si="330"/>
        <v>Friday</v>
      </c>
      <c r="AA2138" s="25" t="str">
        <f t="shared" si="331"/>
        <v>Friday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322"/>
        <v>2135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323"/>
        <v>2350</v>
      </c>
      <c r="G2139" s="54">
        <f t="shared" si="324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325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329"/>
        <v>0</v>
      </c>
      <c r="Z2139" s="25" t="str">
        <f t="shared" si="330"/>
        <v>Thursday</v>
      </c>
      <c r="AA2139" s="25" t="str">
        <f t="shared" si="331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322"/>
        <v>2136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323"/>
        <v>2350</v>
      </c>
      <c r="G2140" s="54">
        <f t="shared" si="324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325"/>
        <v>0</v>
      </c>
      <c r="M2140" s="25"/>
      <c r="N2140" s="45"/>
      <c r="O2140" s="54"/>
      <c r="P2140" s="25" t="s">
        <v>2749</v>
      </c>
      <c r="Q2140" s="25" t="s">
        <v>2078</v>
      </c>
      <c r="R2140" s="25" t="s">
        <v>638</v>
      </c>
      <c r="S2140" s="3" t="s">
        <v>300</v>
      </c>
      <c r="T2140" s="55"/>
      <c r="U2140" s="25" t="s">
        <v>2092</v>
      </c>
      <c r="V2140" s="25" t="e">
        <f>VLOOKUP(P2140,'Customer List'!B:C,2,)</f>
        <v>#N/A</v>
      </c>
      <c r="W2140" s="56"/>
      <c r="X2140" s="45">
        <f t="shared" ref="X2140:X2142" si="341">IF(OR(R2140 = "PRIYANKA MADAM", R2140 = "DEEPAK", R2140 = "PORTER"),N2140,"")</f>
        <v>0</v>
      </c>
      <c r="Y2140" s="25">
        <f t="shared" si="329"/>
        <v>0</v>
      </c>
      <c r="Z2140" s="25" t="str">
        <f t="shared" si="330"/>
        <v/>
      </c>
      <c r="AA2140" s="25" t="str">
        <f t="shared" si="331"/>
        <v>Saturday</v>
      </c>
      <c r="AB2140" s="25" t="str">
        <f>VLOOKUP(U2140,'Currency Sheet'!A:C,3,)</f>
        <v>INR</v>
      </c>
      <c r="AC2140" s="67" t="e">
        <f>VLOOKUP(P2140,'Customer List'!B:D,3,)</f>
        <v>#N/A</v>
      </c>
    </row>
    <row r="2141" spans="1:29" x14ac:dyDescent="0.25">
      <c r="A2141" s="25">
        <f t="shared" si="322"/>
        <v>2137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323"/>
        <v>2350</v>
      </c>
      <c r="G2141" s="54">
        <f t="shared" si="324"/>
        <v>2350</v>
      </c>
      <c r="H2141" s="25">
        <v>16532</v>
      </c>
      <c r="I2141" s="25" t="s">
        <v>2580</v>
      </c>
      <c r="J2141" s="25">
        <v>1</v>
      </c>
      <c r="K2141" s="25">
        <v>1</v>
      </c>
      <c r="L2141" s="25">
        <f t="shared" si="325"/>
        <v>0</v>
      </c>
      <c r="M2141" s="25" t="s">
        <v>2581</v>
      </c>
      <c r="N2141" s="45">
        <v>45825</v>
      </c>
      <c r="O2141" s="54">
        <f>8100*K2141</f>
        <v>8100</v>
      </c>
      <c r="P2141" s="25"/>
      <c r="Q2141" s="25"/>
      <c r="R2141" s="25"/>
      <c r="S2141" s="3" t="s">
        <v>300</v>
      </c>
      <c r="T2141" s="55"/>
      <c r="U2141" s="25" t="s">
        <v>2092</v>
      </c>
      <c r="V2141" s="25" t="e">
        <f>VLOOKUP(P2141,'Customer List'!B:C,2,)</f>
        <v>#N/A</v>
      </c>
      <c r="W2141" s="56"/>
      <c r="X2141" s="45" t="str">
        <f t="shared" si="341"/>
        <v/>
      </c>
      <c r="Y2141" s="25" t="str">
        <f t="shared" si="329"/>
        <v/>
      </c>
      <c r="Z2141" s="25" t="str">
        <f t="shared" si="330"/>
        <v>Tuesday</v>
      </c>
      <c r="AA2141" s="25" t="str">
        <f t="shared" si="331"/>
        <v/>
      </c>
      <c r="AB2141" s="25" t="str">
        <f>VLOOKUP(U2141,'Currency Sheet'!A:C,3,)</f>
        <v>INR</v>
      </c>
      <c r="AC2141" s="67" t="e">
        <f>VLOOKUP(P2141,'Customer List'!B:D,3,)</f>
        <v>#N/A</v>
      </c>
    </row>
    <row r="2142" spans="1:29" x14ac:dyDescent="0.25">
      <c r="A2142" s="25">
        <f t="shared" si="322"/>
        <v>2138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323"/>
        <v>2350</v>
      </c>
      <c r="G2142" s="54">
        <f t="shared" si="324"/>
        <v>4700</v>
      </c>
      <c r="H2142" s="25">
        <v>16532</v>
      </c>
      <c r="I2142" s="25" t="s">
        <v>2580</v>
      </c>
      <c r="J2142" s="25">
        <v>2</v>
      </c>
      <c r="K2142" s="25">
        <v>2</v>
      </c>
      <c r="L2142" s="25">
        <f t="shared" si="325"/>
        <v>0</v>
      </c>
      <c r="M2142" s="25" t="s">
        <v>3555</v>
      </c>
      <c r="N2142" s="45">
        <v>45915</v>
      </c>
      <c r="O2142" s="54">
        <v>10561.8</v>
      </c>
      <c r="P2142" s="25" t="s">
        <v>50</v>
      </c>
      <c r="Q2142" s="25" t="s">
        <v>2078</v>
      </c>
      <c r="R2142" s="25" t="s">
        <v>638</v>
      </c>
      <c r="S2142" s="3" t="s">
        <v>300</v>
      </c>
      <c r="T2142" s="55" t="s">
        <v>3556</v>
      </c>
      <c r="U2142" s="25" t="s">
        <v>2092</v>
      </c>
      <c r="V2142" s="25" t="str">
        <f>VLOOKUP(P2142,'Customer List'!B:C,2,)</f>
        <v>Delhi</v>
      </c>
      <c r="W2142" s="56"/>
      <c r="X2142" s="45">
        <f t="shared" si="341"/>
        <v>45915</v>
      </c>
      <c r="Y2142" s="25">
        <f t="shared" si="329"/>
        <v>0</v>
      </c>
      <c r="Z2142" s="25" t="str">
        <f t="shared" si="330"/>
        <v>Monday</v>
      </c>
      <c r="AA2142" s="25" t="str">
        <f t="shared" si="331"/>
        <v>Monday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322"/>
        <v>2139</v>
      </c>
      <c r="B2143" s="25" t="s">
        <v>14</v>
      </c>
      <c r="C2143" s="45">
        <v>45808</v>
      </c>
      <c r="D2143" s="45">
        <v>45808</v>
      </c>
      <c r="E2143" s="8">
        <v>2350</v>
      </c>
      <c r="F2143" s="8">
        <f t="shared" si="323"/>
        <v>2350</v>
      </c>
      <c r="G2143" s="54">
        <f t="shared" si="324"/>
        <v>2350</v>
      </c>
      <c r="H2143" s="25">
        <v>16532</v>
      </c>
      <c r="I2143" s="25" t="s">
        <v>2580</v>
      </c>
      <c r="J2143" s="25">
        <v>1</v>
      </c>
      <c r="K2143" s="25">
        <v>1</v>
      </c>
      <c r="L2143" s="25">
        <f t="shared" si="325"/>
        <v>0</v>
      </c>
      <c r="M2143" s="25" t="s">
        <v>636</v>
      </c>
      <c r="N2143" s="45">
        <v>45834</v>
      </c>
      <c r="O2143" s="54">
        <v>0</v>
      </c>
      <c r="P2143" s="25" t="s">
        <v>17</v>
      </c>
      <c r="Q2143" s="25" t="s">
        <v>2078</v>
      </c>
      <c r="R2143" s="25" t="s">
        <v>638</v>
      </c>
      <c r="S2143" s="3" t="s">
        <v>300</v>
      </c>
      <c r="T2143" s="55" t="s">
        <v>610</v>
      </c>
      <c r="U2143" s="25" t="s">
        <v>2092</v>
      </c>
      <c r="V2143" s="25" t="str">
        <f>VLOOKUP(P2143,'Customer List'!B:C,2,)</f>
        <v>Delhi</v>
      </c>
      <c r="W2143" s="56"/>
      <c r="X2143" s="45">
        <v>45834</v>
      </c>
      <c r="Y2143" s="25">
        <f t="shared" si="329"/>
        <v>0</v>
      </c>
      <c r="Z2143" s="25" t="str">
        <f t="shared" si="330"/>
        <v>Thursday</v>
      </c>
      <c r="AA2143" s="25" t="str">
        <f t="shared" si="331"/>
        <v>Thursday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322"/>
        <v>2140</v>
      </c>
      <c r="B2144" s="25" t="s">
        <v>14</v>
      </c>
      <c r="C2144" s="45">
        <v>45808</v>
      </c>
      <c r="D2144" s="45">
        <v>45808</v>
      </c>
      <c r="E2144" s="8">
        <v>2350</v>
      </c>
      <c r="F2144" s="8">
        <f t="shared" si="323"/>
        <v>2350</v>
      </c>
      <c r="G2144" s="54">
        <f t="shared" si="324"/>
        <v>2350</v>
      </c>
      <c r="H2144" s="25">
        <v>16533</v>
      </c>
      <c r="I2144" s="25" t="s">
        <v>2586</v>
      </c>
      <c r="J2144" s="25">
        <v>1</v>
      </c>
      <c r="K2144" s="25">
        <v>1</v>
      </c>
      <c r="L2144" s="25">
        <f t="shared" si="325"/>
        <v>0</v>
      </c>
      <c r="M2144" s="25" t="s">
        <v>2587</v>
      </c>
      <c r="N2144" s="45">
        <v>45889</v>
      </c>
      <c r="O2144" s="54">
        <v>0</v>
      </c>
      <c r="P2144" s="25" t="s">
        <v>1149</v>
      </c>
      <c r="Q2144" s="25" t="s">
        <v>637</v>
      </c>
      <c r="R2144" s="25" t="s">
        <v>638</v>
      </c>
      <c r="S2144" s="3" t="s">
        <v>300</v>
      </c>
      <c r="T2144" s="55" t="s">
        <v>2749</v>
      </c>
      <c r="U2144" s="25" t="s">
        <v>2092</v>
      </c>
      <c r="V2144" s="25" t="str">
        <f>VLOOKUP(P2144,'Customer List'!B:C,2,)</f>
        <v>STOCK</v>
      </c>
      <c r="W2144" s="56"/>
      <c r="X2144" s="45">
        <v>45889</v>
      </c>
      <c r="Y2144" s="25">
        <f t="shared" si="329"/>
        <v>0</v>
      </c>
      <c r="Z2144" s="25" t="str">
        <f t="shared" si="330"/>
        <v>Wednesday</v>
      </c>
      <c r="AA2144" s="25" t="str">
        <f t="shared" si="331"/>
        <v>Wednesday</v>
      </c>
      <c r="AB2144" s="25" t="str">
        <f>VLOOKUP(U2144,'Currency Sheet'!A:C,3,)</f>
        <v>INR</v>
      </c>
      <c r="AC2144" s="67" t="str">
        <f>VLOOKUP(P2144,'Customer List'!B:D,3,)</f>
        <v>STOCK</v>
      </c>
    </row>
    <row r="2145" spans="1:29" x14ac:dyDescent="0.25">
      <c r="A2145" s="25">
        <f t="shared" si="322"/>
        <v>2141</v>
      </c>
      <c r="B2145" s="25" t="s">
        <v>14</v>
      </c>
      <c r="C2145" s="45">
        <v>45808</v>
      </c>
      <c r="D2145" s="45">
        <v>45808</v>
      </c>
      <c r="E2145" s="8">
        <v>2350</v>
      </c>
      <c r="F2145" s="8">
        <f t="shared" si="323"/>
        <v>2350</v>
      </c>
      <c r="G2145" s="54">
        <f t="shared" si="324"/>
        <v>21150</v>
      </c>
      <c r="H2145" s="25">
        <v>16533</v>
      </c>
      <c r="I2145" s="25" t="s">
        <v>2586</v>
      </c>
      <c r="J2145" s="25">
        <v>9</v>
      </c>
      <c r="K2145" s="25"/>
      <c r="L2145" s="25">
        <f t="shared" si="325"/>
        <v>9</v>
      </c>
      <c r="M2145" s="25"/>
      <c r="N2145" s="45"/>
      <c r="O2145" s="54"/>
      <c r="P2145" s="25" t="s">
        <v>1149</v>
      </c>
      <c r="Q2145" s="25"/>
      <c r="R2145" s="25"/>
      <c r="S2145" s="3" t="s">
        <v>300</v>
      </c>
      <c r="T2145" s="55"/>
      <c r="U2145" s="25" t="s">
        <v>2092</v>
      </c>
      <c r="V2145" s="25" t="str">
        <f>VLOOKUP(P2145,'Customer List'!B:C,2,)</f>
        <v>STOCK</v>
      </c>
      <c r="W2145" s="56" t="s">
        <v>1149</v>
      </c>
      <c r="X2145" s="45" t="str">
        <f>IF(OR(R2145 = "PRIYANKA MADAM", R2145 = "DEEPAK", R2145 = "PORTER"),N2145,"")</f>
        <v/>
      </c>
      <c r="Y2145" s="25" t="str">
        <f t="shared" si="329"/>
        <v/>
      </c>
      <c r="Z2145" s="25" t="str">
        <f t="shared" si="330"/>
        <v/>
      </c>
      <c r="AA2145" s="25" t="str">
        <f t="shared" si="331"/>
        <v/>
      </c>
      <c r="AB2145" s="25" t="str">
        <f>VLOOKUP(U2145,'Currency Sheet'!A:C,3,)</f>
        <v>INR</v>
      </c>
      <c r="AC2145" s="67" t="str">
        <f>VLOOKUP(P2145,'Customer List'!B:D,3,)</f>
        <v>STOCK</v>
      </c>
    </row>
    <row r="2146" spans="1:29" x14ac:dyDescent="0.25">
      <c r="A2146" s="25">
        <f t="shared" si="322"/>
        <v>2142</v>
      </c>
      <c r="B2146" s="25" t="s">
        <v>14</v>
      </c>
      <c r="C2146" s="45">
        <v>45808</v>
      </c>
      <c r="D2146" s="45">
        <v>45808</v>
      </c>
      <c r="E2146" s="8">
        <v>0</v>
      </c>
      <c r="F2146" s="8">
        <f t="shared" si="323"/>
        <v>0</v>
      </c>
      <c r="G2146" s="54">
        <f t="shared" si="324"/>
        <v>0</v>
      </c>
      <c r="H2146" s="25">
        <v>16537</v>
      </c>
      <c r="I2146" s="25" t="s">
        <v>2586</v>
      </c>
      <c r="J2146" s="25">
        <v>2</v>
      </c>
      <c r="K2146" s="25">
        <v>2</v>
      </c>
      <c r="L2146" s="25">
        <f t="shared" si="325"/>
        <v>0</v>
      </c>
      <c r="M2146" s="25" t="s">
        <v>2582</v>
      </c>
      <c r="N2146" s="45">
        <v>45881</v>
      </c>
      <c r="O2146" s="54">
        <v>13989.7</v>
      </c>
      <c r="P2146" s="25" t="s">
        <v>31</v>
      </c>
      <c r="Q2146" s="25" t="s">
        <v>637</v>
      </c>
      <c r="R2146" s="25" t="s">
        <v>638</v>
      </c>
      <c r="S2146" s="3" t="s">
        <v>300</v>
      </c>
      <c r="T2146" s="55"/>
      <c r="U2146" s="25" t="s">
        <v>2092</v>
      </c>
      <c r="V2146" s="25" t="str">
        <f>VLOOKUP(P2146,'Customer List'!B:C,2,)</f>
        <v>Delhi</v>
      </c>
      <c r="W2146" s="56"/>
      <c r="X2146" s="45">
        <v>45881</v>
      </c>
      <c r="Y2146" s="25">
        <f t="shared" si="329"/>
        <v>0</v>
      </c>
      <c r="Z2146" s="25" t="str">
        <f t="shared" si="330"/>
        <v>Tuesday</v>
      </c>
      <c r="AA2146" s="25" t="str">
        <f t="shared" si="331"/>
        <v>Tuesday</v>
      </c>
      <c r="AB2146" s="25" t="str">
        <f>VLOOKUP(U2146,'Currency Sheet'!A:C,3,)</f>
        <v>INR</v>
      </c>
      <c r="AC2146" s="67" t="str">
        <f>VLOOKUP(P2146,'Customer List'!B:D,3,)</f>
        <v>Local</v>
      </c>
    </row>
    <row r="2147" spans="1:29" x14ac:dyDescent="0.25">
      <c r="A2147" s="25">
        <f t="shared" si="322"/>
        <v>2143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323"/>
        <v>8000</v>
      </c>
      <c r="G2147" s="54">
        <f t="shared" si="324"/>
        <v>8000</v>
      </c>
      <c r="H2147" s="25" t="s">
        <v>2588</v>
      </c>
      <c r="I2147" s="25" t="s">
        <v>2589</v>
      </c>
      <c r="J2147" s="25">
        <v>1</v>
      </c>
      <c r="K2147" s="25">
        <v>1</v>
      </c>
      <c r="L2147" s="25">
        <f t="shared" si="325"/>
        <v>0</v>
      </c>
      <c r="M2147" s="25" t="s">
        <v>2590</v>
      </c>
      <c r="N2147" s="45">
        <v>45873</v>
      </c>
      <c r="O2147" s="54">
        <v>0</v>
      </c>
      <c r="P2147" s="25" t="s">
        <v>2591</v>
      </c>
      <c r="Q2147" s="25" t="s">
        <v>637</v>
      </c>
      <c r="R2147" s="25" t="s">
        <v>849</v>
      </c>
      <c r="S2147" s="3" t="s">
        <v>300</v>
      </c>
      <c r="T2147" s="55"/>
      <c r="U2147" s="25" t="s">
        <v>2092</v>
      </c>
      <c r="V2147" s="25" t="str">
        <f>VLOOKUP(P2147,'Customer List'!B:C,2,)</f>
        <v>DELHI</v>
      </c>
      <c r="W2147" s="56"/>
      <c r="X2147" s="45">
        <v>45873</v>
      </c>
      <c r="Y2147" s="25">
        <f t="shared" si="329"/>
        <v>0</v>
      </c>
      <c r="Z2147" s="25" t="str">
        <f t="shared" si="330"/>
        <v>Monday</v>
      </c>
      <c r="AA2147" s="25" t="str">
        <f t="shared" si="331"/>
        <v>Monday</v>
      </c>
      <c r="AB2147" s="25" t="str">
        <f>VLOOKUP(U2147,'Currency Sheet'!A:C,3,)</f>
        <v>INR</v>
      </c>
      <c r="AC2147" s="67" t="str">
        <f>VLOOKUP(P2147,'Customer List'!B:D,3,)</f>
        <v>Local</v>
      </c>
    </row>
    <row r="2148" spans="1:29" x14ac:dyDescent="0.25">
      <c r="A2148" s="25">
        <f t="shared" si="322"/>
        <v>2144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323"/>
        <v>8000</v>
      </c>
      <c r="G2148" s="54">
        <f t="shared" si="324"/>
        <v>8000</v>
      </c>
      <c r="H2148" s="25" t="s">
        <v>2588</v>
      </c>
      <c r="I2148" s="25" t="s">
        <v>2589</v>
      </c>
      <c r="J2148" s="25">
        <v>1</v>
      </c>
      <c r="K2148" s="25">
        <v>1</v>
      </c>
      <c r="L2148" s="25">
        <f t="shared" si="325"/>
        <v>0</v>
      </c>
      <c r="M2148" s="25" t="s">
        <v>2592</v>
      </c>
      <c r="N2148" s="45">
        <v>45840</v>
      </c>
      <c r="O2148" s="54">
        <v>0</v>
      </c>
      <c r="P2148" s="25" t="s">
        <v>2591</v>
      </c>
      <c r="Q2148" s="25" t="s">
        <v>2593</v>
      </c>
      <c r="R2148" s="25" t="s">
        <v>2593</v>
      </c>
      <c r="S2148" s="3" t="s">
        <v>300</v>
      </c>
      <c r="T2148" s="55" t="s">
        <v>2594</v>
      </c>
      <c r="U2148" s="25" t="s">
        <v>2092</v>
      </c>
      <c r="V2148" s="25" t="str">
        <f>VLOOKUP(P2148,'Customer List'!B:C,2,)</f>
        <v>DELHI</v>
      </c>
      <c r="W2148" s="56"/>
      <c r="X2148" s="45" t="str">
        <f>IF(OR(R2148 = "PRIYANKA MADAM", R2148 = "DEEPAK", R2148 = "PORTER"),N2148,"")</f>
        <v/>
      </c>
      <c r="Y2148" s="25" t="str">
        <f t="shared" si="329"/>
        <v/>
      </c>
      <c r="Z2148" s="25" t="str">
        <f t="shared" si="330"/>
        <v>Wednesday</v>
      </c>
      <c r="AA2148" s="25" t="str">
        <f t="shared" si="331"/>
        <v/>
      </c>
      <c r="AB2148" s="25" t="str">
        <f>VLOOKUP(U2148,'Currency Sheet'!A:C,3,)</f>
        <v>INR</v>
      </c>
      <c r="AC2148" s="67" t="str">
        <f>VLOOKUP(P2148,'Customer List'!B:D,3,)</f>
        <v>Local</v>
      </c>
    </row>
    <row r="2149" spans="1:29" x14ac:dyDescent="0.25">
      <c r="A2149" s="25">
        <f t="shared" si="322"/>
        <v>2145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323"/>
        <v>8000</v>
      </c>
      <c r="G2149" s="54">
        <f t="shared" si="324"/>
        <v>16000</v>
      </c>
      <c r="H2149" s="25" t="s">
        <v>2588</v>
      </c>
      <c r="I2149" s="25" t="s">
        <v>2589</v>
      </c>
      <c r="J2149" s="25">
        <v>2</v>
      </c>
      <c r="K2149" s="25">
        <v>2</v>
      </c>
      <c r="L2149" s="25">
        <f t="shared" si="325"/>
        <v>0</v>
      </c>
      <c r="M2149" s="25" t="s">
        <v>2595</v>
      </c>
      <c r="N2149" s="45">
        <v>45820</v>
      </c>
      <c r="O2149" s="54">
        <v>0</v>
      </c>
      <c r="P2149" s="25" t="s">
        <v>2596</v>
      </c>
      <c r="Q2149" s="25" t="s">
        <v>637</v>
      </c>
      <c r="R2149" s="25" t="s">
        <v>638</v>
      </c>
      <c r="S2149" s="3" t="s">
        <v>300</v>
      </c>
      <c r="T2149" s="55" t="s">
        <v>2597</v>
      </c>
      <c r="U2149" s="25" t="s">
        <v>2092</v>
      </c>
      <c r="V2149" s="25" t="e">
        <f>VLOOKUP(P2149,'Customer List'!B:C,2,)</f>
        <v>#N/A</v>
      </c>
      <c r="W2149" s="56"/>
      <c r="X2149" s="45">
        <v>45820</v>
      </c>
      <c r="Y2149" s="25">
        <f t="shared" si="329"/>
        <v>0</v>
      </c>
      <c r="Z2149" s="25" t="str">
        <f t="shared" si="330"/>
        <v>Thursday</v>
      </c>
      <c r="AA2149" s="25" t="str">
        <f t="shared" si="331"/>
        <v>Thursday</v>
      </c>
      <c r="AB2149" s="25" t="str">
        <f>VLOOKUP(U2149,'Currency Sheet'!A:C,3,)</f>
        <v>INR</v>
      </c>
      <c r="AC2149" s="67" t="e">
        <f>VLOOKUP(P2149,'Customer List'!B:D,3,)</f>
        <v>#N/A</v>
      </c>
    </row>
    <row r="2150" spans="1:29" x14ac:dyDescent="0.25">
      <c r="A2150" s="25">
        <f t="shared" si="322"/>
        <v>2146</v>
      </c>
      <c r="B2150" s="25" t="s">
        <v>14</v>
      </c>
      <c r="C2150" s="45">
        <v>45808</v>
      </c>
      <c r="D2150" s="45">
        <v>45808</v>
      </c>
      <c r="E2150" s="8">
        <v>8000</v>
      </c>
      <c r="F2150" s="8">
        <f t="shared" si="323"/>
        <v>8000</v>
      </c>
      <c r="G2150" s="54">
        <f t="shared" si="324"/>
        <v>8000</v>
      </c>
      <c r="H2150" s="25" t="s">
        <v>2598</v>
      </c>
      <c r="I2150" s="25" t="s">
        <v>2599</v>
      </c>
      <c r="J2150" s="25">
        <v>1</v>
      </c>
      <c r="K2150" s="25">
        <v>0</v>
      </c>
      <c r="L2150" s="25">
        <f t="shared" si="325"/>
        <v>1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 t="str">
        <f t="shared" ref="X2150:X2165" si="342">IF(OR(R2150 = "PRIYANKA MADAM", R2150 = "DEEPAK", R2150 = "PORTER"),N2150,"")</f>
        <v/>
      </c>
      <c r="Y2150" s="25" t="str">
        <f t="shared" si="329"/>
        <v/>
      </c>
      <c r="Z2150" s="25" t="str">
        <f t="shared" si="330"/>
        <v/>
      </c>
      <c r="AA2150" s="25" t="str">
        <f t="shared" si="331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322"/>
        <v>2147</v>
      </c>
      <c r="B2151" s="25" t="s">
        <v>14</v>
      </c>
      <c r="C2151" s="45">
        <v>45808</v>
      </c>
      <c r="D2151" s="45">
        <v>45808</v>
      </c>
      <c r="E2151" s="8">
        <v>8000</v>
      </c>
      <c r="F2151" s="8">
        <f t="shared" si="323"/>
        <v>8000</v>
      </c>
      <c r="G2151" s="54">
        <f t="shared" si="324"/>
        <v>8000</v>
      </c>
      <c r="H2151" s="25" t="s">
        <v>2600</v>
      </c>
      <c r="I2151" s="25" t="s">
        <v>2601</v>
      </c>
      <c r="J2151" s="25">
        <v>1</v>
      </c>
      <c r="K2151" s="25">
        <v>0</v>
      </c>
      <c r="L2151" s="25">
        <f t="shared" si="325"/>
        <v>1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 t="str">
        <f t="shared" si="342"/>
        <v/>
      </c>
      <c r="Y2151" s="25" t="str">
        <f t="shared" si="329"/>
        <v/>
      </c>
      <c r="Z2151" s="25" t="str">
        <f t="shared" si="330"/>
        <v/>
      </c>
      <c r="AA2151" s="25" t="str">
        <f t="shared" si="331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322"/>
        <v>2148</v>
      </c>
      <c r="B2152" s="25" t="s">
        <v>14</v>
      </c>
      <c r="C2152" s="45">
        <v>45808</v>
      </c>
      <c r="D2152" s="45">
        <v>45808</v>
      </c>
      <c r="E2152" s="8">
        <v>8000</v>
      </c>
      <c r="F2152" s="8">
        <f t="shared" si="323"/>
        <v>8000</v>
      </c>
      <c r="G2152" s="54">
        <f t="shared" si="324"/>
        <v>8000</v>
      </c>
      <c r="H2152" s="25" t="s">
        <v>2600</v>
      </c>
      <c r="I2152" s="25" t="s">
        <v>2601</v>
      </c>
      <c r="J2152" s="25">
        <v>1</v>
      </c>
      <c r="K2152" s="25">
        <v>0</v>
      </c>
      <c r="L2152" s="25">
        <f t="shared" si="325"/>
        <v>1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 t="str">
        <f t="shared" si="342"/>
        <v/>
      </c>
      <c r="Y2152" s="25" t="str">
        <f t="shared" si="329"/>
        <v/>
      </c>
      <c r="Z2152" s="25" t="str">
        <f t="shared" si="330"/>
        <v/>
      </c>
      <c r="AA2152" s="25" t="str">
        <f t="shared" si="331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x14ac:dyDescent="0.25">
      <c r="A2153" s="25">
        <f t="shared" si="322"/>
        <v>2149</v>
      </c>
      <c r="B2153" s="25" t="s">
        <v>14</v>
      </c>
      <c r="C2153" s="45">
        <v>45808</v>
      </c>
      <c r="D2153" s="45">
        <v>45808</v>
      </c>
      <c r="E2153" s="8">
        <v>2800</v>
      </c>
      <c r="F2153" s="8">
        <f t="shared" si="323"/>
        <v>2800</v>
      </c>
      <c r="G2153" s="54">
        <f t="shared" si="324"/>
        <v>5600</v>
      </c>
      <c r="H2153" s="25" t="s">
        <v>2602</v>
      </c>
      <c r="I2153" s="25" t="s">
        <v>2603</v>
      </c>
      <c r="J2153" s="25">
        <v>2</v>
      </c>
      <c r="K2153" s="25">
        <v>0</v>
      </c>
      <c r="L2153" s="25">
        <f t="shared" si="325"/>
        <v>2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 t="str">
        <f t="shared" si="342"/>
        <v/>
      </c>
      <c r="Y2153" s="25" t="str">
        <f t="shared" si="329"/>
        <v/>
      </c>
      <c r="Z2153" s="25" t="str">
        <f t="shared" si="330"/>
        <v/>
      </c>
      <c r="AA2153" s="25" t="str">
        <f t="shared" si="331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322"/>
        <v>2150</v>
      </c>
      <c r="B2154" s="25" t="s">
        <v>14</v>
      </c>
      <c r="C2154" s="45">
        <v>45808</v>
      </c>
      <c r="D2154" s="45">
        <v>45808</v>
      </c>
      <c r="E2154" s="8">
        <v>13000</v>
      </c>
      <c r="F2154" s="8">
        <f t="shared" si="323"/>
        <v>13000</v>
      </c>
      <c r="G2154" s="54">
        <f t="shared" si="324"/>
        <v>26000</v>
      </c>
      <c r="H2154" s="25" t="s">
        <v>2604</v>
      </c>
      <c r="I2154" s="25" t="s">
        <v>2605</v>
      </c>
      <c r="J2154" s="25">
        <v>2</v>
      </c>
      <c r="K2154" s="25">
        <v>0</v>
      </c>
      <c r="L2154" s="25">
        <f t="shared" si="325"/>
        <v>2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 t="str">
        <f t="shared" si="342"/>
        <v/>
      </c>
      <c r="Y2154" s="25" t="str">
        <f t="shared" si="329"/>
        <v/>
      </c>
      <c r="Z2154" s="25" t="str">
        <f t="shared" si="330"/>
        <v/>
      </c>
      <c r="AA2154" s="25" t="str">
        <f t="shared" si="331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322"/>
        <v>2151</v>
      </c>
      <c r="B2155" s="25" t="s">
        <v>14</v>
      </c>
      <c r="C2155" s="45">
        <v>45808</v>
      </c>
      <c r="D2155" s="45">
        <v>45808</v>
      </c>
      <c r="E2155" s="8">
        <v>13000</v>
      </c>
      <c r="F2155" s="8">
        <f t="shared" si="323"/>
        <v>13000</v>
      </c>
      <c r="G2155" s="54">
        <f t="shared" si="324"/>
        <v>52000</v>
      </c>
      <c r="H2155" s="25" t="s">
        <v>2604</v>
      </c>
      <c r="I2155" s="25" t="s">
        <v>2605</v>
      </c>
      <c r="J2155" s="25">
        <v>4</v>
      </c>
      <c r="K2155" s="25">
        <v>0</v>
      </c>
      <c r="L2155" s="25">
        <f t="shared" si="325"/>
        <v>4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 t="str">
        <f t="shared" si="342"/>
        <v/>
      </c>
      <c r="Y2155" s="25" t="str">
        <f t="shared" si="329"/>
        <v/>
      </c>
      <c r="Z2155" s="25" t="str">
        <f t="shared" si="330"/>
        <v/>
      </c>
      <c r="AA2155" s="25" t="str">
        <f t="shared" si="331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322"/>
        <v>2152</v>
      </c>
      <c r="B2156" s="25" t="s">
        <v>14</v>
      </c>
      <c r="C2156" s="45">
        <v>45808</v>
      </c>
      <c r="D2156" s="45">
        <v>45808</v>
      </c>
      <c r="E2156" s="8">
        <v>8500</v>
      </c>
      <c r="F2156" s="8">
        <f t="shared" si="323"/>
        <v>8500</v>
      </c>
      <c r="G2156" s="54">
        <f t="shared" si="324"/>
        <v>17000</v>
      </c>
      <c r="H2156" s="25" t="s">
        <v>2606</v>
      </c>
      <c r="I2156" s="25" t="s">
        <v>4870</v>
      </c>
      <c r="J2156" s="25">
        <v>2</v>
      </c>
      <c r="K2156" s="25">
        <v>2</v>
      </c>
      <c r="L2156" s="25">
        <f t="shared" si="325"/>
        <v>0</v>
      </c>
      <c r="M2156" s="25" t="s">
        <v>2607</v>
      </c>
      <c r="N2156" s="45">
        <v>45808</v>
      </c>
      <c r="O2156" s="54">
        <v>0</v>
      </c>
      <c r="P2156" s="25" t="s">
        <v>2607</v>
      </c>
      <c r="Q2156" s="25"/>
      <c r="R2156" s="25"/>
      <c r="S2156" s="3" t="s">
        <v>300</v>
      </c>
      <c r="T2156" s="55" t="s">
        <v>2607</v>
      </c>
      <c r="U2156" s="25" t="s">
        <v>2092</v>
      </c>
      <c r="V2156" s="25" t="e">
        <f>VLOOKUP(P2156,'Customer List'!B:C,2,)</f>
        <v>#N/A</v>
      </c>
      <c r="W2156" s="56"/>
      <c r="X2156" s="45" t="str">
        <f t="shared" si="342"/>
        <v/>
      </c>
      <c r="Y2156" s="25" t="str">
        <f t="shared" si="329"/>
        <v/>
      </c>
      <c r="Z2156" s="25" t="str">
        <f t="shared" si="330"/>
        <v>Saturday</v>
      </c>
      <c r="AA2156" s="25" t="str">
        <f t="shared" si="331"/>
        <v/>
      </c>
      <c r="AB2156" s="25" t="str">
        <f>VLOOKUP(U2156,'Currency Sheet'!A:C,3,)</f>
        <v>INR</v>
      </c>
      <c r="AC2156" s="67" t="e">
        <f>VLOOKUP(P2156,'Customer List'!B:D,3,)</f>
        <v>#N/A</v>
      </c>
    </row>
    <row r="2157" spans="1:29" x14ac:dyDescent="0.25">
      <c r="A2157" s="25">
        <f t="shared" si="322"/>
        <v>2153</v>
      </c>
      <c r="B2157" s="25" t="s">
        <v>14</v>
      </c>
      <c r="C2157" s="45">
        <v>45808</v>
      </c>
      <c r="D2157" s="45">
        <v>45808</v>
      </c>
      <c r="E2157" s="8">
        <v>9000</v>
      </c>
      <c r="F2157" s="8">
        <f t="shared" si="323"/>
        <v>9000</v>
      </c>
      <c r="G2157" s="54">
        <f t="shared" si="324"/>
        <v>27000</v>
      </c>
      <c r="H2157" s="25" t="s">
        <v>2608</v>
      </c>
      <c r="I2157" s="25" t="s">
        <v>4871</v>
      </c>
      <c r="J2157" s="25">
        <v>3</v>
      </c>
      <c r="K2157" s="25">
        <v>3</v>
      </c>
      <c r="L2157" s="25">
        <f t="shared" si="325"/>
        <v>0</v>
      </c>
      <c r="M2157" s="25" t="s">
        <v>2607</v>
      </c>
      <c r="N2157" s="45">
        <v>45838</v>
      </c>
      <c r="O2157" s="54">
        <v>0</v>
      </c>
      <c r="P2157" s="25" t="s">
        <v>2607</v>
      </c>
      <c r="Q2157" s="25"/>
      <c r="R2157" s="25"/>
      <c r="S2157" s="3" t="s">
        <v>300</v>
      </c>
      <c r="T2157" s="55" t="s">
        <v>2607</v>
      </c>
      <c r="U2157" s="25" t="s">
        <v>2092</v>
      </c>
      <c r="V2157" s="25" t="e">
        <f>VLOOKUP(P2157,'Customer List'!B:C,2,)</f>
        <v>#N/A</v>
      </c>
      <c r="W2157" s="56"/>
      <c r="X2157" s="45" t="str">
        <f t="shared" si="342"/>
        <v/>
      </c>
      <c r="Y2157" s="25" t="str">
        <f t="shared" si="329"/>
        <v/>
      </c>
      <c r="Z2157" s="25" t="str">
        <f t="shared" si="330"/>
        <v>Monday</v>
      </c>
      <c r="AA2157" s="25" t="str">
        <f t="shared" si="331"/>
        <v/>
      </c>
      <c r="AB2157" s="25" t="str">
        <f>VLOOKUP(U2157,'Currency Sheet'!A:C,3,)</f>
        <v>INR</v>
      </c>
      <c r="AC2157" s="67" t="e">
        <f>VLOOKUP(P2157,'Customer List'!B:D,3,)</f>
        <v>#N/A</v>
      </c>
    </row>
    <row r="2158" spans="1:29" x14ac:dyDescent="0.25">
      <c r="A2158" s="25">
        <f t="shared" si="322"/>
        <v>2154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323"/>
        <v>8500</v>
      </c>
      <c r="G2158" s="54">
        <f t="shared" si="324"/>
        <v>25500</v>
      </c>
      <c r="H2158" s="25" t="s">
        <v>2606</v>
      </c>
      <c r="I2158" s="25" t="s">
        <v>4870</v>
      </c>
      <c r="J2158" s="25">
        <v>3</v>
      </c>
      <c r="K2158" s="25">
        <v>0</v>
      </c>
      <c r="L2158" s="25">
        <f t="shared" si="325"/>
        <v>3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 t="str">
        <f t="shared" si="342"/>
        <v/>
      </c>
      <c r="Y2158" s="25" t="str">
        <f t="shared" si="329"/>
        <v/>
      </c>
      <c r="Z2158" s="25" t="str">
        <f t="shared" si="330"/>
        <v/>
      </c>
      <c r="AA2158" s="25" t="str">
        <f t="shared" si="331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322"/>
        <v>2155</v>
      </c>
      <c r="B2159" s="25" t="s">
        <v>14</v>
      </c>
      <c r="C2159" s="45">
        <v>45808</v>
      </c>
      <c r="D2159" s="45">
        <v>45808</v>
      </c>
      <c r="E2159" s="8">
        <v>6500</v>
      </c>
      <c r="F2159" s="8">
        <f t="shared" si="323"/>
        <v>6500</v>
      </c>
      <c r="G2159" s="54">
        <f t="shared" si="324"/>
        <v>6500</v>
      </c>
      <c r="H2159" s="25" t="s">
        <v>2609</v>
      </c>
      <c r="I2159" s="25" t="s">
        <v>4872</v>
      </c>
      <c r="J2159" s="25">
        <v>1</v>
      </c>
      <c r="K2159" s="25">
        <v>0</v>
      </c>
      <c r="L2159" s="25">
        <f t="shared" si="325"/>
        <v>1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 t="str">
        <f t="shared" si="342"/>
        <v/>
      </c>
      <c r="Y2159" s="25" t="str">
        <f t="shared" si="329"/>
        <v/>
      </c>
      <c r="Z2159" s="25" t="str">
        <f t="shared" si="330"/>
        <v/>
      </c>
      <c r="AA2159" s="25" t="str">
        <f t="shared" si="331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322"/>
        <v>2156</v>
      </c>
      <c r="B2160" s="25" t="s">
        <v>14</v>
      </c>
      <c r="C2160" s="45">
        <v>45808</v>
      </c>
      <c r="D2160" s="45">
        <v>45808</v>
      </c>
      <c r="E2160" s="8">
        <v>8600</v>
      </c>
      <c r="F2160" s="8">
        <f t="shared" si="323"/>
        <v>8600</v>
      </c>
      <c r="G2160" s="54">
        <f t="shared" si="324"/>
        <v>8600</v>
      </c>
      <c r="H2160" s="25" t="s">
        <v>2610</v>
      </c>
      <c r="I2160" s="25" t="s">
        <v>2611</v>
      </c>
      <c r="J2160" s="25">
        <v>1</v>
      </c>
      <c r="K2160" s="25">
        <v>0</v>
      </c>
      <c r="L2160" s="25">
        <f t="shared" si="325"/>
        <v>1</v>
      </c>
      <c r="M2160" s="25"/>
      <c r="N2160" s="45"/>
      <c r="O2160" s="54"/>
      <c r="P2160" s="25" t="s">
        <v>1149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STOCK</v>
      </c>
      <c r="W2160" s="56" t="s">
        <v>1149</v>
      </c>
      <c r="X2160" s="45" t="str">
        <f t="shared" si="342"/>
        <v/>
      </c>
      <c r="Y2160" s="25" t="str">
        <f t="shared" si="329"/>
        <v/>
      </c>
      <c r="Z2160" s="25" t="str">
        <f t="shared" si="330"/>
        <v/>
      </c>
      <c r="AA2160" s="25" t="str">
        <f t="shared" si="331"/>
        <v/>
      </c>
      <c r="AB2160" s="25" t="str">
        <f>VLOOKUP(U2160,'Currency Sheet'!A:C,3,)</f>
        <v>INR</v>
      </c>
      <c r="AC2160" s="67" t="str">
        <f>VLOOKUP(P2160,'Customer List'!B:D,3,)</f>
        <v>STOCK</v>
      </c>
    </row>
    <row r="2161" spans="1:29" x14ac:dyDescent="0.25">
      <c r="A2161" s="25">
        <f t="shared" si="322"/>
        <v>2157</v>
      </c>
      <c r="B2161" s="25" t="s">
        <v>14</v>
      </c>
      <c r="C2161" s="45">
        <v>45808</v>
      </c>
      <c r="D2161" s="45">
        <v>45808</v>
      </c>
      <c r="E2161" s="8">
        <v>8500</v>
      </c>
      <c r="F2161" s="8">
        <f t="shared" si="323"/>
        <v>8500</v>
      </c>
      <c r="G2161" s="54">
        <f t="shared" si="324"/>
        <v>34000</v>
      </c>
      <c r="H2161" s="25" t="s">
        <v>2612</v>
      </c>
      <c r="I2161" s="25" t="s">
        <v>4869</v>
      </c>
      <c r="J2161" s="25">
        <v>4</v>
      </c>
      <c r="K2161" s="25">
        <v>4</v>
      </c>
      <c r="L2161" s="25">
        <f t="shared" si="325"/>
        <v>0</v>
      </c>
      <c r="M2161" s="25"/>
      <c r="N2161" s="45">
        <v>45941</v>
      </c>
      <c r="O2161" s="54"/>
      <c r="P2161" s="25" t="s">
        <v>166</v>
      </c>
      <c r="Q2161" s="25"/>
      <c r="R2161" s="25"/>
      <c r="S2161" s="3" t="s">
        <v>300</v>
      </c>
      <c r="T2161" s="55"/>
      <c r="U2161" s="25" t="s">
        <v>2092</v>
      </c>
      <c r="V2161" s="25" t="str">
        <f>VLOOKUP(P2161,'Customer List'!B:C,2,)</f>
        <v>Lucknow</v>
      </c>
      <c r="W2161" s="56" t="s">
        <v>4865</v>
      </c>
      <c r="X2161" s="45" t="str">
        <f t="shared" si="342"/>
        <v/>
      </c>
      <c r="Y2161" s="25" t="str">
        <f t="shared" si="329"/>
        <v/>
      </c>
      <c r="Z2161" s="25" t="str">
        <f t="shared" si="330"/>
        <v>Saturday</v>
      </c>
      <c r="AA2161" s="25" t="str">
        <f t="shared" si="331"/>
        <v/>
      </c>
      <c r="AB2161" s="25" t="str">
        <f>VLOOKUP(U2161,'Currency Sheet'!A:C,3,)</f>
        <v>INR</v>
      </c>
      <c r="AC2161" s="67" t="str">
        <f>VLOOKUP(P2161,'Customer List'!B:D,3,)</f>
        <v>OutStation</v>
      </c>
    </row>
    <row r="2162" spans="1:29" x14ac:dyDescent="0.25">
      <c r="A2162" s="25">
        <f t="shared" si="322"/>
        <v>2158</v>
      </c>
      <c r="B2162" s="25" t="s">
        <v>14</v>
      </c>
      <c r="C2162" s="45">
        <v>45808</v>
      </c>
      <c r="D2162" s="45">
        <v>45808</v>
      </c>
      <c r="E2162" s="8">
        <v>8500</v>
      </c>
      <c r="F2162" s="8">
        <f t="shared" si="323"/>
        <v>8500</v>
      </c>
      <c r="G2162" s="54">
        <f t="shared" si="324"/>
        <v>17000</v>
      </c>
      <c r="H2162" s="25" t="s">
        <v>2612</v>
      </c>
      <c r="I2162" s="25" t="s">
        <v>4869</v>
      </c>
      <c r="J2162" s="25">
        <v>2</v>
      </c>
      <c r="K2162" s="25">
        <v>2</v>
      </c>
      <c r="L2162" s="25">
        <f t="shared" si="325"/>
        <v>0</v>
      </c>
      <c r="M2162" s="25" t="s">
        <v>3551</v>
      </c>
      <c r="N2162" s="45">
        <v>45913</v>
      </c>
      <c r="O2162" s="54">
        <v>15300</v>
      </c>
      <c r="P2162" s="25" t="s">
        <v>1089</v>
      </c>
      <c r="Q2162" s="25" t="s">
        <v>637</v>
      </c>
      <c r="R2162" s="25" t="s">
        <v>725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f t="shared" si="342"/>
        <v>45913</v>
      </c>
      <c r="Y2162" s="25">
        <f t="shared" si="329"/>
        <v>0</v>
      </c>
      <c r="Z2162" s="25" t="str">
        <f t="shared" si="330"/>
        <v>Saturday</v>
      </c>
      <c r="AA2162" s="25" t="str">
        <f t="shared" si="331"/>
        <v>Saturday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322"/>
        <v>2159</v>
      </c>
      <c r="B2163" s="25" t="s">
        <v>14</v>
      </c>
      <c r="C2163" s="45">
        <v>45808</v>
      </c>
      <c r="D2163" s="45">
        <v>45808</v>
      </c>
      <c r="E2163" s="8">
        <v>8500</v>
      </c>
      <c r="F2163" s="8">
        <f t="shared" si="323"/>
        <v>8500</v>
      </c>
      <c r="G2163" s="54">
        <f t="shared" si="324"/>
        <v>17000</v>
      </c>
      <c r="H2163" s="25" t="s">
        <v>2613</v>
      </c>
      <c r="I2163" s="25" t="s">
        <v>4873</v>
      </c>
      <c r="J2163" s="25">
        <v>2</v>
      </c>
      <c r="K2163" s="25">
        <v>0</v>
      </c>
      <c r="L2163" s="25">
        <f t="shared" si="325"/>
        <v>2</v>
      </c>
      <c r="M2163" s="25"/>
      <c r="N2163" s="45"/>
      <c r="O2163" s="54"/>
      <c r="P2163" s="25" t="s">
        <v>1149</v>
      </c>
      <c r="Q2163" s="25"/>
      <c r="R2163" s="25"/>
      <c r="S2163" s="3" t="s">
        <v>300</v>
      </c>
      <c r="T2163" s="55"/>
      <c r="U2163" s="25" t="s">
        <v>2092</v>
      </c>
      <c r="V2163" s="25" t="str">
        <f>VLOOKUP(P2163,'Customer List'!B:C,2,)</f>
        <v>STOCK</v>
      </c>
      <c r="W2163" s="56" t="s">
        <v>1149</v>
      </c>
      <c r="X2163" s="45" t="str">
        <f t="shared" si="342"/>
        <v/>
      </c>
      <c r="Y2163" s="25" t="str">
        <f t="shared" si="329"/>
        <v/>
      </c>
      <c r="Z2163" s="25" t="str">
        <f t="shared" si="330"/>
        <v/>
      </c>
      <c r="AA2163" s="25" t="str">
        <f t="shared" si="331"/>
        <v/>
      </c>
      <c r="AB2163" s="25" t="str">
        <f>VLOOKUP(U2163,'Currency Sheet'!A:C,3,)</f>
        <v>INR</v>
      </c>
      <c r="AC2163" s="67" t="str">
        <f>VLOOKUP(P2163,'Customer List'!B:D,3,)</f>
        <v>STOCK</v>
      </c>
    </row>
    <row r="2164" spans="1:29" x14ac:dyDescent="0.25">
      <c r="A2164" s="25">
        <f t="shared" si="322"/>
        <v>2160</v>
      </c>
      <c r="B2164" s="25" t="s">
        <v>14</v>
      </c>
      <c r="C2164" s="45">
        <v>45808</v>
      </c>
      <c r="D2164" s="45">
        <v>45808</v>
      </c>
      <c r="E2164" s="8">
        <v>9800</v>
      </c>
      <c r="F2164" s="8">
        <f t="shared" si="323"/>
        <v>9800</v>
      </c>
      <c r="G2164" s="54">
        <f t="shared" si="324"/>
        <v>9800</v>
      </c>
      <c r="H2164" s="25" t="s">
        <v>2614</v>
      </c>
      <c r="I2164" s="25" t="s">
        <v>2615</v>
      </c>
      <c r="J2164" s="25">
        <v>1</v>
      </c>
      <c r="K2164" s="25">
        <v>1</v>
      </c>
      <c r="L2164" s="25">
        <f t="shared" si="325"/>
        <v>0</v>
      </c>
      <c r="M2164" s="25"/>
      <c r="N2164" s="45"/>
      <c r="O2164" s="54"/>
      <c r="P2164" s="25" t="s">
        <v>2585</v>
      </c>
      <c r="Q2164" s="25" t="s">
        <v>2078</v>
      </c>
      <c r="R2164" s="25" t="s">
        <v>638</v>
      </c>
      <c r="S2164" s="3" t="s">
        <v>300</v>
      </c>
      <c r="T2164" s="55"/>
      <c r="U2164" s="25" t="s">
        <v>2092</v>
      </c>
      <c r="V2164" s="25" t="e">
        <f>VLOOKUP(P2164,'Customer List'!B:C,2,)</f>
        <v>#N/A</v>
      </c>
      <c r="W2164" s="56"/>
      <c r="X2164" s="45">
        <f t="shared" si="342"/>
        <v>0</v>
      </c>
      <c r="Y2164" s="25">
        <f t="shared" si="329"/>
        <v>0</v>
      </c>
      <c r="Z2164" s="25" t="str">
        <f t="shared" si="330"/>
        <v/>
      </c>
      <c r="AA2164" s="25" t="str">
        <f t="shared" si="331"/>
        <v>Saturday</v>
      </c>
      <c r="AB2164" s="25" t="str">
        <f>VLOOKUP(U2164,'Currency Sheet'!A:C,3,)</f>
        <v>INR</v>
      </c>
      <c r="AC2164" s="67" t="e">
        <f>VLOOKUP(P2164,'Customer List'!B:D,3,)</f>
        <v>#N/A</v>
      </c>
    </row>
    <row r="2165" spans="1:29" x14ac:dyDescent="0.25">
      <c r="A2165" s="25">
        <f t="shared" si="322"/>
        <v>2161</v>
      </c>
      <c r="B2165" s="25" t="s">
        <v>14</v>
      </c>
      <c r="C2165" s="45">
        <v>45808</v>
      </c>
      <c r="D2165" s="45">
        <v>45808</v>
      </c>
      <c r="E2165" s="8">
        <v>9800</v>
      </c>
      <c r="F2165" s="8">
        <f t="shared" si="323"/>
        <v>9800</v>
      </c>
      <c r="G2165" s="54">
        <f t="shared" si="324"/>
        <v>9800</v>
      </c>
      <c r="H2165" s="25" t="s">
        <v>2616</v>
      </c>
      <c r="I2165" s="25" t="s">
        <v>2617</v>
      </c>
      <c r="J2165" s="25">
        <v>1</v>
      </c>
      <c r="K2165" s="25">
        <v>1</v>
      </c>
      <c r="L2165" s="25">
        <f t="shared" si="325"/>
        <v>0</v>
      </c>
      <c r="M2165" s="25"/>
      <c r="N2165" s="45"/>
      <c r="O2165" s="54"/>
      <c r="P2165" s="25" t="s">
        <v>2585</v>
      </c>
      <c r="Q2165" s="25" t="s">
        <v>2078</v>
      </c>
      <c r="R2165" s="25" t="s">
        <v>638</v>
      </c>
      <c r="S2165" s="3" t="s">
        <v>300</v>
      </c>
      <c r="T2165" s="55"/>
      <c r="U2165" s="25" t="s">
        <v>2092</v>
      </c>
      <c r="V2165" s="25" t="e">
        <f>VLOOKUP(P2165,'Customer List'!B:C,2,)</f>
        <v>#N/A</v>
      </c>
      <c r="W2165" s="56"/>
      <c r="X2165" s="45">
        <f t="shared" si="342"/>
        <v>0</v>
      </c>
      <c r="Y2165" s="25">
        <f t="shared" si="329"/>
        <v>0</v>
      </c>
      <c r="Z2165" s="25" t="str">
        <f t="shared" si="330"/>
        <v/>
      </c>
      <c r="AA2165" s="25" t="str">
        <f t="shared" si="331"/>
        <v>Saturday</v>
      </c>
      <c r="AB2165" s="25" t="str">
        <f>VLOOKUP(U2165,'Currency Sheet'!A:C,3,)</f>
        <v>INR</v>
      </c>
      <c r="AC2165" s="67" t="e">
        <f>VLOOKUP(P2165,'Customer List'!B:D,3,)</f>
        <v>#N/A</v>
      </c>
    </row>
    <row r="2166" spans="1:29" x14ac:dyDescent="0.25">
      <c r="A2166" s="25">
        <f t="shared" si="322"/>
        <v>2162</v>
      </c>
      <c r="B2166" s="25" t="s">
        <v>2618</v>
      </c>
      <c r="C2166" s="45">
        <v>45840</v>
      </c>
      <c r="D2166" s="45">
        <v>45846</v>
      </c>
      <c r="E2166" s="8">
        <v>30000</v>
      </c>
      <c r="F2166" s="8">
        <f t="shared" si="323"/>
        <v>30000</v>
      </c>
      <c r="G2166" s="54">
        <f t="shared" si="324"/>
        <v>30000</v>
      </c>
      <c r="H2166" s="25" t="s">
        <v>2619</v>
      </c>
      <c r="I2166" s="25" t="s">
        <v>2620</v>
      </c>
      <c r="J2166" s="25">
        <v>1</v>
      </c>
      <c r="K2166" s="25">
        <v>1</v>
      </c>
      <c r="L2166" s="25">
        <f t="shared" si="325"/>
        <v>0</v>
      </c>
      <c r="M2166" s="25" t="s">
        <v>2621</v>
      </c>
      <c r="N2166" s="45">
        <v>45848</v>
      </c>
      <c r="O2166" s="54">
        <v>38000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45848</v>
      </c>
      <c r="Y2166" s="25">
        <f t="shared" si="329"/>
        <v>0</v>
      </c>
      <c r="Z2166" s="25" t="str">
        <f t="shared" si="330"/>
        <v>Thursday</v>
      </c>
      <c r="AA2166" s="25" t="str">
        <f t="shared" si="331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322"/>
        <v>2163</v>
      </c>
      <c r="B2167" s="25" t="s">
        <v>2618</v>
      </c>
      <c r="C2167" s="45">
        <v>45840</v>
      </c>
      <c r="D2167" s="45">
        <v>45846</v>
      </c>
      <c r="E2167" s="8">
        <v>28000</v>
      </c>
      <c r="F2167" s="8">
        <f t="shared" si="323"/>
        <v>28000</v>
      </c>
      <c r="G2167" s="54">
        <f t="shared" si="324"/>
        <v>28000</v>
      </c>
      <c r="H2167" s="25" t="s">
        <v>2622</v>
      </c>
      <c r="I2167" s="25" t="s">
        <v>2623</v>
      </c>
      <c r="J2167" s="25">
        <v>1</v>
      </c>
      <c r="K2167" s="25">
        <v>1</v>
      </c>
      <c r="L2167" s="25">
        <f t="shared" si="325"/>
        <v>0</v>
      </c>
      <c r="M2167" s="25" t="s">
        <v>2621</v>
      </c>
      <c r="N2167" s="45">
        <v>45848</v>
      </c>
      <c r="O2167" s="54">
        <v>37000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45848</v>
      </c>
      <c r="Y2167" s="25">
        <f t="shared" si="329"/>
        <v>0</v>
      </c>
      <c r="Z2167" s="25" t="str">
        <f t="shared" si="330"/>
        <v>Thursday</v>
      </c>
      <c r="AA2167" s="25" t="str">
        <f t="shared" si="331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ref="A2168:A2231" si="343">A2167+1</f>
        <v>2164</v>
      </c>
      <c r="B2168" s="25" t="s">
        <v>2624</v>
      </c>
      <c r="C2168" s="45">
        <v>45855</v>
      </c>
      <c r="D2168" s="45">
        <v>45862</v>
      </c>
      <c r="E2168" s="8">
        <v>30000</v>
      </c>
      <c r="F2168" s="8">
        <f t="shared" ref="F2168:F2231" si="344">IF(AB2168="DOLLAR",E2168*88,E2168)</f>
        <v>30000</v>
      </c>
      <c r="G2168" s="54">
        <f t="shared" ref="G2168:G2231" si="345">F2168*J2168</f>
        <v>30000</v>
      </c>
      <c r="H2168" s="25" t="s">
        <v>2625</v>
      </c>
      <c r="I2168" s="25" t="s">
        <v>2626</v>
      </c>
      <c r="J2168" s="25">
        <v>1</v>
      </c>
      <c r="K2168" s="25">
        <v>1</v>
      </c>
      <c r="L2168" s="25">
        <f t="shared" ref="L2168:L2231" si="346">J2168-K2168</f>
        <v>0</v>
      </c>
      <c r="M2168" s="25" t="s">
        <v>2627</v>
      </c>
      <c r="N2168" s="45">
        <v>45866</v>
      </c>
      <c r="O2168" s="54">
        <v>38000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329"/>
        <v>0</v>
      </c>
      <c r="Z2168" s="25" t="str">
        <f t="shared" si="330"/>
        <v>Monday</v>
      </c>
      <c r="AA2168" s="25" t="str">
        <f t="shared" si="331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343"/>
        <v>2165</v>
      </c>
      <c r="B2169" s="25" t="s">
        <v>2624</v>
      </c>
      <c r="C2169" s="45">
        <v>45855</v>
      </c>
      <c r="D2169" s="45">
        <v>45862</v>
      </c>
      <c r="E2169" s="8">
        <v>7920</v>
      </c>
      <c r="F2169" s="8">
        <f t="shared" si="344"/>
        <v>7920</v>
      </c>
      <c r="G2169" s="54">
        <f t="shared" si="345"/>
        <v>15840</v>
      </c>
      <c r="H2169" s="25" t="s">
        <v>2628</v>
      </c>
      <c r="I2169" s="25" t="s">
        <v>2629</v>
      </c>
      <c r="J2169" s="25">
        <v>2</v>
      </c>
      <c r="K2169" s="25">
        <v>2</v>
      </c>
      <c r="L2169" s="25">
        <f t="shared" si="346"/>
        <v>0</v>
      </c>
      <c r="M2169" s="25" t="s">
        <v>2630</v>
      </c>
      <c r="N2169" s="45">
        <v>45866</v>
      </c>
      <c r="O2169" s="54">
        <v>23400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45866</v>
      </c>
      <c r="Y2169" s="25">
        <f t="shared" ref="Y2169:Y2232" si="347">IF(X2169="", "", X2169-N2169)</f>
        <v>0</v>
      </c>
      <c r="Z2169" s="25" t="str">
        <f t="shared" ref="Z2169:Z2232" si="348">IF(N2169="", "", TEXT(N2169, "dddd"))</f>
        <v>Monday</v>
      </c>
      <c r="AA2169" s="25" t="str">
        <f t="shared" ref="AA2169:AA2232" si="349">IF(X2169="", "", TEXT(X2169, "dddd"))</f>
        <v>Monday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343"/>
        <v>2166</v>
      </c>
      <c r="B2170" s="25" t="s">
        <v>2631</v>
      </c>
      <c r="C2170" s="45">
        <v>45855</v>
      </c>
      <c r="D2170" s="45">
        <v>45862</v>
      </c>
      <c r="E2170" s="8">
        <v>7920</v>
      </c>
      <c r="F2170" s="8">
        <f t="shared" si="344"/>
        <v>7920</v>
      </c>
      <c r="G2170" s="54">
        <f t="shared" si="345"/>
        <v>15840</v>
      </c>
      <c r="H2170" s="25" t="s">
        <v>2628</v>
      </c>
      <c r="I2170" s="25" t="s">
        <v>2629</v>
      </c>
      <c r="J2170" s="25">
        <v>2</v>
      </c>
      <c r="K2170" s="25">
        <v>2</v>
      </c>
      <c r="L2170" s="25">
        <f t="shared" si="346"/>
        <v>0</v>
      </c>
      <c r="M2170" s="25" t="s">
        <v>2632</v>
      </c>
      <c r="N2170" s="45">
        <v>45869</v>
      </c>
      <c r="O2170" s="54">
        <v>19008</v>
      </c>
      <c r="P2170" s="25" t="s">
        <v>50</v>
      </c>
      <c r="Q2170" s="25" t="s">
        <v>637</v>
      </c>
      <c r="R2170" s="25" t="s">
        <v>638</v>
      </c>
      <c r="S2170" s="3" t="s">
        <v>300</v>
      </c>
      <c r="T2170" s="55" t="s">
        <v>2633</v>
      </c>
      <c r="U2170" s="25" t="s">
        <v>2092</v>
      </c>
      <c r="V2170" s="25" t="str">
        <f>VLOOKUP(P2170,'Customer List'!B:C,2,)</f>
        <v>Delhi</v>
      </c>
      <c r="W2170" s="56"/>
      <c r="X2170" s="45">
        <v>45869</v>
      </c>
      <c r="Y2170" s="25">
        <f t="shared" si="347"/>
        <v>0</v>
      </c>
      <c r="Z2170" s="25" t="str">
        <f t="shared" si="348"/>
        <v>Thursday</v>
      </c>
      <c r="AA2170" s="25" t="str">
        <f t="shared" si="349"/>
        <v>Thursday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x14ac:dyDescent="0.25">
      <c r="A2171" s="25">
        <f t="shared" si="343"/>
        <v>2167</v>
      </c>
      <c r="B2171" s="25" t="s">
        <v>2631</v>
      </c>
      <c r="C2171" s="45">
        <v>45855</v>
      </c>
      <c r="D2171" s="45">
        <v>45862</v>
      </c>
      <c r="E2171" s="8">
        <v>9400</v>
      </c>
      <c r="F2171" s="8">
        <f t="shared" si="344"/>
        <v>9400</v>
      </c>
      <c r="G2171" s="54">
        <f t="shared" si="345"/>
        <v>18800</v>
      </c>
      <c r="H2171" s="25" t="s">
        <v>2634</v>
      </c>
      <c r="I2171" s="25" t="s">
        <v>2635</v>
      </c>
      <c r="J2171" s="25">
        <v>2</v>
      </c>
      <c r="K2171" s="25">
        <v>2</v>
      </c>
      <c r="L2171" s="25">
        <f t="shared" si="346"/>
        <v>0</v>
      </c>
      <c r="M2171" s="25" t="s">
        <v>2632</v>
      </c>
      <c r="N2171" s="45">
        <v>45869</v>
      </c>
      <c r="O2171" s="54">
        <v>22559.94</v>
      </c>
      <c r="P2171" s="25" t="s">
        <v>50</v>
      </c>
      <c r="Q2171" s="25" t="s">
        <v>637</v>
      </c>
      <c r="R2171" s="25" t="s">
        <v>638</v>
      </c>
      <c r="S2171" s="3" t="s">
        <v>300</v>
      </c>
      <c r="T2171" s="55" t="s">
        <v>2633</v>
      </c>
      <c r="U2171" s="25" t="s">
        <v>2092</v>
      </c>
      <c r="V2171" s="25" t="str">
        <f>VLOOKUP(P2171,'Customer List'!B:C,2,)</f>
        <v>Delhi</v>
      </c>
      <c r="W2171" s="56"/>
      <c r="X2171" s="45">
        <v>45869</v>
      </c>
      <c r="Y2171" s="25">
        <f t="shared" si="347"/>
        <v>0</v>
      </c>
      <c r="Z2171" s="25" t="str">
        <f t="shared" si="348"/>
        <v>Thursday</v>
      </c>
      <c r="AA2171" s="25" t="str">
        <f t="shared" si="349"/>
        <v>Thursday</v>
      </c>
      <c r="AB2171" s="25" t="str">
        <f>VLOOKUP(U2171,'Currency Sheet'!A:C,3,)</f>
        <v>INR</v>
      </c>
      <c r="AC2171" s="67" t="str">
        <f>VLOOKUP(P2171,'Customer List'!B:D,3,)</f>
        <v>Local</v>
      </c>
    </row>
    <row r="2172" spans="1:29" x14ac:dyDescent="0.25">
      <c r="A2172" s="25">
        <f t="shared" si="343"/>
        <v>2168</v>
      </c>
      <c r="B2172" s="25" t="s">
        <v>2631</v>
      </c>
      <c r="C2172" s="45">
        <v>45855</v>
      </c>
      <c r="D2172" s="45">
        <v>45862</v>
      </c>
      <c r="E2172" s="8">
        <v>9500</v>
      </c>
      <c r="F2172" s="8">
        <f t="shared" si="344"/>
        <v>9500</v>
      </c>
      <c r="G2172" s="54">
        <f t="shared" si="345"/>
        <v>9500</v>
      </c>
      <c r="H2172" s="25" t="s">
        <v>2636</v>
      </c>
      <c r="I2172" s="25" t="s">
        <v>2637</v>
      </c>
      <c r="J2172" s="25">
        <v>1</v>
      </c>
      <c r="K2172" s="25">
        <v>1</v>
      </c>
      <c r="L2172" s="25">
        <f t="shared" si="346"/>
        <v>0</v>
      </c>
      <c r="M2172" s="25" t="s">
        <v>2638</v>
      </c>
      <c r="N2172" s="45">
        <v>45866</v>
      </c>
      <c r="O2172" s="54">
        <v>17100</v>
      </c>
      <c r="P2172" s="25" t="s">
        <v>17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/>
      <c r="X2172" s="45">
        <v>45866</v>
      </c>
      <c r="Y2172" s="25">
        <f t="shared" si="347"/>
        <v>0</v>
      </c>
      <c r="Z2172" s="25" t="str">
        <f t="shared" si="348"/>
        <v>Monday</v>
      </c>
      <c r="AA2172" s="25" t="str">
        <f t="shared" si="349"/>
        <v>Monday</v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343"/>
        <v>2169</v>
      </c>
      <c r="B2173" s="25" t="s">
        <v>2639</v>
      </c>
      <c r="C2173" s="45">
        <v>45863</v>
      </c>
      <c r="D2173" s="45">
        <v>45873</v>
      </c>
      <c r="E2173" s="8">
        <v>7000</v>
      </c>
      <c r="F2173" s="8">
        <f t="shared" si="344"/>
        <v>7000</v>
      </c>
      <c r="G2173" s="54">
        <f t="shared" si="345"/>
        <v>14000</v>
      </c>
      <c r="H2173" s="25" t="s">
        <v>2640</v>
      </c>
      <c r="I2173" s="25" t="s">
        <v>2641</v>
      </c>
      <c r="J2173" s="25">
        <v>2</v>
      </c>
      <c r="K2173" s="25">
        <v>2</v>
      </c>
      <c r="L2173" s="25">
        <f t="shared" si="346"/>
        <v>0</v>
      </c>
      <c r="M2173" s="25" t="s">
        <v>2642</v>
      </c>
      <c r="N2173" s="45">
        <v>45877</v>
      </c>
      <c r="O2173" s="54">
        <v>16200</v>
      </c>
      <c r="P2173" s="25" t="s">
        <v>17</v>
      </c>
      <c r="Q2173" s="25" t="s">
        <v>637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>
        <v>45877</v>
      </c>
      <c r="Y2173" s="25">
        <f t="shared" si="347"/>
        <v>0</v>
      </c>
      <c r="Z2173" s="25" t="str">
        <f t="shared" si="348"/>
        <v>Friday</v>
      </c>
      <c r="AA2173" s="25" t="str">
        <f t="shared" si="349"/>
        <v>Friday</v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343"/>
        <v>2170</v>
      </c>
      <c r="B2174" s="25" t="s">
        <v>2643</v>
      </c>
      <c r="C2174" s="45">
        <v>45868</v>
      </c>
      <c r="D2174" s="45">
        <v>45873</v>
      </c>
      <c r="E2174" s="8">
        <v>9000</v>
      </c>
      <c r="F2174" s="8">
        <f t="shared" si="344"/>
        <v>9000</v>
      </c>
      <c r="G2174" s="54">
        <f t="shared" si="345"/>
        <v>9000</v>
      </c>
      <c r="H2174" s="25" t="s">
        <v>2608</v>
      </c>
      <c r="I2174" s="25" t="s">
        <v>2644</v>
      </c>
      <c r="J2174" s="25">
        <v>1</v>
      </c>
      <c r="K2174" s="25"/>
      <c r="L2174" s="25">
        <f t="shared" si="346"/>
        <v>1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 t="str">
        <f>IF(OR(R2174 = "PRIYANKA MADAM", R2174 = "DEEPAK", R2174 = "PORTER"),N2174,"")</f>
        <v/>
      </c>
      <c r="Y2174" s="25" t="str">
        <f t="shared" si="347"/>
        <v/>
      </c>
      <c r="Z2174" s="25" t="str">
        <f t="shared" si="348"/>
        <v/>
      </c>
      <c r="AA2174" s="25" t="str">
        <f t="shared" si="349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343"/>
        <v>2171</v>
      </c>
      <c r="B2175" s="25" t="s">
        <v>2645</v>
      </c>
      <c r="C2175" s="45">
        <v>45869</v>
      </c>
      <c r="D2175" s="45">
        <v>45875</v>
      </c>
      <c r="E2175" s="8">
        <v>16000</v>
      </c>
      <c r="F2175" s="8">
        <f t="shared" si="344"/>
        <v>16000</v>
      </c>
      <c r="G2175" s="54">
        <f t="shared" si="345"/>
        <v>16000</v>
      </c>
      <c r="H2175" s="25" t="s">
        <v>2646</v>
      </c>
      <c r="I2175" s="25" t="s">
        <v>2647</v>
      </c>
      <c r="J2175" s="25">
        <v>1</v>
      </c>
      <c r="K2175" s="25">
        <v>1</v>
      </c>
      <c r="L2175" s="25">
        <f t="shared" si="346"/>
        <v>0</v>
      </c>
      <c r="M2175" s="25" t="s">
        <v>2648</v>
      </c>
      <c r="N2175" s="45">
        <v>45877</v>
      </c>
      <c r="O2175" s="54">
        <v>18200</v>
      </c>
      <c r="P2175" s="25" t="s">
        <v>2649</v>
      </c>
      <c r="Q2175" s="25" t="s">
        <v>637</v>
      </c>
      <c r="R2175" s="25" t="s">
        <v>638</v>
      </c>
      <c r="S2175" s="3" t="s">
        <v>300</v>
      </c>
      <c r="T2175" s="55"/>
      <c r="U2175" s="25" t="s">
        <v>2092</v>
      </c>
      <c r="V2175" s="25" t="e">
        <f>VLOOKUP(P2175,'Customer List'!B:C,2,)</f>
        <v>#N/A</v>
      </c>
      <c r="W2175" s="56"/>
      <c r="X2175" s="45">
        <v>45877</v>
      </c>
      <c r="Y2175" s="25">
        <f t="shared" si="347"/>
        <v>0</v>
      </c>
      <c r="Z2175" s="25" t="str">
        <f t="shared" si="348"/>
        <v>Friday</v>
      </c>
      <c r="AA2175" s="25" t="str">
        <f t="shared" si="349"/>
        <v>Friday</v>
      </c>
      <c r="AB2175" s="25" t="str">
        <f>VLOOKUP(U2175,'Currency Sheet'!A:C,3,)</f>
        <v>INR</v>
      </c>
      <c r="AC2175" s="67" t="e">
        <f>VLOOKUP(P2175,'Customer List'!B:D,3,)</f>
        <v>#N/A</v>
      </c>
    </row>
    <row r="2176" spans="1:29" x14ac:dyDescent="0.25">
      <c r="A2176" s="25">
        <f t="shared" si="343"/>
        <v>2172</v>
      </c>
      <c r="B2176" s="25" t="s">
        <v>2650</v>
      </c>
      <c r="C2176" s="45">
        <v>45877</v>
      </c>
      <c r="D2176" s="45">
        <v>45883</v>
      </c>
      <c r="E2176" s="8">
        <v>2390</v>
      </c>
      <c r="F2176" s="8">
        <f t="shared" si="344"/>
        <v>2390</v>
      </c>
      <c r="G2176" s="54">
        <f t="shared" si="345"/>
        <v>43020</v>
      </c>
      <c r="H2176" s="25">
        <v>16532</v>
      </c>
      <c r="I2176" s="25" t="s">
        <v>2580</v>
      </c>
      <c r="J2176" s="25">
        <v>18</v>
      </c>
      <c r="K2176" s="25"/>
      <c r="L2176" s="25">
        <f t="shared" si="346"/>
        <v>18</v>
      </c>
      <c r="M2176" s="25"/>
      <c r="N2176" s="45"/>
      <c r="O2176" s="54"/>
      <c r="P2176" s="25" t="s">
        <v>1149</v>
      </c>
      <c r="Q2176" s="25"/>
      <c r="R2176" s="25"/>
      <c r="S2176" s="3" t="s">
        <v>300</v>
      </c>
      <c r="T2176" s="55"/>
      <c r="U2176" s="25" t="s">
        <v>2092</v>
      </c>
      <c r="V2176" s="25" t="str">
        <f>VLOOKUP(P2176,'Customer List'!B:C,2,)</f>
        <v>STOCK</v>
      </c>
      <c r="W2176" s="56" t="s">
        <v>1149</v>
      </c>
      <c r="X2176" s="45" t="str">
        <f t="shared" ref="X2176:X2178" si="350">IF(OR(R2176 = "PRIYANKA MADAM", R2176 = "DEEPAK", R2176 = "PORTER"),N2176,"")</f>
        <v/>
      </c>
      <c r="Y2176" s="25" t="str">
        <f t="shared" si="347"/>
        <v/>
      </c>
      <c r="Z2176" s="25" t="str">
        <f t="shared" si="348"/>
        <v/>
      </c>
      <c r="AA2176" s="25" t="str">
        <f t="shared" si="349"/>
        <v/>
      </c>
      <c r="AB2176" s="25" t="str">
        <f>VLOOKUP(U2176,'Currency Sheet'!A:C,3,)</f>
        <v>INR</v>
      </c>
      <c r="AC2176" s="67" t="str">
        <f>VLOOKUP(P2176,'Customer List'!B:D,3,)</f>
        <v>STOCK</v>
      </c>
    </row>
    <row r="2177" spans="1:29" x14ac:dyDescent="0.25">
      <c r="A2177" s="25">
        <f t="shared" si="343"/>
        <v>2173</v>
      </c>
      <c r="B2177" s="25" t="s">
        <v>2650</v>
      </c>
      <c r="C2177" s="45">
        <v>45877</v>
      </c>
      <c r="D2177" s="45">
        <v>45883</v>
      </c>
      <c r="E2177" s="8">
        <v>2390</v>
      </c>
      <c r="F2177" s="8">
        <f t="shared" si="344"/>
        <v>2390</v>
      </c>
      <c r="G2177" s="54">
        <f t="shared" si="345"/>
        <v>4780</v>
      </c>
      <c r="H2177" s="25">
        <v>16532</v>
      </c>
      <c r="I2177" s="25" t="s">
        <v>2580</v>
      </c>
      <c r="J2177" s="25">
        <v>2</v>
      </c>
      <c r="K2177" s="25">
        <v>2</v>
      </c>
      <c r="L2177" s="25">
        <f t="shared" si="346"/>
        <v>0</v>
      </c>
      <c r="M2177" s="25" t="s">
        <v>3720</v>
      </c>
      <c r="N2177" s="45">
        <v>45924</v>
      </c>
      <c r="O2177" s="54">
        <v>0</v>
      </c>
      <c r="P2177" s="25" t="s">
        <v>131</v>
      </c>
      <c r="Q2177" s="25" t="s">
        <v>2078</v>
      </c>
      <c r="R2177" s="25" t="s">
        <v>638</v>
      </c>
      <c r="S2177" s="3" t="s">
        <v>300</v>
      </c>
      <c r="T2177" s="55"/>
      <c r="U2177" s="25" t="s">
        <v>2092</v>
      </c>
      <c r="V2177" s="25" t="str">
        <f>VLOOKUP(P2177,'Customer List'!B:C,2,)</f>
        <v>Delhi</v>
      </c>
      <c r="W2177" s="56"/>
      <c r="X2177" s="45">
        <f t="shared" si="350"/>
        <v>45924</v>
      </c>
      <c r="Y2177" s="25">
        <f t="shared" si="347"/>
        <v>0</v>
      </c>
      <c r="Z2177" s="25" t="str">
        <f t="shared" si="348"/>
        <v>Wednesday</v>
      </c>
      <c r="AA2177" s="25" t="str">
        <f t="shared" si="349"/>
        <v>Wednesday</v>
      </c>
      <c r="AB2177" s="25" t="str">
        <f>VLOOKUP(U2177,'Currency Sheet'!A:C,3,)</f>
        <v>INR</v>
      </c>
      <c r="AC2177" s="67" t="str">
        <f>VLOOKUP(P2177,'Customer List'!B:D,3,)</f>
        <v>Local</v>
      </c>
    </row>
    <row r="2178" spans="1:29" x14ac:dyDescent="0.25">
      <c r="A2178" s="25">
        <f t="shared" si="343"/>
        <v>2174</v>
      </c>
      <c r="B2178" s="25" t="s">
        <v>2650</v>
      </c>
      <c r="C2178" s="45">
        <v>45877</v>
      </c>
      <c r="D2178" s="45">
        <v>45883</v>
      </c>
      <c r="E2178" s="8">
        <v>6500</v>
      </c>
      <c r="F2178" s="8">
        <f t="shared" si="344"/>
        <v>6500</v>
      </c>
      <c r="G2178" s="54">
        <f t="shared" si="345"/>
        <v>26000</v>
      </c>
      <c r="H2178" s="25" t="s">
        <v>2609</v>
      </c>
      <c r="I2178" s="25" t="s">
        <v>4727</v>
      </c>
      <c r="J2178" s="25">
        <v>4</v>
      </c>
      <c r="K2178" s="25"/>
      <c r="L2178" s="25">
        <f t="shared" si="346"/>
        <v>4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2092</v>
      </c>
      <c r="V2178" s="25" t="str">
        <f>VLOOKUP(P2178,'Customer List'!B:C,2,)</f>
        <v>STOCK</v>
      </c>
      <c r="W2178" s="56" t="s">
        <v>1149</v>
      </c>
      <c r="X2178" s="45" t="str">
        <f t="shared" si="350"/>
        <v/>
      </c>
      <c r="Y2178" s="25" t="str">
        <f t="shared" si="347"/>
        <v/>
      </c>
      <c r="Z2178" s="25" t="str">
        <f t="shared" si="348"/>
        <v/>
      </c>
      <c r="AA2178" s="25" t="str">
        <f t="shared" si="349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343"/>
        <v>2175</v>
      </c>
      <c r="B2179" s="25" t="s">
        <v>2652</v>
      </c>
      <c r="C2179" s="45">
        <v>45888</v>
      </c>
      <c r="D2179" s="45">
        <v>45896</v>
      </c>
      <c r="E2179" s="8">
        <v>156</v>
      </c>
      <c r="F2179" s="8">
        <f t="shared" si="344"/>
        <v>13728</v>
      </c>
      <c r="G2179" s="54">
        <f t="shared" si="345"/>
        <v>13728</v>
      </c>
      <c r="H2179" s="25" t="s">
        <v>2653</v>
      </c>
      <c r="I2179" s="25"/>
      <c r="J2179" s="25">
        <v>1</v>
      </c>
      <c r="K2179" s="25">
        <v>1</v>
      </c>
      <c r="L2179" s="25">
        <f t="shared" si="346"/>
        <v>0</v>
      </c>
      <c r="M2179" s="25" t="s">
        <v>2744</v>
      </c>
      <c r="N2179" s="45">
        <v>45896</v>
      </c>
      <c r="O2179" s="54">
        <v>17550</v>
      </c>
      <c r="P2179" s="25" t="s">
        <v>277</v>
      </c>
      <c r="Q2179" s="25">
        <v>58154916606</v>
      </c>
      <c r="R2179" s="25" t="s">
        <v>41</v>
      </c>
      <c r="S2179" s="3" t="s">
        <v>300</v>
      </c>
      <c r="T2179" s="55"/>
      <c r="U2179" s="25" t="s">
        <v>2787</v>
      </c>
      <c r="V2179" s="25" t="str">
        <f>VLOOKUP(P2179,'Customer List'!B:C,2,)</f>
        <v>Pune</v>
      </c>
      <c r="W2179" s="56"/>
      <c r="X2179" s="45">
        <v>45897</v>
      </c>
      <c r="Y2179" s="25">
        <f t="shared" si="347"/>
        <v>1</v>
      </c>
      <c r="Z2179" s="25" t="str">
        <f t="shared" si="348"/>
        <v>Wednesday</v>
      </c>
      <c r="AA2179" s="25" t="str">
        <f t="shared" si="349"/>
        <v>Thursday</v>
      </c>
      <c r="AB2179" s="25" t="str">
        <f>VLOOKUP(U2179,'Currency Sheet'!A:C,3,)</f>
        <v>DOLLAR</v>
      </c>
      <c r="AC2179" s="67" t="str">
        <f>VLOOKUP(P2179,'Customer List'!B:D,3,)</f>
        <v>OutStation</v>
      </c>
    </row>
    <row r="2180" spans="1:29" x14ac:dyDescent="0.25">
      <c r="A2180" s="25">
        <f t="shared" si="343"/>
        <v>2176</v>
      </c>
      <c r="B2180" s="25" t="s">
        <v>2652</v>
      </c>
      <c r="C2180" s="45">
        <v>45888</v>
      </c>
      <c r="D2180" s="45">
        <v>45896</v>
      </c>
      <c r="E2180" s="8">
        <v>0</v>
      </c>
      <c r="F2180" s="8">
        <f t="shared" si="344"/>
        <v>0</v>
      </c>
      <c r="G2180" s="54">
        <f t="shared" si="345"/>
        <v>0</v>
      </c>
      <c r="H2180" s="25" t="s">
        <v>2654</v>
      </c>
      <c r="I2180" s="25" t="s">
        <v>4728</v>
      </c>
      <c r="J2180" s="25">
        <v>5</v>
      </c>
      <c r="K2180" s="25"/>
      <c r="L2180" s="25">
        <f t="shared" si="346"/>
        <v>5</v>
      </c>
      <c r="M2180" s="25"/>
      <c r="N2180" s="45"/>
      <c r="O2180" s="54"/>
      <c r="P2180" s="25" t="s">
        <v>3432</v>
      </c>
      <c r="Q2180" s="25"/>
      <c r="R2180" s="25"/>
      <c r="S2180" s="3">
        <v>4</v>
      </c>
      <c r="T2180" s="55" t="s">
        <v>606</v>
      </c>
      <c r="U2180" s="25" t="s">
        <v>2787</v>
      </c>
      <c r="V2180" s="25" t="str">
        <f>VLOOKUP(P2180,'Customer List'!B:C,2,)</f>
        <v>delhi</v>
      </c>
      <c r="W2180" s="56" t="s">
        <v>606</v>
      </c>
      <c r="X2180" s="45" t="str">
        <f t="shared" ref="X2180:X2186" si="351">IF(OR(R2180 = "PRIYANKA MADAM", R2180 = "DEEPAK", R2180 = "PORTER"),N2180,"")</f>
        <v/>
      </c>
      <c r="Y2180" s="25" t="str">
        <f t="shared" si="347"/>
        <v/>
      </c>
      <c r="Z2180" s="25" t="str">
        <f t="shared" si="348"/>
        <v/>
      </c>
      <c r="AA2180" s="25" t="str">
        <f t="shared" si="349"/>
        <v/>
      </c>
      <c r="AB2180" s="25" t="str">
        <f>VLOOKUP(U2180,'Currency Sheet'!A:C,3,)</f>
        <v>DOLLAR</v>
      </c>
      <c r="AC2180" s="67" t="str">
        <f>VLOOKUP(P2180,'Customer List'!B:D,3,)</f>
        <v>Local</v>
      </c>
    </row>
    <row r="2181" spans="1:29" x14ac:dyDescent="0.25">
      <c r="A2181" s="25">
        <f t="shared" si="343"/>
        <v>2177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si="344"/>
        <v>0</v>
      </c>
      <c r="G2181" s="54">
        <f t="shared" si="345"/>
        <v>0</v>
      </c>
      <c r="H2181" s="25">
        <v>814326</v>
      </c>
      <c r="I2181" s="25" t="s">
        <v>2655</v>
      </c>
      <c r="J2181" s="25">
        <v>2</v>
      </c>
      <c r="K2181" s="25"/>
      <c r="L2181" s="25">
        <f t="shared" si="346"/>
        <v>2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2790</v>
      </c>
      <c r="V2181" s="25" t="str">
        <f>VLOOKUP(P2181,'Customer List'!B:C,2,)</f>
        <v>STOCK</v>
      </c>
      <c r="W2181" s="56" t="s">
        <v>1149</v>
      </c>
      <c r="X2181" s="45" t="str">
        <f t="shared" si="351"/>
        <v/>
      </c>
      <c r="Y2181" s="25" t="str">
        <f t="shared" si="347"/>
        <v/>
      </c>
      <c r="Z2181" s="25" t="str">
        <f t="shared" si="348"/>
        <v/>
      </c>
      <c r="AA2181" s="25" t="str">
        <f t="shared" si="349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343"/>
        <v>2178</v>
      </c>
      <c r="B2182" s="25" t="s">
        <v>14</v>
      </c>
      <c r="C2182" s="45">
        <v>45808</v>
      </c>
      <c r="D2182" s="45">
        <v>45808</v>
      </c>
      <c r="E2182" s="8">
        <v>1320</v>
      </c>
      <c r="F2182" s="8">
        <f t="shared" si="344"/>
        <v>1320</v>
      </c>
      <c r="G2182" s="54">
        <f t="shared" si="345"/>
        <v>2640</v>
      </c>
      <c r="H2182" s="25">
        <v>194825</v>
      </c>
      <c r="I2182" s="25" t="s">
        <v>2656</v>
      </c>
      <c r="J2182" s="25">
        <v>2</v>
      </c>
      <c r="K2182" s="25"/>
      <c r="L2182" s="25">
        <f t="shared" si="346"/>
        <v>2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2790</v>
      </c>
      <c r="V2182" s="25" t="str">
        <f>VLOOKUP(P2182,'Customer List'!B:C,2,)</f>
        <v>STOCK</v>
      </c>
      <c r="W2182" s="56" t="s">
        <v>1149</v>
      </c>
      <c r="X2182" s="45" t="str">
        <f t="shared" si="351"/>
        <v/>
      </c>
      <c r="Y2182" s="25" t="str">
        <f t="shared" si="347"/>
        <v/>
      </c>
      <c r="Z2182" s="25" t="str">
        <f t="shared" si="348"/>
        <v/>
      </c>
      <c r="AA2182" s="25" t="str">
        <f t="shared" si="349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343"/>
        <v>2179</v>
      </c>
      <c r="B2183" s="25" t="s">
        <v>14</v>
      </c>
      <c r="C2183" s="45">
        <v>45808</v>
      </c>
      <c r="D2183" s="45">
        <v>45808</v>
      </c>
      <c r="E2183" s="8">
        <v>3266.4</v>
      </c>
      <c r="F2183" s="8">
        <f t="shared" si="344"/>
        <v>3266.4</v>
      </c>
      <c r="G2183" s="54">
        <f t="shared" si="345"/>
        <v>6532.8</v>
      </c>
      <c r="H2183" s="25">
        <v>104772</v>
      </c>
      <c r="I2183" s="25" t="s">
        <v>2657</v>
      </c>
      <c r="J2183" s="25">
        <v>2</v>
      </c>
      <c r="K2183" s="25"/>
      <c r="L2183" s="25">
        <f t="shared" si="346"/>
        <v>2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2790</v>
      </c>
      <c r="V2183" s="25" t="str">
        <f>VLOOKUP(P2183,'Customer List'!B:C,2,)</f>
        <v>STOCK</v>
      </c>
      <c r="W2183" s="56" t="s">
        <v>1149</v>
      </c>
      <c r="X2183" s="45" t="str">
        <f t="shared" si="351"/>
        <v/>
      </c>
      <c r="Y2183" s="25" t="str">
        <f t="shared" si="347"/>
        <v/>
      </c>
      <c r="Z2183" s="25" t="str">
        <f t="shared" si="348"/>
        <v/>
      </c>
      <c r="AA2183" s="25" t="str">
        <f t="shared" si="349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343"/>
        <v>2180</v>
      </c>
      <c r="B2184" s="25" t="s">
        <v>14</v>
      </c>
      <c r="C2184" s="45">
        <v>45808</v>
      </c>
      <c r="D2184" s="45">
        <v>45808</v>
      </c>
      <c r="E2184" s="8">
        <v>0</v>
      </c>
      <c r="F2184" s="8">
        <f t="shared" si="344"/>
        <v>0</v>
      </c>
      <c r="G2184" s="54">
        <f t="shared" si="345"/>
        <v>0</v>
      </c>
      <c r="H2184" s="25">
        <v>100570</v>
      </c>
      <c r="I2184" s="25" t="s">
        <v>2658</v>
      </c>
      <c r="J2184" s="25">
        <v>1</v>
      </c>
      <c r="K2184" s="25"/>
      <c r="L2184" s="25">
        <f t="shared" si="346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2790</v>
      </c>
      <c r="V2184" s="25" t="str">
        <f>VLOOKUP(P2184,'Customer List'!B:C,2,)</f>
        <v>STOCK</v>
      </c>
      <c r="W2184" s="56" t="s">
        <v>1149</v>
      </c>
      <c r="X2184" s="45" t="str">
        <f t="shared" si="351"/>
        <v/>
      </c>
      <c r="Y2184" s="25" t="str">
        <f t="shared" si="347"/>
        <v/>
      </c>
      <c r="Z2184" s="25" t="str">
        <f t="shared" si="348"/>
        <v/>
      </c>
      <c r="AA2184" s="25" t="str">
        <f t="shared" si="349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343"/>
        <v>2181</v>
      </c>
      <c r="B2185" s="25" t="s">
        <v>14</v>
      </c>
      <c r="C2185" s="45">
        <v>45808</v>
      </c>
      <c r="D2185" s="45">
        <v>45808</v>
      </c>
      <c r="E2185" s="8">
        <v>0</v>
      </c>
      <c r="F2185" s="8">
        <f t="shared" si="344"/>
        <v>0</v>
      </c>
      <c r="G2185" s="54">
        <f t="shared" si="345"/>
        <v>0</v>
      </c>
      <c r="H2185" s="25">
        <v>152574</v>
      </c>
      <c r="I2185" s="25" t="s">
        <v>2659</v>
      </c>
      <c r="J2185" s="25">
        <v>1</v>
      </c>
      <c r="K2185" s="25"/>
      <c r="L2185" s="25">
        <f t="shared" si="346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2790</v>
      </c>
      <c r="V2185" s="25" t="str">
        <f>VLOOKUP(P2185,'Customer List'!B:C,2,)</f>
        <v>STOCK</v>
      </c>
      <c r="W2185" s="56" t="s">
        <v>1149</v>
      </c>
      <c r="X2185" s="45" t="str">
        <f t="shared" si="351"/>
        <v/>
      </c>
      <c r="Y2185" s="25" t="str">
        <f t="shared" si="347"/>
        <v/>
      </c>
      <c r="Z2185" s="25" t="str">
        <f t="shared" si="348"/>
        <v/>
      </c>
      <c r="AA2185" s="25" t="str">
        <f t="shared" si="349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343"/>
        <v>2182</v>
      </c>
      <c r="B2186" s="25" t="s">
        <v>14</v>
      </c>
      <c r="C2186" s="45">
        <v>45808</v>
      </c>
      <c r="D2186" s="45">
        <v>45808</v>
      </c>
      <c r="E2186" s="8">
        <v>3811.2</v>
      </c>
      <c r="F2186" s="8">
        <f t="shared" si="344"/>
        <v>3811.2</v>
      </c>
      <c r="G2186" s="54">
        <f t="shared" si="345"/>
        <v>15244.8</v>
      </c>
      <c r="H2186" s="25">
        <v>193982</v>
      </c>
      <c r="I2186" s="25" t="s">
        <v>2660</v>
      </c>
      <c r="J2186" s="25">
        <v>4</v>
      </c>
      <c r="K2186" s="25"/>
      <c r="L2186" s="25">
        <f t="shared" si="346"/>
        <v>4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2790</v>
      </c>
      <c r="V2186" s="25" t="str">
        <f>VLOOKUP(P2186,'Customer List'!B:C,2,)</f>
        <v>STOCK</v>
      </c>
      <c r="W2186" s="56" t="s">
        <v>1149</v>
      </c>
      <c r="X2186" s="45" t="str">
        <f t="shared" si="351"/>
        <v/>
      </c>
      <c r="Y2186" s="25" t="str">
        <f t="shared" si="347"/>
        <v/>
      </c>
      <c r="Z2186" s="25" t="str">
        <f t="shared" si="348"/>
        <v/>
      </c>
      <c r="AA2186" s="25" t="str">
        <f t="shared" si="349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343"/>
        <v>2183</v>
      </c>
      <c r="B2187" s="25" t="s">
        <v>14</v>
      </c>
      <c r="C2187" s="45">
        <v>45808</v>
      </c>
      <c r="D2187" s="45">
        <v>45808</v>
      </c>
      <c r="E2187" s="8">
        <v>1252.3</v>
      </c>
      <c r="F2187" s="8">
        <f t="shared" si="344"/>
        <v>1252.3</v>
      </c>
      <c r="G2187" s="54">
        <f t="shared" si="345"/>
        <v>1252.3</v>
      </c>
      <c r="H2187" s="25">
        <v>1860454</v>
      </c>
      <c r="I2187" s="25" t="s">
        <v>2661</v>
      </c>
      <c r="J2187" s="25">
        <v>1</v>
      </c>
      <c r="K2187" s="25">
        <v>1</v>
      </c>
      <c r="L2187" s="25">
        <f t="shared" si="346"/>
        <v>0</v>
      </c>
      <c r="M2187" s="25" t="s">
        <v>2662</v>
      </c>
      <c r="N2187" s="45">
        <v>45834</v>
      </c>
      <c r="O2187" s="54">
        <v>0</v>
      </c>
      <c r="P2187" s="25" t="s">
        <v>1148</v>
      </c>
      <c r="Q2187" s="25" t="s">
        <v>2078</v>
      </c>
      <c r="R2187" s="25" t="s">
        <v>849</v>
      </c>
      <c r="S2187" s="3" t="s">
        <v>300</v>
      </c>
      <c r="T2187" s="55" t="s">
        <v>2663</v>
      </c>
      <c r="U2187" s="25" t="s">
        <v>2790</v>
      </c>
      <c r="V2187" s="25" t="str">
        <f>VLOOKUP(P2187,'Customer List'!B:C,2,)</f>
        <v>DELHI</v>
      </c>
      <c r="W2187" s="56"/>
      <c r="X2187" s="45">
        <v>45834</v>
      </c>
      <c r="Y2187" s="25">
        <f t="shared" si="347"/>
        <v>0</v>
      </c>
      <c r="Z2187" s="25" t="str">
        <f t="shared" si="348"/>
        <v>Thursday</v>
      </c>
      <c r="AA2187" s="25" t="str">
        <f t="shared" si="349"/>
        <v>Thursday</v>
      </c>
      <c r="AB2187" s="25" t="str">
        <f>VLOOKUP(U2187,'Currency Sheet'!A:C,3,)</f>
        <v>INR</v>
      </c>
      <c r="AC2187" s="67" t="str">
        <f>VLOOKUP(P2187,'Customer List'!B:D,3,)</f>
        <v>Local</v>
      </c>
    </row>
    <row r="2188" spans="1:29" x14ac:dyDescent="0.25">
      <c r="A2188" s="25">
        <f t="shared" si="343"/>
        <v>2184</v>
      </c>
      <c r="B2188" s="25" t="s">
        <v>14</v>
      </c>
      <c r="C2188" s="45">
        <v>45808</v>
      </c>
      <c r="D2188" s="45">
        <v>45808</v>
      </c>
      <c r="E2188" s="8">
        <v>1252.3</v>
      </c>
      <c r="F2188" s="8">
        <f t="shared" si="344"/>
        <v>1252.3</v>
      </c>
      <c r="G2188" s="54">
        <f t="shared" si="345"/>
        <v>1252.3</v>
      </c>
      <c r="H2188" s="25">
        <v>1860454</v>
      </c>
      <c r="I2188" s="25" t="s">
        <v>2661</v>
      </c>
      <c r="J2188" s="25">
        <v>1</v>
      </c>
      <c r="K2188" s="25"/>
      <c r="L2188" s="25">
        <f t="shared" si="346"/>
        <v>1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2790</v>
      </c>
      <c r="V2188" s="25" t="str">
        <f>VLOOKUP(P2188,'Customer List'!B:C,2,)</f>
        <v>STOCK</v>
      </c>
      <c r="W2188" s="56" t="s">
        <v>1149</v>
      </c>
      <c r="X2188" s="45" t="str">
        <f t="shared" ref="X2188:X2192" si="352">IF(OR(R2188 = "PRIYANKA MADAM", R2188 = "DEEPAK", R2188 = "PORTER"),N2188,"")</f>
        <v/>
      </c>
      <c r="Y2188" s="25" t="str">
        <f t="shared" si="347"/>
        <v/>
      </c>
      <c r="Z2188" s="25" t="str">
        <f t="shared" si="348"/>
        <v/>
      </c>
      <c r="AA2188" s="25" t="str">
        <f t="shared" si="349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343"/>
        <v>2185</v>
      </c>
      <c r="B2189" s="25" t="s">
        <v>14</v>
      </c>
      <c r="C2189" s="45">
        <v>45808</v>
      </c>
      <c r="D2189" s="45">
        <v>45808</v>
      </c>
      <c r="E2189" s="8">
        <v>4397.6000000000004</v>
      </c>
      <c r="F2189" s="8">
        <f t="shared" si="344"/>
        <v>4397.6000000000004</v>
      </c>
      <c r="G2189" s="54">
        <f t="shared" si="345"/>
        <v>21988</v>
      </c>
      <c r="H2189" s="25">
        <v>6552050</v>
      </c>
      <c r="I2189" s="25" t="s">
        <v>2664</v>
      </c>
      <c r="J2189" s="25">
        <v>5</v>
      </c>
      <c r="K2189" s="25">
        <v>5</v>
      </c>
      <c r="L2189" s="25">
        <f t="shared" si="346"/>
        <v>0</v>
      </c>
      <c r="M2189" s="25" t="s">
        <v>2665</v>
      </c>
      <c r="N2189" s="45">
        <v>45868</v>
      </c>
      <c r="O2189" s="54">
        <v>0</v>
      </c>
      <c r="P2189" s="25" t="s">
        <v>2665</v>
      </c>
      <c r="Q2189" s="25" t="s">
        <v>2607</v>
      </c>
      <c r="R2189" s="25" t="s">
        <v>2607</v>
      </c>
      <c r="S2189" s="3" t="s">
        <v>300</v>
      </c>
      <c r="T2189" s="55" t="s">
        <v>2665</v>
      </c>
      <c r="U2189" s="25" t="s">
        <v>2790</v>
      </c>
      <c r="V2189" s="25" t="e">
        <f>VLOOKUP(P2189,'Customer List'!B:C,2,)</f>
        <v>#N/A</v>
      </c>
      <c r="W2189" s="56"/>
      <c r="X2189" s="45" t="str">
        <f t="shared" si="352"/>
        <v/>
      </c>
      <c r="Y2189" s="25" t="str">
        <f t="shared" si="347"/>
        <v/>
      </c>
      <c r="Z2189" s="25" t="str">
        <f t="shared" si="348"/>
        <v>Wednesday</v>
      </c>
      <c r="AA2189" s="25" t="str">
        <f t="shared" si="349"/>
        <v/>
      </c>
      <c r="AB2189" s="25" t="str">
        <f>VLOOKUP(U2189,'Currency Sheet'!A:C,3,)</f>
        <v>INR</v>
      </c>
      <c r="AC2189" s="67" t="e">
        <f>VLOOKUP(P2189,'Customer List'!B:D,3,)</f>
        <v>#N/A</v>
      </c>
    </row>
    <row r="2190" spans="1:29" x14ac:dyDescent="0.25">
      <c r="A2190" s="25">
        <f t="shared" si="343"/>
        <v>2186</v>
      </c>
      <c r="B2190" s="25" t="s">
        <v>14</v>
      </c>
      <c r="C2190" s="45">
        <v>45808</v>
      </c>
      <c r="D2190" s="45">
        <v>45808</v>
      </c>
      <c r="E2190" s="8">
        <v>13155</v>
      </c>
      <c r="F2190" s="8">
        <f t="shared" si="344"/>
        <v>13155</v>
      </c>
      <c r="G2190" s="54">
        <f t="shared" si="345"/>
        <v>13155</v>
      </c>
      <c r="H2190" s="25">
        <v>6553050</v>
      </c>
      <c r="I2190" s="25" t="s">
        <v>2666</v>
      </c>
      <c r="J2190" s="25">
        <v>1</v>
      </c>
      <c r="K2190" s="25"/>
      <c r="L2190" s="25">
        <f t="shared" si="346"/>
        <v>1</v>
      </c>
      <c r="M2190" s="25"/>
      <c r="N2190" s="45"/>
      <c r="O2190" s="54"/>
      <c r="P2190" s="25" t="s">
        <v>1149</v>
      </c>
      <c r="Q2190" s="25"/>
      <c r="R2190" s="25"/>
      <c r="S2190" s="3" t="s">
        <v>300</v>
      </c>
      <c r="T2190" s="55"/>
      <c r="U2190" s="25" t="s">
        <v>2790</v>
      </c>
      <c r="V2190" s="25" t="str">
        <f>VLOOKUP(P2190,'Customer List'!B:C,2,)</f>
        <v>STOCK</v>
      </c>
      <c r="W2190" s="56" t="s">
        <v>1149</v>
      </c>
      <c r="X2190" s="45" t="str">
        <f t="shared" si="352"/>
        <v/>
      </c>
      <c r="Y2190" s="25" t="str">
        <f t="shared" si="347"/>
        <v/>
      </c>
      <c r="Z2190" s="25" t="str">
        <f t="shared" si="348"/>
        <v/>
      </c>
      <c r="AA2190" s="25" t="str">
        <f t="shared" si="349"/>
        <v/>
      </c>
      <c r="AB2190" s="25" t="str">
        <f>VLOOKUP(U2190,'Currency Sheet'!A:C,3,)</f>
        <v>INR</v>
      </c>
      <c r="AC2190" s="67" t="str">
        <f>VLOOKUP(P2190,'Customer List'!B:D,3,)</f>
        <v>STOCK</v>
      </c>
    </row>
    <row r="2191" spans="1:29" x14ac:dyDescent="0.25">
      <c r="A2191" s="25">
        <f t="shared" si="343"/>
        <v>2187</v>
      </c>
      <c r="B2191" s="25" t="s">
        <v>14</v>
      </c>
      <c r="C2191" s="45">
        <v>45808</v>
      </c>
      <c r="D2191" s="45">
        <v>45808</v>
      </c>
      <c r="E2191" s="8">
        <v>13155</v>
      </c>
      <c r="F2191" s="8">
        <f t="shared" si="344"/>
        <v>13155</v>
      </c>
      <c r="G2191" s="54">
        <f t="shared" si="345"/>
        <v>13155</v>
      </c>
      <c r="H2191" s="25">
        <v>6553050</v>
      </c>
      <c r="I2191" s="25" t="s">
        <v>2666</v>
      </c>
      <c r="J2191" s="25">
        <v>1</v>
      </c>
      <c r="K2191" s="25">
        <v>1</v>
      </c>
      <c r="L2191" s="25">
        <f t="shared" si="346"/>
        <v>0</v>
      </c>
      <c r="M2191" s="25" t="s">
        <v>2665</v>
      </c>
      <c r="N2191" s="45">
        <v>45865</v>
      </c>
      <c r="O2191" s="54">
        <v>0</v>
      </c>
      <c r="P2191" s="25" t="s">
        <v>2665</v>
      </c>
      <c r="Q2191" s="25" t="s">
        <v>2607</v>
      </c>
      <c r="R2191" s="25" t="s">
        <v>2607</v>
      </c>
      <c r="S2191" s="3" t="s">
        <v>300</v>
      </c>
      <c r="T2191" s="55" t="s">
        <v>2665</v>
      </c>
      <c r="U2191" s="25" t="s">
        <v>2790</v>
      </c>
      <c r="V2191" s="25" t="e">
        <f>VLOOKUP(P2191,'Customer List'!B:C,2,)</f>
        <v>#N/A</v>
      </c>
      <c r="W2191" s="56"/>
      <c r="X2191" s="45" t="str">
        <f t="shared" si="352"/>
        <v/>
      </c>
      <c r="Y2191" s="25" t="str">
        <f t="shared" si="347"/>
        <v/>
      </c>
      <c r="Z2191" s="25" t="str">
        <f t="shared" si="348"/>
        <v>Sunday</v>
      </c>
      <c r="AA2191" s="25" t="str">
        <f t="shared" si="349"/>
        <v/>
      </c>
      <c r="AB2191" s="25" t="str">
        <f>VLOOKUP(U2191,'Currency Sheet'!A:C,3,)</f>
        <v>INR</v>
      </c>
      <c r="AC2191" s="67" t="e">
        <f>VLOOKUP(P2191,'Customer List'!B:D,3,)</f>
        <v>#N/A</v>
      </c>
    </row>
    <row r="2192" spans="1:29" x14ac:dyDescent="0.25">
      <c r="A2192" s="25">
        <f t="shared" si="343"/>
        <v>2188</v>
      </c>
      <c r="B2192" s="25" t="s">
        <v>14</v>
      </c>
      <c r="C2192" s="45">
        <v>45808</v>
      </c>
      <c r="D2192" s="45">
        <v>45808</v>
      </c>
      <c r="E2192" s="8">
        <v>1912</v>
      </c>
      <c r="F2192" s="8">
        <f t="shared" si="344"/>
        <v>1912</v>
      </c>
      <c r="G2192" s="54">
        <f t="shared" si="345"/>
        <v>3824</v>
      </c>
      <c r="H2192" s="25">
        <v>194002</v>
      </c>
      <c r="I2192" s="25" t="s">
        <v>2667</v>
      </c>
      <c r="J2192" s="25">
        <v>2</v>
      </c>
      <c r="K2192" s="25"/>
      <c r="L2192" s="25">
        <f t="shared" si="346"/>
        <v>2</v>
      </c>
      <c r="M2192" s="25"/>
      <c r="N2192" s="45"/>
      <c r="O2192" s="54"/>
      <c r="P2192" s="25" t="s">
        <v>1149</v>
      </c>
      <c r="Q2192" s="25"/>
      <c r="R2192" s="25"/>
      <c r="S2192" s="3" t="s">
        <v>300</v>
      </c>
      <c r="T2192" s="55"/>
      <c r="U2192" s="25" t="s">
        <v>2790</v>
      </c>
      <c r="V2192" s="25" t="str">
        <f>VLOOKUP(P2192,'Customer List'!B:C,2,)</f>
        <v>STOCK</v>
      </c>
      <c r="W2192" s="56" t="s">
        <v>1149</v>
      </c>
      <c r="X2192" s="45" t="str">
        <f t="shared" si="352"/>
        <v/>
      </c>
      <c r="Y2192" s="25" t="str">
        <f t="shared" si="347"/>
        <v/>
      </c>
      <c r="Z2192" s="25" t="str">
        <f t="shared" si="348"/>
        <v/>
      </c>
      <c r="AA2192" s="25" t="str">
        <f t="shared" si="349"/>
        <v/>
      </c>
      <c r="AB2192" s="25" t="str">
        <f>VLOOKUP(U2192,'Currency Sheet'!A:C,3,)</f>
        <v>INR</v>
      </c>
      <c r="AC2192" s="67" t="str">
        <f>VLOOKUP(P2192,'Customer List'!B:D,3,)</f>
        <v>STOCK</v>
      </c>
    </row>
    <row r="2193" spans="1:29" x14ac:dyDescent="0.25">
      <c r="A2193" s="25">
        <f t="shared" si="343"/>
        <v>2189</v>
      </c>
      <c r="B2193" s="25" t="s">
        <v>2668</v>
      </c>
      <c r="C2193" s="45">
        <v>45825</v>
      </c>
      <c r="D2193" s="45">
        <v>45828</v>
      </c>
      <c r="E2193" s="8">
        <v>0</v>
      </c>
      <c r="F2193" s="8">
        <f t="shared" si="344"/>
        <v>0</v>
      </c>
      <c r="G2193" s="54">
        <f t="shared" si="345"/>
        <v>0</v>
      </c>
      <c r="H2193" s="25">
        <v>2100201</v>
      </c>
      <c r="I2193" s="25" t="s">
        <v>2669</v>
      </c>
      <c r="J2193" s="25">
        <v>1</v>
      </c>
      <c r="K2193" s="25">
        <v>1</v>
      </c>
      <c r="L2193" s="25">
        <f t="shared" si="346"/>
        <v>0</v>
      </c>
      <c r="M2193" s="25" t="s">
        <v>2670</v>
      </c>
      <c r="N2193" s="45">
        <v>45841</v>
      </c>
      <c r="O2193" s="54">
        <v>0</v>
      </c>
      <c r="P2193" s="25" t="s">
        <v>17</v>
      </c>
      <c r="Q2193" s="25" t="s">
        <v>637</v>
      </c>
      <c r="R2193" s="25" t="s">
        <v>638</v>
      </c>
      <c r="S2193" s="3" t="s">
        <v>300</v>
      </c>
      <c r="T2193" s="55" t="s">
        <v>2671</v>
      </c>
      <c r="U2193" s="25" t="s">
        <v>2790</v>
      </c>
      <c r="V2193" s="25" t="str">
        <f>VLOOKUP(P2193,'Customer List'!B:C,2,)</f>
        <v>Delhi</v>
      </c>
      <c r="W2193" s="56"/>
      <c r="X2193" s="45">
        <v>45841</v>
      </c>
      <c r="Y2193" s="25">
        <f t="shared" si="347"/>
        <v>0</v>
      </c>
      <c r="Z2193" s="25" t="str">
        <f t="shared" si="348"/>
        <v>Thursday</v>
      </c>
      <c r="AA2193" s="25" t="str">
        <f t="shared" si="349"/>
        <v>Thursday</v>
      </c>
      <c r="AB2193" s="25" t="str">
        <f>VLOOKUP(U2193,'Currency Sheet'!A:C,3,)</f>
        <v>INR</v>
      </c>
      <c r="AC2193" s="67" t="str">
        <f>VLOOKUP(P2193,'Customer List'!B:D,3,)</f>
        <v>Local</v>
      </c>
    </row>
    <row r="2194" spans="1:29" x14ac:dyDescent="0.25">
      <c r="A2194" s="25">
        <f t="shared" si="343"/>
        <v>2190</v>
      </c>
      <c r="B2194" s="25" t="s">
        <v>2672</v>
      </c>
      <c r="C2194" s="45">
        <v>45817</v>
      </c>
      <c r="D2194" s="45">
        <v>45821</v>
      </c>
      <c r="E2194" s="8">
        <v>12906.08</v>
      </c>
      <c r="F2194" s="8">
        <f t="shared" si="344"/>
        <v>12906.08</v>
      </c>
      <c r="G2194" s="54">
        <f t="shared" si="345"/>
        <v>12906.08</v>
      </c>
      <c r="H2194" s="25" t="s">
        <v>2673</v>
      </c>
      <c r="I2194" s="25" t="s">
        <v>2674</v>
      </c>
      <c r="J2194" s="25">
        <v>1</v>
      </c>
      <c r="K2194" s="25">
        <v>1</v>
      </c>
      <c r="L2194" s="25">
        <f t="shared" si="346"/>
        <v>0</v>
      </c>
      <c r="M2194" s="25" t="s">
        <v>2675</v>
      </c>
      <c r="N2194" s="45">
        <v>45824</v>
      </c>
      <c r="O2194" s="54"/>
      <c r="P2194" s="25" t="s">
        <v>584</v>
      </c>
      <c r="Q2194" s="25"/>
      <c r="R2194" s="25"/>
      <c r="S2194" s="3">
        <v>-20</v>
      </c>
      <c r="T2194" s="55"/>
      <c r="U2194" s="25" t="s">
        <v>2790</v>
      </c>
      <c r="V2194" s="25" t="str">
        <f>VLOOKUP(P2194,'Customer List'!B:C,2,)</f>
        <v>Gujrat</v>
      </c>
      <c r="W2194" s="56"/>
      <c r="X2194" s="45" t="str">
        <f>IF(OR(R2194 = "PRIYANKA MADAM", R2194 = "DEEPAK", R2194 = "PORTER"),N2194,"")</f>
        <v/>
      </c>
      <c r="Y2194" s="25" t="str">
        <f t="shared" si="347"/>
        <v/>
      </c>
      <c r="Z2194" s="25" t="str">
        <f t="shared" si="348"/>
        <v>Monday</v>
      </c>
      <c r="AA2194" s="25" t="str">
        <f t="shared" si="349"/>
        <v/>
      </c>
      <c r="AB2194" s="25" t="str">
        <f>VLOOKUP(U2194,'Currency Sheet'!A:C,3,)</f>
        <v>INR</v>
      </c>
      <c r="AC2194" s="67" t="str">
        <f>VLOOKUP(P2194,'Customer List'!B:D,3,)</f>
        <v>OutStation</v>
      </c>
    </row>
    <row r="2195" spans="1:29" x14ac:dyDescent="0.25">
      <c r="A2195" s="25">
        <f t="shared" si="343"/>
        <v>2191</v>
      </c>
      <c r="B2195" s="25" t="s">
        <v>2672</v>
      </c>
      <c r="C2195" s="45">
        <v>45817</v>
      </c>
      <c r="D2195" s="45">
        <v>45821</v>
      </c>
      <c r="E2195" s="8">
        <v>20000</v>
      </c>
      <c r="F2195" s="8">
        <f t="shared" si="344"/>
        <v>20000</v>
      </c>
      <c r="G2195" s="54">
        <f t="shared" si="345"/>
        <v>20000</v>
      </c>
      <c r="H2195" s="25" t="s">
        <v>2676</v>
      </c>
      <c r="I2195" s="25" t="s">
        <v>2677</v>
      </c>
      <c r="J2195" s="25">
        <v>1</v>
      </c>
      <c r="K2195" s="25">
        <v>1</v>
      </c>
      <c r="L2195" s="25">
        <f t="shared" si="346"/>
        <v>0</v>
      </c>
      <c r="M2195" s="25" t="s">
        <v>2678</v>
      </c>
      <c r="N2195" s="45">
        <v>45821</v>
      </c>
      <c r="O2195" s="54"/>
      <c r="P2195" s="25" t="s">
        <v>1015</v>
      </c>
      <c r="Q2195" s="25" t="s">
        <v>637</v>
      </c>
      <c r="R2195" s="25" t="s">
        <v>638</v>
      </c>
      <c r="S2195" s="3" t="s">
        <v>300</v>
      </c>
      <c r="T2195" s="55"/>
      <c r="U2195" s="25" t="s">
        <v>2790</v>
      </c>
      <c r="V2195" s="25" t="str">
        <f>VLOOKUP(P2195,'Customer List'!B:C,2,)</f>
        <v>Delhi</v>
      </c>
      <c r="W2195" s="56"/>
      <c r="X2195" s="45">
        <v>45821</v>
      </c>
      <c r="Y2195" s="25">
        <f t="shared" si="347"/>
        <v>0</v>
      </c>
      <c r="Z2195" s="25" t="str">
        <f t="shared" si="348"/>
        <v>Friday</v>
      </c>
      <c r="AA2195" s="25" t="str">
        <f t="shared" si="349"/>
        <v>Friday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343"/>
        <v>2192</v>
      </c>
      <c r="B2196" s="25" t="s">
        <v>2672</v>
      </c>
      <c r="C2196" s="45">
        <v>45817</v>
      </c>
      <c r="D2196" s="45">
        <v>45821</v>
      </c>
      <c r="E2196" s="8">
        <v>9925.69</v>
      </c>
      <c r="F2196" s="8">
        <f t="shared" si="344"/>
        <v>9925.69</v>
      </c>
      <c r="G2196" s="54">
        <f t="shared" si="345"/>
        <v>9925.69</v>
      </c>
      <c r="H2196" s="25" t="s">
        <v>2679</v>
      </c>
      <c r="I2196" s="25" t="s">
        <v>2680</v>
      </c>
      <c r="J2196" s="25">
        <v>1</v>
      </c>
      <c r="K2196" s="25">
        <v>1</v>
      </c>
      <c r="L2196" s="25">
        <f t="shared" si="346"/>
        <v>0</v>
      </c>
      <c r="M2196" s="25" t="s">
        <v>2678</v>
      </c>
      <c r="N2196" s="45">
        <v>45821</v>
      </c>
      <c r="O2196" s="54"/>
      <c r="P2196" s="25" t="s">
        <v>1015</v>
      </c>
      <c r="Q2196" s="25" t="s">
        <v>637</v>
      </c>
      <c r="R2196" s="25" t="s">
        <v>638</v>
      </c>
      <c r="S2196" s="3">
        <v>4</v>
      </c>
      <c r="T2196" s="55"/>
      <c r="U2196" s="25" t="s">
        <v>2790</v>
      </c>
      <c r="V2196" s="25" t="str">
        <f>VLOOKUP(P2196,'Customer List'!B:C,2,)</f>
        <v>Delhi</v>
      </c>
      <c r="W2196" s="56"/>
      <c r="X2196" s="45">
        <v>45821</v>
      </c>
      <c r="Y2196" s="25">
        <f t="shared" si="347"/>
        <v>0</v>
      </c>
      <c r="Z2196" s="25" t="str">
        <f t="shared" si="348"/>
        <v>Friday</v>
      </c>
      <c r="AA2196" s="25" t="str">
        <f t="shared" si="349"/>
        <v>Friday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343"/>
        <v>2193</v>
      </c>
      <c r="B2197" s="25" t="s">
        <v>2681</v>
      </c>
      <c r="C2197" s="45">
        <v>45824</v>
      </c>
      <c r="D2197" s="45">
        <v>45828</v>
      </c>
      <c r="E2197" s="8">
        <v>8000</v>
      </c>
      <c r="F2197" s="8">
        <f t="shared" si="344"/>
        <v>8000</v>
      </c>
      <c r="G2197" s="54">
        <f t="shared" si="345"/>
        <v>8000</v>
      </c>
      <c r="H2197" s="25">
        <v>903050853</v>
      </c>
      <c r="I2197" s="25" t="s">
        <v>2682</v>
      </c>
      <c r="J2197" s="25">
        <v>1</v>
      </c>
      <c r="K2197" s="25">
        <v>1</v>
      </c>
      <c r="L2197" s="25">
        <f t="shared" si="346"/>
        <v>0</v>
      </c>
      <c r="M2197" s="25" t="s">
        <v>2683</v>
      </c>
      <c r="N2197" s="45">
        <v>45831</v>
      </c>
      <c r="O2197" s="54">
        <v>0</v>
      </c>
      <c r="P2197" s="25" t="s">
        <v>2684</v>
      </c>
      <c r="Q2197" s="25"/>
      <c r="R2197" s="25"/>
      <c r="S2197" s="3" t="s">
        <v>300</v>
      </c>
      <c r="T2197" s="55" t="s">
        <v>2685</v>
      </c>
      <c r="U2197" s="25" t="s">
        <v>2790</v>
      </c>
      <c r="V2197" s="25" t="e">
        <f>VLOOKUP(P2197,'Customer List'!B:C,2,)</f>
        <v>#N/A</v>
      </c>
      <c r="W2197" s="56"/>
      <c r="X2197" s="45" t="str">
        <f t="shared" ref="X2197:X2198" si="353">IF(OR(R2197 = "PRIYANKA MADAM", R2197 = "DEEPAK", R2197 = "PORTER"),N2197,"")</f>
        <v/>
      </c>
      <c r="Y2197" s="25" t="str">
        <f t="shared" si="347"/>
        <v/>
      </c>
      <c r="Z2197" s="25" t="str">
        <f t="shared" si="348"/>
        <v>Monday</v>
      </c>
      <c r="AA2197" s="25" t="str">
        <f t="shared" si="349"/>
        <v/>
      </c>
      <c r="AB2197" s="25" t="str">
        <f>VLOOKUP(U2197,'Currency Sheet'!A:C,3,)</f>
        <v>INR</v>
      </c>
      <c r="AC2197" s="67" t="e">
        <f>VLOOKUP(P2197,'Customer List'!B:D,3,)</f>
        <v>#N/A</v>
      </c>
    </row>
    <row r="2198" spans="1:29" x14ac:dyDescent="0.25">
      <c r="A2198" s="25">
        <f t="shared" si="343"/>
        <v>2194</v>
      </c>
      <c r="B2198" s="25" t="s">
        <v>2681</v>
      </c>
      <c r="C2198" s="45">
        <v>45824</v>
      </c>
      <c r="D2198" s="45">
        <v>45828</v>
      </c>
      <c r="E2198" s="8">
        <v>8000</v>
      </c>
      <c r="F2198" s="8">
        <f t="shared" si="344"/>
        <v>8000</v>
      </c>
      <c r="G2198" s="54">
        <f t="shared" si="345"/>
        <v>8000</v>
      </c>
      <c r="H2198" s="25">
        <v>903050853</v>
      </c>
      <c r="I2198" s="25" t="s">
        <v>2682</v>
      </c>
      <c r="J2198" s="25">
        <v>1</v>
      </c>
      <c r="K2198" s="25">
        <v>1</v>
      </c>
      <c r="L2198" s="25">
        <f t="shared" si="346"/>
        <v>0</v>
      </c>
      <c r="M2198" s="25" t="s">
        <v>2686</v>
      </c>
      <c r="N2198" s="45">
        <v>45831</v>
      </c>
      <c r="O2198" s="54">
        <v>0</v>
      </c>
      <c r="P2198" s="25" t="s">
        <v>2684</v>
      </c>
      <c r="Q2198" s="25"/>
      <c r="R2198" s="25"/>
      <c r="S2198" s="3" t="s">
        <v>300</v>
      </c>
      <c r="T2198" s="55" t="s">
        <v>2685</v>
      </c>
      <c r="U2198" s="25" t="s">
        <v>2790</v>
      </c>
      <c r="V2198" s="25" t="e">
        <f>VLOOKUP(P2198,'Customer List'!B:C,2,)</f>
        <v>#N/A</v>
      </c>
      <c r="W2198" s="56"/>
      <c r="X2198" s="45" t="str">
        <f t="shared" si="353"/>
        <v/>
      </c>
      <c r="Y2198" s="25" t="str">
        <f t="shared" si="347"/>
        <v/>
      </c>
      <c r="Z2198" s="25" t="str">
        <f t="shared" si="348"/>
        <v>Monday</v>
      </c>
      <c r="AA2198" s="25" t="str">
        <f t="shared" si="349"/>
        <v/>
      </c>
      <c r="AB2198" s="25" t="str">
        <f>VLOOKUP(U2198,'Currency Sheet'!A:C,3,)</f>
        <v>INR</v>
      </c>
      <c r="AC2198" s="67" t="e">
        <f>VLOOKUP(P2198,'Customer List'!B:D,3,)</f>
        <v>#N/A</v>
      </c>
    </row>
    <row r="2199" spans="1:29" x14ac:dyDescent="0.25">
      <c r="A2199" s="25">
        <f t="shared" si="343"/>
        <v>2195</v>
      </c>
      <c r="B2199" s="25" t="s">
        <v>2668</v>
      </c>
      <c r="C2199" s="45">
        <v>45825</v>
      </c>
      <c r="D2199" s="45">
        <v>45828</v>
      </c>
      <c r="E2199" s="8">
        <v>2688.75</v>
      </c>
      <c r="F2199" s="8">
        <f t="shared" si="344"/>
        <v>2688.75</v>
      </c>
      <c r="G2199" s="54">
        <f t="shared" si="345"/>
        <v>13443.75</v>
      </c>
      <c r="H2199" s="25" t="s">
        <v>2687</v>
      </c>
      <c r="I2199" s="25" t="s">
        <v>2688</v>
      </c>
      <c r="J2199" s="25">
        <v>5</v>
      </c>
      <c r="K2199" s="25">
        <v>5</v>
      </c>
      <c r="L2199" s="25">
        <f t="shared" si="346"/>
        <v>0</v>
      </c>
      <c r="M2199" s="25" t="s">
        <v>2689</v>
      </c>
      <c r="N2199" s="45">
        <v>45855</v>
      </c>
      <c r="O2199" s="54">
        <v>47500</v>
      </c>
      <c r="P2199" s="25" t="s">
        <v>255</v>
      </c>
      <c r="Q2199" s="25" t="s">
        <v>637</v>
      </c>
      <c r="R2199" s="25" t="s">
        <v>638</v>
      </c>
      <c r="S2199" s="3">
        <v>4</v>
      </c>
      <c r="T2199" s="55" t="s">
        <v>2690</v>
      </c>
      <c r="U2199" s="25" t="s">
        <v>2790</v>
      </c>
      <c r="V2199" s="25" t="str">
        <f>VLOOKUP(P2199,'Customer List'!B:C,2,)</f>
        <v>Delhi</v>
      </c>
      <c r="W2199" s="56"/>
      <c r="X2199" s="45">
        <v>45855</v>
      </c>
      <c r="Y2199" s="25">
        <f t="shared" si="347"/>
        <v>0</v>
      </c>
      <c r="Z2199" s="25" t="str">
        <f t="shared" si="348"/>
        <v>Thursday</v>
      </c>
      <c r="AA2199" s="25" t="str">
        <f t="shared" si="349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343"/>
        <v>2196</v>
      </c>
      <c r="B2200" s="25" t="s">
        <v>2668</v>
      </c>
      <c r="C2200" s="45">
        <v>45825</v>
      </c>
      <c r="D2200" s="45">
        <v>45828</v>
      </c>
      <c r="E2200" s="8">
        <v>9097.7999999999993</v>
      </c>
      <c r="F2200" s="8">
        <f t="shared" si="344"/>
        <v>9097.7999999999993</v>
      </c>
      <c r="G2200" s="54">
        <f t="shared" si="345"/>
        <v>9097.7999999999993</v>
      </c>
      <c r="H2200" s="25">
        <v>114511012</v>
      </c>
      <c r="I2200" s="25" t="s">
        <v>2691</v>
      </c>
      <c r="J2200" s="25">
        <v>1</v>
      </c>
      <c r="K2200" s="25">
        <v>1</v>
      </c>
      <c r="L2200" s="25">
        <f t="shared" si="346"/>
        <v>0</v>
      </c>
      <c r="M2200" s="25" t="s">
        <v>2670</v>
      </c>
      <c r="N2200" s="45">
        <v>45841</v>
      </c>
      <c r="O2200" s="54">
        <v>10917.36</v>
      </c>
      <c r="P2200" s="25" t="s">
        <v>17</v>
      </c>
      <c r="Q2200" s="25" t="s">
        <v>637</v>
      </c>
      <c r="R2200" s="25" t="s">
        <v>638</v>
      </c>
      <c r="S2200" s="3" t="s">
        <v>300</v>
      </c>
      <c r="T2200" s="55"/>
      <c r="U2200" s="25" t="s">
        <v>2790</v>
      </c>
      <c r="V2200" s="25" t="str">
        <f>VLOOKUP(P2200,'Customer List'!B:C,2,)</f>
        <v>Delhi</v>
      </c>
      <c r="W2200" s="56"/>
      <c r="X2200" s="45">
        <v>45841</v>
      </c>
      <c r="Y2200" s="25">
        <f t="shared" si="347"/>
        <v>0</v>
      </c>
      <c r="Z2200" s="25" t="str">
        <f t="shared" si="348"/>
        <v>Thursday</v>
      </c>
      <c r="AA2200" s="25" t="str">
        <f t="shared" si="349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343"/>
        <v>2197</v>
      </c>
      <c r="B2201" s="25" t="s">
        <v>2668</v>
      </c>
      <c r="C2201" s="45">
        <v>45825</v>
      </c>
      <c r="D2201" s="45">
        <v>45828</v>
      </c>
      <c r="E2201" s="8">
        <v>5200.26</v>
      </c>
      <c r="F2201" s="8">
        <f t="shared" si="344"/>
        <v>5200.26</v>
      </c>
      <c r="G2201" s="54">
        <f t="shared" si="345"/>
        <v>5200.26</v>
      </c>
      <c r="H2201" s="25">
        <v>112100200</v>
      </c>
      <c r="I2201" s="25" t="s">
        <v>2692</v>
      </c>
      <c r="J2201" s="25">
        <v>1</v>
      </c>
      <c r="K2201" s="25">
        <v>1</v>
      </c>
      <c r="L2201" s="25">
        <f t="shared" si="346"/>
        <v>0</v>
      </c>
      <c r="M2201" s="25" t="s">
        <v>2670</v>
      </c>
      <c r="N2201" s="45">
        <v>45841</v>
      </c>
      <c r="O2201" s="54">
        <v>6240.31</v>
      </c>
      <c r="P2201" s="25" t="s">
        <v>17</v>
      </c>
      <c r="Q2201" s="25" t="s">
        <v>637</v>
      </c>
      <c r="R2201" s="25" t="s">
        <v>638</v>
      </c>
      <c r="S2201" s="3">
        <v>4</v>
      </c>
      <c r="T2201" s="55" t="s">
        <v>2671</v>
      </c>
      <c r="U2201" s="25" t="s">
        <v>2790</v>
      </c>
      <c r="V2201" s="25" t="str">
        <f>VLOOKUP(P2201,'Customer List'!B:C,2,)</f>
        <v>Delhi</v>
      </c>
      <c r="W2201" s="56"/>
      <c r="X2201" s="45">
        <v>45841</v>
      </c>
      <c r="Y2201" s="25">
        <f t="shared" si="347"/>
        <v>0</v>
      </c>
      <c r="Z2201" s="25" t="str">
        <f t="shared" si="348"/>
        <v>Thursday</v>
      </c>
      <c r="AA2201" s="25" t="str">
        <f t="shared" si="349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343"/>
        <v>2198</v>
      </c>
      <c r="B2202" s="25" t="s">
        <v>2693</v>
      </c>
      <c r="C2202" s="45">
        <v>45827</v>
      </c>
      <c r="D2202" s="45">
        <v>45834</v>
      </c>
      <c r="E2202" s="8">
        <v>5384.34</v>
      </c>
      <c r="F2202" s="8">
        <f t="shared" si="344"/>
        <v>5384.34</v>
      </c>
      <c r="G2202" s="54">
        <f t="shared" si="345"/>
        <v>5384.34</v>
      </c>
      <c r="H2202" s="25">
        <v>154210</v>
      </c>
      <c r="I2202" s="25" t="s">
        <v>2694</v>
      </c>
      <c r="J2202" s="25">
        <v>1</v>
      </c>
      <c r="K2202" s="25">
        <v>1</v>
      </c>
      <c r="L2202" s="25">
        <f t="shared" si="346"/>
        <v>0</v>
      </c>
      <c r="M2202" s="25" t="s">
        <v>2695</v>
      </c>
      <c r="N2202" s="45">
        <v>45841</v>
      </c>
      <c r="O2202" s="54">
        <v>6461.21</v>
      </c>
      <c r="P2202" s="25" t="s">
        <v>17</v>
      </c>
      <c r="Q2202" s="25" t="s">
        <v>637</v>
      </c>
      <c r="R2202" s="25" t="s">
        <v>638</v>
      </c>
      <c r="S2202" s="3">
        <v>-20</v>
      </c>
      <c r="T2202" s="55"/>
      <c r="U2202" s="25" t="s">
        <v>2790</v>
      </c>
      <c r="V2202" s="25" t="str">
        <f>VLOOKUP(P2202,'Customer List'!B:C,2,)</f>
        <v>Delhi</v>
      </c>
      <c r="W2202" s="56"/>
      <c r="X2202" s="45">
        <v>45841</v>
      </c>
      <c r="Y2202" s="25">
        <f t="shared" si="347"/>
        <v>0</v>
      </c>
      <c r="Z2202" s="25" t="str">
        <f t="shared" si="348"/>
        <v>Thursday</v>
      </c>
      <c r="AA2202" s="25" t="str">
        <f t="shared" si="349"/>
        <v>Thursday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343"/>
        <v>2199</v>
      </c>
      <c r="B2203" s="25" t="s">
        <v>2696</v>
      </c>
      <c r="C2203" s="45">
        <v>45828</v>
      </c>
      <c r="D2203" s="45">
        <v>45834</v>
      </c>
      <c r="E2203" s="8">
        <v>16000</v>
      </c>
      <c r="F2203" s="8">
        <f t="shared" si="344"/>
        <v>16000</v>
      </c>
      <c r="G2203" s="54">
        <f t="shared" si="345"/>
        <v>160000</v>
      </c>
      <c r="H2203" s="25" t="s">
        <v>2697</v>
      </c>
      <c r="I2203" s="25" t="s">
        <v>2698</v>
      </c>
      <c r="J2203" s="25">
        <v>10</v>
      </c>
      <c r="K2203" s="25"/>
      <c r="L2203" s="25">
        <f t="shared" si="346"/>
        <v>10</v>
      </c>
      <c r="M2203" s="25"/>
      <c r="N2203" s="45"/>
      <c r="O2203" s="54"/>
      <c r="P2203" s="25" t="s">
        <v>1149</v>
      </c>
      <c r="Q2203" s="25"/>
      <c r="R2203" s="25"/>
      <c r="S2203" s="3">
        <v>-20</v>
      </c>
      <c r="T2203" s="55"/>
      <c r="U2203" s="25" t="s">
        <v>2790</v>
      </c>
      <c r="V2203" s="25" t="str">
        <f>VLOOKUP(P2203,'Customer List'!B:C,2,)</f>
        <v>STOCK</v>
      </c>
      <c r="W2203" s="56" t="s">
        <v>1149</v>
      </c>
      <c r="X2203" s="45" t="str">
        <f>IF(OR(R2203 = "PRIYANKA MADAM", R2203 = "DEEPAK", R2203 = "PORTER"),N2203,"")</f>
        <v/>
      </c>
      <c r="Y2203" s="25" t="str">
        <f t="shared" si="347"/>
        <v/>
      </c>
      <c r="Z2203" s="25" t="str">
        <f t="shared" si="348"/>
        <v/>
      </c>
      <c r="AA2203" s="25" t="str">
        <f t="shared" si="349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343"/>
        <v>2200</v>
      </c>
      <c r="B2204" s="25" t="s">
        <v>2696</v>
      </c>
      <c r="C2204" s="45">
        <v>45828</v>
      </c>
      <c r="D2204" s="45">
        <v>45834</v>
      </c>
      <c r="E2204" s="8">
        <v>16000</v>
      </c>
      <c r="F2204" s="8">
        <f t="shared" si="344"/>
        <v>16000</v>
      </c>
      <c r="G2204" s="54">
        <f t="shared" si="345"/>
        <v>112000</v>
      </c>
      <c r="H2204" s="25" t="s">
        <v>2697</v>
      </c>
      <c r="I2204" s="25" t="s">
        <v>2698</v>
      </c>
      <c r="J2204" s="25">
        <v>7</v>
      </c>
      <c r="K2204" s="25">
        <v>7</v>
      </c>
      <c r="L2204" s="25">
        <f t="shared" si="346"/>
        <v>0</v>
      </c>
      <c r="M2204" s="25" t="s">
        <v>2689</v>
      </c>
      <c r="N2204" s="45">
        <v>45855</v>
      </c>
      <c r="O2204" s="54">
        <v>126000</v>
      </c>
      <c r="P2204" s="25" t="s">
        <v>255</v>
      </c>
      <c r="Q2204" s="25" t="s">
        <v>637</v>
      </c>
      <c r="R2204" s="25" t="s">
        <v>638</v>
      </c>
      <c r="S2204" s="3">
        <v>-20</v>
      </c>
      <c r="T2204" s="55"/>
      <c r="U2204" s="25" t="s">
        <v>2790</v>
      </c>
      <c r="V2204" s="25" t="str">
        <f>VLOOKUP(P2204,'Customer List'!B:C,2,)</f>
        <v>Delhi</v>
      </c>
      <c r="W2204" s="56"/>
      <c r="X2204" s="45">
        <v>45855</v>
      </c>
      <c r="Y2204" s="25">
        <f t="shared" si="347"/>
        <v>0</v>
      </c>
      <c r="Z2204" s="25" t="str">
        <f t="shared" si="348"/>
        <v>Thursday</v>
      </c>
      <c r="AA2204" s="25" t="str">
        <f t="shared" si="349"/>
        <v>Thursday</v>
      </c>
      <c r="AB2204" s="25" t="str">
        <f>VLOOKUP(U2204,'Currency Sheet'!A:C,3,)</f>
        <v>INR</v>
      </c>
      <c r="AC2204" s="67" t="str">
        <f>VLOOKUP(P2204,'Customer List'!B:D,3,)</f>
        <v>Local</v>
      </c>
    </row>
    <row r="2205" spans="1:29" x14ac:dyDescent="0.25">
      <c r="A2205" s="25">
        <f t="shared" si="343"/>
        <v>2201</v>
      </c>
      <c r="B2205" s="25" t="s">
        <v>2699</v>
      </c>
      <c r="C2205" s="45">
        <v>45845</v>
      </c>
      <c r="D2205" s="45">
        <v>45849</v>
      </c>
      <c r="E2205" s="8">
        <v>9414.86</v>
      </c>
      <c r="F2205" s="8">
        <f t="shared" si="344"/>
        <v>9414.86</v>
      </c>
      <c r="G2205" s="54">
        <f t="shared" si="345"/>
        <v>9414.86</v>
      </c>
      <c r="H2205" s="25">
        <v>4520012</v>
      </c>
      <c r="I2205" s="25" t="s">
        <v>2700</v>
      </c>
      <c r="J2205" s="25">
        <v>1</v>
      </c>
      <c r="K2205" s="25">
        <v>1</v>
      </c>
      <c r="L2205" s="25">
        <f t="shared" si="346"/>
        <v>0</v>
      </c>
      <c r="M2205" s="25" t="s">
        <v>2701</v>
      </c>
      <c r="N2205" s="45">
        <v>45866</v>
      </c>
      <c r="O2205" s="54">
        <v>11295.43</v>
      </c>
      <c r="P2205" s="25" t="s">
        <v>17</v>
      </c>
      <c r="Q2205" s="25" t="s">
        <v>637</v>
      </c>
      <c r="R2205" s="25" t="s">
        <v>638</v>
      </c>
      <c r="S2205" s="3" t="s">
        <v>300</v>
      </c>
      <c r="T2205" s="55"/>
      <c r="U2205" s="25" t="s">
        <v>2790</v>
      </c>
      <c r="V2205" s="25" t="str">
        <f>VLOOKUP(P2205,'Customer List'!B:C,2,)</f>
        <v>Delhi</v>
      </c>
      <c r="W2205" s="56"/>
      <c r="X2205" s="45">
        <v>45866</v>
      </c>
      <c r="Y2205" s="25">
        <f t="shared" si="347"/>
        <v>0</v>
      </c>
      <c r="Z2205" s="25" t="str">
        <f t="shared" si="348"/>
        <v>Monday</v>
      </c>
      <c r="AA2205" s="25" t="str">
        <f t="shared" si="349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343"/>
        <v>2202</v>
      </c>
      <c r="B2206" s="25" t="s">
        <v>2699</v>
      </c>
      <c r="C2206" s="45">
        <v>45845</v>
      </c>
      <c r="D2206" s="45">
        <v>45849</v>
      </c>
      <c r="E2206" s="8">
        <v>29251.02</v>
      </c>
      <c r="F2206" s="8">
        <f t="shared" si="344"/>
        <v>29251.02</v>
      </c>
      <c r="G2206" s="54">
        <f t="shared" si="345"/>
        <v>29251.02</v>
      </c>
      <c r="H2206" s="25">
        <v>4430022</v>
      </c>
      <c r="I2206" s="25" t="s">
        <v>2702</v>
      </c>
      <c r="J2206" s="25">
        <v>1</v>
      </c>
      <c r="K2206" s="25">
        <v>1</v>
      </c>
      <c r="L2206" s="25">
        <f t="shared" si="346"/>
        <v>0</v>
      </c>
      <c r="M2206" s="25" t="s">
        <v>2701</v>
      </c>
      <c r="N2206" s="45">
        <v>45866</v>
      </c>
      <c r="O2206" s="54">
        <v>35101.22</v>
      </c>
      <c r="P2206" s="25" t="s">
        <v>17</v>
      </c>
      <c r="Q2206" s="25" t="s">
        <v>637</v>
      </c>
      <c r="R2206" s="25" t="s">
        <v>638</v>
      </c>
      <c r="S2206" s="3" t="s">
        <v>300</v>
      </c>
      <c r="T2206" s="55"/>
      <c r="U2206" s="25" t="s">
        <v>2790</v>
      </c>
      <c r="V2206" s="25" t="str">
        <f>VLOOKUP(P2206,'Customer List'!B:C,2,)</f>
        <v>Delhi</v>
      </c>
      <c r="W2206" s="56"/>
      <c r="X2206" s="45">
        <v>45866</v>
      </c>
      <c r="Y2206" s="25">
        <f t="shared" si="347"/>
        <v>0</v>
      </c>
      <c r="Z2206" s="25" t="str">
        <f t="shared" si="348"/>
        <v>Monday</v>
      </c>
      <c r="AA2206" s="25" t="str">
        <f t="shared" si="349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343"/>
        <v>2203</v>
      </c>
      <c r="B2207" s="25" t="s">
        <v>2703</v>
      </c>
      <c r="C2207" s="45">
        <v>45856</v>
      </c>
      <c r="D2207" s="45">
        <v>45861</v>
      </c>
      <c r="E2207" s="8">
        <v>8450</v>
      </c>
      <c r="F2207" s="8">
        <f t="shared" si="344"/>
        <v>8450</v>
      </c>
      <c r="G2207" s="54">
        <f t="shared" si="345"/>
        <v>8450</v>
      </c>
      <c r="H2207" s="25">
        <v>6542050</v>
      </c>
      <c r="I2207" s="25" t="s">
        <v>2704</v>
      </c>
      <c r="J2207" s="25">
        <v>1</v>
      </c>
      <c r="K2207" s="25"/>
      <c r="L2207" s="25">
        <f t="shared" si="346"/>
        <v>1</v>
      </c>
      <c r="M2207" s="25"/>
      <c r="N2207" s="45"/>
      <c r="O2207" s="54"/>
      <c r="P2207" s="25" t="s">
        <v>1149</v>
      </c>
      <c r="Q2207" s="25"/>
      <c r="R2207" s="25"/>
      <c r="S2207" s="3" t="s">
        <v>300</v>
      </c>
      <c r="T2207" s="55"/>
      <c r="U2207" s="25" t="s">
        <v>2790</v>
      </c>
      <c r="V2207" s="25" t="str">
        <f>VLOOKUP(P2207,'Customer List'!B:C,2,)</f>
        <v>STOCK</v>
      </c>
      <c r="W2207" s="56" t="s">
        <v>1149</v>
      </c>
      <c r="X2207" s="45" t="str">
        <f t="shared" ref="X2207:X2209" si="354">IF(OR(R2207 = "PRIYANKA MADAM", R2207 = "DEEPAK", R2207 = "PORTER"),N2207,"")</f>
        <v/>
      </c>
      <c r="Y2207" s="25" t="str">
        <f t="shared" si="347"/>
        <v/>
      </c>
      <c r="Z2207" s="25" t="str">
        <f t="shared" si="348"/>
        <v/>
      </c>
      <c r="AA2207" s="25" t="str">
        <f t="shared" si="349"/>
        <v/>
      </c>
      <c r="AB2207" s="25" t="str">
        <f>VLOOKUP(U2207,'Currency Sheet'!A:C,3,)</f>
        <v>INR</v>
      </c>
      <c r="AC2207" s="67" t="str">
        <f>VLOOKUP(P2207,'Customer List'!B:D,3,)</f>
        <v>STOCK</v>
      </c>
    </row>
    <row r="2208" spans="1:29" x14ac:dyDescent="0.25">
      <c r="A2208" s="25">
        <f t="shared" si="343"/>
        <v>2204</v>
      </c>
      <c r="B2208" s="25" t="s">
        <v>2703</v>
      </c>
      <c r="C2208" s="45">
        <v>45856</v>
      </c>
      <c r="D2208" s="45">
        <v>45861</v>
      </c>
      <c r="E2208" s="8">
        <v>16355</v>
      </c>
      <c r="F2208" s="8">
        <f t="shared" si="344"/>
        <v>16355</v>
      </c>
      <c r="G2208" s="54">
        <f t="shared" si="345"/>
        <v>16355</v>
      </c>
      <c r="H2208" s="25">
        <v>6539025</v>
      </c>
      <c r="I2208" s="25" t="s">
        <v>2705</v>
      </c>
      <c r="J2208" s="25">
        <v>1</v>
      </c>
      <c r="K2208" s="25"/>
      <c r="L2208" s="25">
        <f t="shared" si="346"/>
        <v>1</v>
      </c>
      <c r="M2208" s="25"/>
      <c r="N2208" s="45"/>
      <c r="O2208" s="54"/>
      <c r="P2208" s="25" t="s">
        <v>1149</v>
      </c>
      <c r="Q2208" s="25"/>
      <c r="R2208" s="25"/>
      <c r="S2208" s="3" t="s">
        <v>300</v>
      </c>
      <c r="T2208" s="55"/>
      <c r="U2208" s="25" t="s">
        <v>2790</v>
      </c>
      <c r="V2208" s="25" t="str">
        <f>VLOOKUP(P2208,'Customer List'!B:C,2,)</f>
        <v>STOCK</v>
      </c>
      <c r="W2208" s="56" t="s">
        <v>1149</v>
      </c>
      <c r="X2208" s="45" t="str">
        <f t="shared" si="354"/>
        <v/>
      </c>
      <c r="Y2208" s="25" t="str">
        <f t="shared" si="347"/>
        <v/>
      </c>
      <c r="Z2208" s="25" t="str">
        <f t="shared" si="348"/>
        <v/>
      </c>
      <c r="AA2208" s="25" t="str">
        <f t="shared" si="349"/>
        <v/>
      </c>
      <c r="AB2208" s="25" t="str">
        <f>VLOOKUP(U2208,'Currency Sheet'!A:C,3,)</f>
        <v>INR</v>
      </c>
      <c r="AC2208" s="67" t="str">
        <f>VLOOKUP(P2208,'Customer List'!B:D,3,)</f>
        <v>STOCK</v>
      </c>
    </row>
    <row r="2209" spans="1:29" x14ac:dyDescent="0.25">
      <c r="A2209" s="25">
        <f t="shared" si="343"/>
        <v>2205</v>
      </c>
      <c r="B2209" s="25" t="s">
        <v>2703</v>
      </c>
      <c r="C2209" s="45">
        <v>45856</v>
      </c>
      <c r="D2209" s="45">
        <v>45861</v>
      </c>
      <c r="E2209" s="8">
        <v>5225</v>
      </c>
      <c r="F2209" s="8">
        <f t="shared" si="344"/>
        <v>5225</v>
      </c>
      <c r="G2209" s="54">
        <f t="shared" si="345"/>
        <v>31350</v>
      </c>
      <c r="H2209" s="25">
        <v>6552050</v>
      </c>
      <c r="I2209" s="25" t="s">
        <v>2664</v>
      </c>
      <c r="J2209" s="25">
        <v>6</v>
      </c>
      <c r="K2209" s="25"/>
      <c r="L2209" s="25">
        <f t="shared" si="346"/>
        <v>6</v>
      </c>
      <c r="M2209" s="25"/>
      <c r="N2209" s="45"/>
      <c r="O2209" s="54"/>
      <c r="P2209" s="25" t="s">
        <v>1149</v>
      </c>
      <c r="Q2209" s="25"/>
      <c r="R2209" s="25"/>
      <c r="S2209" s="3" t="s">
        <v>300</v>
      </c>
      <c r="T2209" s="55"/>
      <c r="U2209" s="25" t="s">
        <v>2790</v>
      </c>
      <c r="V2209" s="25" t="str">
        <f>VLOOKUP(P2209,'Customer List'!B:C,2,)</f>
        <v>STOCK</v>
      </c>
      <c r="W2209" s="56" t="s">
        <v>1149</v>
      </c>
      <c r="X2209" s="45" t="str">
        <f t="shared" si="354"/>
        <v/>
      </c>
      <c r="Y2209" s="25" t="str">
        <f t="shared" si="347"/>
        <v/>
      </c>
      <c r="Z2209" s="25" t="str">
        <f t="shared" si="348"/>
        <v/>
      </c>
      <c r="AA2209" s="25" t="str">
        <f t="shared" si="349"/>
        <v/>
      </c>
      <c r="AB2209" s="25" t="str">
        <f>VLOOKUP(U2209,'Currency Sheet'!A:C,3,)</f>
        <v>INR</v>
      </c>
      <c r="AC2209" s="67" t="str">
        <f>VLOOKUP(P2209,'Customer List'!B:D,3,)</f>
        <v>STOCK</v>
      </c>
    </row>
    <row r="2210" spans="1:29" x14ac:dyDescent="0.25">
      <c r="A2210" s="25">
        <f t="shared" si="343"/>
        <v>2206</v>
      </c>
      <c r="B2210" s="25" t="s">
        <v>2706</v>
      </c>
      <c r="C2210" s="45">
        <v>45856</v>
      </c>
      <c r="D2210" s="45">
        <v>45863</v>
      </c>
      <c r="E2210" s="8">
        <v>2828.4600000000005</v>
      </c>
      <c r="F2210" s="8">
        <f t="shared" si="344"/>
        <v>2828.4600000000005</v>
      </c>
      <c r="G2210" s="54">
        <f t="shared" si="345"/>
        <v>8485.380000000001</v>
      </c>
      <c r="H2210" s="25">
        <v>2100201</v>
      </c>
      <c r="I2210" s="25" t="s">
        <v>2707</v>
      </c>
      <c r="J2210" s="25">
        <v>3</v>
      </c>
      <c r="K2210" s="25">
        <v>3</v>
      </c>
      <c r="L2210" s="25">
        <f t="shared" si="346"/>
        <v>0</v>
      </c>
      <c r="M2210" s="25" t="s">
        <v>2708</v>
      </c>
      <c r="N2210" s="45">
        <v>45866</v>
      </c>
      <c r="O2210" s="54">
        <v>10182.450000000001</v>
      </c>
      <c r="P2210" s="25" t="s">
        <v>17</v>
      </c>
      <c r="Q2210" s="25" t="s">
        <v>2078</v>
      </c>
      <c r="R2210" s="25" t="s">
        <v>638</v>
      </c>
      <c r="S2210" s="3" t="s">
        <v>300</v>
      </c>
      <c r="T2210" s="55"/>
      <c r="U2210" s="25" t="s">
        <v>2790</v>
      </c>
      <c r="V2210" s="25" t="str">
        <f>VLOOKUP(P2210,'Customer List'!B:C,2,)</f>
        <v>Delhi</v>
      </c>
      <c r="W2210" s="56"/>
      <c r="X2210" s="45">
        <v>45866</v>
      </c>
      <c r="Y2210" s="25">
        <f t="shared" si="347"/>
        <v>0</v>
      </c>
      <c r="Z2210" s="25" t="str">
        <f t="shared" si="348"/>
        <v>Monday</v>
      </c>
      <c r="AA2210" s="25" t="str">
        <f t="shared" si="349"/>
        <v>Monday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343"/>
        <v>2207</v>
      </c>
      <c r="B2211" s="25" t="s">
        <v>2706</v>
      </c>
      <c r="C2211" s="45">
        <v>45856</v>
      </c>
      <c r="D2211" s="45">
        <v>45863</v>
      </c>
      <c r="E2211" s="8">
        <v>5930.33</v>
      </c>
      <c r="F2211" s="8">
        <f t="shared" si="344"/>
        <v>5930.33</v>
      </c>
      <c r="G2211" s="54">
        <f t="shared" si="345"/>
        <v>5930.33</v>
      </c>
      <c r="H2211" s="25">
        <v>100575</v>
      </c>
      <c r="I2211" s="25" t="s">
        <v>2709</v>
      </c>
      <c r="J2211" s="25">
        <v>1</v>
      </c>
      <c r="K2211" s="25">
        <v>1</v>
      </c>
      <c r="L2211" s="25">
        <f t="shared" si="346"/>
        <v>0</v>
      </c>
      <c r="M2211" s="25" t="s">
        <v>3343</v>
      </c>
      <c r="N2211" s="45">
        <v>45904</v>
      </c>
      <c r="O2211" s="54">
        <v>7116.39</v>
      </c>
      <c r="P2211" s="25" t="s">
        <v>1015</v>
      </c>
      <c r="Q2211" s="25" t="s">
        <v>637</v>
      </c>
      <c r="R2211" s="25" t="s">
        <v>638</v>
      </c>
      <c r="S2211" s="3">
        <v>4</v>
      </c>
      <c r="T2211" s="55"/>
      <c r="U2211" s="25" t="s">
        <v>2790</v>
      </c>
      <c r="V2211" s="25" t="str">
        <f>VLOOKUP(P2211,'Customer List'!B:C,2,)</f>
        <v>Delhi</v>
      </c>
      <c r="W2211" s="56"/>
      <c r="X2211" s="45">
        <f>IF(OR(R2211 = "PRIYANKA MADAM", R2211 = "DEEPAK", R2211 = "PORTER"),N2211,"")</f>
        <v>45904</v>
      </c>
      <c r="Y2211" s="25">
        <f t="shared" si="347"/>
        <v>0</v>
      </c>
      <c r="Z2211" s="25" t="str">
        <f t="shared" si="348"/>
        <v>Thursday</v>
      </c>
      <c r="AA2211" s="25" t="str">
        <f t="shared" si="349"/>
        <v>Thursday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343"/>
        <v>2208</v>
      </c>
      <c r="B2212" s="25" t="s">
        <v>2706</v>
      </c>
      <c r="C2212" s="45">
        <v>45856</v>
      </c>
      <c r="D2212" s="45">
        <v>45863</v>
      </c>
      <c r="E2212" s="8">
        <v>8995.14</v>
      </c>
      <c r="F2212" s="8">
        <f t="shared" si="344"/>
        <v>8995.14</v>
      </c>
      <c r="G2212" s="54">
        <f t="shared" si="345"/>
        <v>8995.14</v>
      </c>
      <c r="H2212" s="25">
        <v>196055</v>
      </c>
      <c r="I2212" s="25" t="s">
        <v>2710</v>
      </c>
      <c r="J2212" s="25">
        <v>1</v>
      </c>
      <c r="K2212" s="25">
        <v>1</v>
      </c>
      <c r="L2212" s="25">
        <f t="shared" si="346"/>
        <v>0</v>
      </c>
      <c r="M2212" s="25" t="s">
        <v>2711</v>
      </c>
      <c r="N2212" s="45">
        <v>45866</v>
      </c>
      <c r="O2212" s="54">
        <v>0</v>
      </c>
      <c r="P2212" s="25" t="s">
        <v>31</v>
      </c>
      <c r="Q2212" s="25" t="s">
        <v>2078</v>
      </c>
      <c r="R2212" s="25" t="s">
        <v>849</v>
      </c>
      <c r="S2212" s="3" t="s">
        <v>300</v>
      </c>
      <c r="T2212" s="55" t="s">
        <v>610</v>
      </c>
      <c r="U2212" s="25" t="s">
        <v>2790</v>
      </c>
      <c r="V2212" s="25" t="str">
        <f>VLOOKUP(P2212,'Customer List'!B:C,2,)</f>
        <v>Delhi</v>
      </c>
      <c r="W2212" s="56"/>
      <c r="X2212" s="45">
        <v>45866</v>
      </c>
      <c r="Y2212" s="25">
        <f t="shared" si="347"/>
        <v>0</v>
      </c>
      <c r="Z2212" s="25" t="str">
        <f t="shared" si="348"/>
        <v>Monday</v>
      </c>
      <c r="AA2212" s="25" t="str">
        <f t="shared" si="349"/>
        <v>Monday</v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x14ac:dyDescent="0.25">
      <c r="A2213" s="25">
        <f t="shared" si="343"/>
        <v>2209</v>
      </c>
      <c r="B2213" s="25" t="s">
        <v>2712</v>
      </c>
      <c r="C2213" s="45">
        <v>45856</v>
      </c>
      <c r="D2213" s="45">
        <v>45863</v>
      </c>
      <c r="E2213" s="8">
        <v>39000</v>
      </c>
      <c r="F2213" s="8">
        <f t="shared" si="344"/>
        <v>39000</v>
      </c>
      <c r="G2213" s="54">
        <f t="shared" si="345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6"/>
        <v>0</v>
      </c>
      <c r="M2213" s="25" t="s">
        <v>2713</v>
      </c>
      <c r="N2213" s="45">
        <v>45867</v>
      </c>
      <c r="O2213" s="54">
        <v>48750</v>
      </c>
      <c r="P2213" s="25" t="s">
        <v>461</v>
      </c>
      <c r="Q2213" s="25"/>
      <c r="R2213" s="25"/>
      <c r="S2213" s="3">
        <v>-20</v>
      </c>
      <c r="T2213" s="55"/>
      <c r="U2213" s="25" t="s">
        <v>2790</v>
      </c>
      <c r="V2213" s="25" t="str">
        <f>VLOOKUP(P2213,'Customer List'!B:C,2,)</f>
        <v>Hyderabad</v>
      </c>
      <c r="W2213" s="56"/>
      <c r="X2213" s="45" t="str">
        <f>IF(OR(R2213 = "PRIYANKA MADAM", R2213 = "DEEPAK", R2213 = "PORTER"),N2213,"")</f>
        <v/>
      </c>
      <c r="Y2213" s="25" t="str">
        <f t="shared" si="347"/>
        <v/>
      </c>
      <c r="Z2213" s="25" t="str">
        <f t="shared" si="348"/>
        <v>Tuesday</v>
      </c>
      <c r="AA2213" s="25" t="str">
        <f t="shared" si="349"/>
        <v/>
      </c>
      <c r="AB2213" s="25" t="str">
        <f>VLOOKUP(U2213,'Currency Sheet'!A:C,3,)</f>
        <v>INR</v>
      </c>
      <c r="AC2213" s="67" t="str">
        <f>VLOOKUP(P2213,'Customer List'!B:D,3,)</f>
        <v>OutStation</v>
      </c>
    </row>
    <row r="2214" spans="1:29" x14ac:dyDescent="0.25">
      <c r="A2214" s="25">
        <f t="shared" si="343"/>
        <v>2210</v>
      </c>
      <c r="B2214" s="25" t="s">
        <v>2714</v>
      </c>
      <c r="C2214" s="45">
        <v>45859</v>
      </c>
      <c r="D2214" s="45">
        <v>45863</v>
      </c>
      <c r="E2214" s="8">
        <v>5384.34</v>
      </c>
      <c r="F2214" s="8">
        <f t="shared" si="344"/>
        <v>5384.34</v>
      </c>
      <c r="G2214" s="54">
        <f t="shared" si="345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6"/>
        <v>0</v>
      </c>
      <c r="M2214" s="25" t="s">
        <v>2715</v>
      </c>
      <c r="N2214" s="45">
        <v>45869</v>
      </c>
      <c r="O2214" s="54">
        <v>6461.21</v>
      </c>
      <c r="P2214" s="25" t="s">
        <v>17</v>
      </c>
      <c r="Q2214" s="25" t="s">
        <v>2078</v>
      </c>
      <c r="R2214" s="25" t="s">
        <v>638</v>
      </c>
      <c r="S2214" s="3">
        <v>-20</v>
      </c>
      <c r="T2214" s="55"/>
      <c r="U2214" s="25" t="s">
        <v>2790</v>
      </c>
      <c r="V2214" s="25" t="str">
        <f>VLOOKUP(P2214,'Customer List'!B:C,2,)</f>
        <v>Delhi</v>
      </c>
      <c r="W2214" s="56"/>
      <c r="X2214" s="45">
        <v>45869</v>
      </c>
      <c r="Y2214" s="25">
        <f t="shared" si="347"/>
        <v>0</v>
      </c>
      <c r="Z2214" s="25" t="str">
        <f t="shared" si="348"/>
        <v>Thursday</v>
      </c>
      <c r="AA2214" s="25" t="str">
        <f t="shared" si="349"/>
        <v>Thursday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343"/>
        <v>2211</v>
      </c>
      <c r="B2215" s="25" t="s">
        <v>14</v>
      </c>
      <c r="C2215" s="45">
        <v>45870</v>
      </c>
      <c r="D2215" s="45">
        <v>45870</v>
      </c>
      <c r="E2215" s="8">
        <v>0</v>
      </c>
      <c r="F2215" s="8">
        <f t="shared" si="344"/>
        <v>0</v>
      </c>
      <c r="G2215" s="54">
        <f t="shared" si="345"/>
        <v>0</v>
      </c>
      <c r="H2215" s="25">
        <v>116913001</v>
      </c>
      <c r="I2215" s="25" t="s">
        <v>2716</v>
      </c>
      <c r="J2215" s="25">
        <v>1</v>
      </c>
      <c r="K2215" s="25">
        <v>1</v>
      </c>
      <c r="L2215" s="25">
        <f t="shared" si="346"/>
        <v>0</v>
      </c>
      <c r="M2215" s="25" t="s">
        <v>2717</v>
      </c>
      <c r="N2215" s="45">
        <v>45888</v>
      </c>
      <c r="O2215" s="54">
        <v>7120</v>
      </c>
      <c r="P2215" s="25" t="s">
        <v>1015</v>
      </c>
      <c r="Q2215" s="25" t="s">
        <v>2078</v>
      </c>
      <c r="R2215" s="25" t="s">
        <v>849</v>
      </c>
      <c r="S2215" s="3" t="s">
        <v>300</v>
      </c>
      <c r="T2215" s="55"/>
      <c r="U2215" s="25" t="s">
        <v>2790</v>
      </c>
      <c r="V2215" s="25" t="str">
        <f>VLOOKUP(P2215,'Customer List'!B:C,2,)</f>
        <v>Delhi</v>
      </c>
      <c r="W2215" s="56"/>
      <c r="X2215" s="45">
        <v>45888</v>
      </c>
      <c r="Y2215" s="25">
        <f t="shared" si="347"/>
        <v>0</v>
      </c>
      <c r="Z2215" s="25" t="str">
        <f t="shared" si="348"/>
        <v>Tuesday</v>
      </c>
      <c r="AA2215" s="25" t="str">
        <f t="shared" si="349"/>
        <v>Tuesday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343"/>
        <v>2212</v>
      </c>
      <c r="B2216" s="25" t="s">
        <v>14</v>
      </c>
      <c r="C2216" s="45">
        <v>45870</v>
      </c>
      <c r="D2216" s="45">
        <v>45870</v>
      </c>
      <c r="E2216" s="8">
        <v>0</v>
      </c>
      <c r="F2216" s="8">
        <f t="shared" si="344"/>
        <v>0</v>
      </c>
      <c r="G2216" s="54">
        <f t="shared" si="345"/>
        <v>0</v>
      </c>
      <c r="H2216" s="25">
        <v>116910001</v>
      </c>
      <c r="I2216" s="25" t="s">
        <v>2718</v>
      </c>
      <c r="J2216" s="25">
        <v>1</v>
      </c>
      <c r="K2216" s="25"/>
      <c r="L2216" s="25">
        <f t="shared" si="346"/>
        <v>1</v>
      </c>
      <c r="M2216" s="25"/>
      <c r="N2216" s="45"/>
      <c r="O2216" s="54"/>
      <c r="P2216" s="25" t="s">
        <v>1149</v>
      </c>
      <c r="Q2216" s="25"/>
      <c r="R2216" s="25"/>
      <c r="S2216" s="3" t="s">
        <v>300</v>
      </c>
      <c r="T2216" s="55"/>
      <c r="U2216" s="25" t="s">
        <v>2790</v>
      </c>
      <c r="V2216" s="25" t="str">
        <f>VLOOKUP(P2216,'Customer List'!B:C,2,)</f>
        <v>STOCK</v>
      </c>
      <c r="W2216" s="56" t="s">
        <v>1149</v>
      </c>
      <c r="X2216" s="45" t="str">
        <f t="shared" ref="X2216:X2217" si="355">IF(OR(R2216 = "PRIYANKA MADAM", R2216 = "DEEPAK", R2216 = "PORTER"),N2216,"")</f>
        <v/>
      </c>
      <c r="Y2216" s="25" t="str">
        <f t="shared" si="347"/>
        <v/>
      </c>
      <c r="Z2216" s="25" t="str">
        <f t="shared" si="348"/>
        <v/>
      </c>
      <c r="AA2216" s="25" t="str">
        <f t="shared" si="349"/>
        <v/>
      </c>
      <c r="AB2216" s="25" t="str">
        <f>VLOOKUP(U2216,'Currency Sheet'!A:C,3,)</f>
        <v>INR</v>
      </c>
      <c r="AC2216" s="67" t="str">
        <f>VLOOKUP(P2216,'Customer List'!B:D,3,)</f>
        <v>STOCK</v>
      </c>
    </row>
    <row r="2217" spans="1:29" x14ac:dyDescent="0.25">
      <c r="A2217" s="25">
        <f t="shared" si="343"/>
        <v>2213</v>
      </c>
      <c r="B2217" s="25" t="s">
        <v>2719</v>
      </c>
      <c r="C2217" s="45">
        <v>45868</v>
      </c>
      <c r="D2217" s="45">
        <v>45871</v>
      </c>
      <c r="E2217" s="8">
        <v>25010.3</v>
      </c>
      <c r="F2217" s="8">
        <f t="shared" si="344"/>
        <v>25010.3</v>
      </c>
      <c r="G2217" s="54">
        <f t="shared" si="345"/>
        <v>25010.3</v>
      </c>
      <c r="H2217" s="25">
        <v>194670</v>
      </c>
      <c r="I2217" s="25" t="s">
        <v>2720</v>
      </c>
      <c r="J2217" s="25">
        <v>1</v>
      </c>
      <c r="K2217" s="25">
        <v>1</v>
      </c>
      <c r="L2217" s="25">
        <f t="shared" si="346"/>
        <v>0</v>
      </c>
      <c r="M2217" s="25" t="s">
        <v>3300</v>
      </c>
      <c r="N2217" s="45">
        <v>45901</v>
      </c>
      <c r="O2217" s="54">
        <v>27971.8</v>
      </c>
      <c r="P2217" s="25" t="s">
        <v>31</v>
      </c>
      <c r="Q2217" s="25" t="s">
        <v>637</v>
      </c>
      <c r="R2217" s="25" t="s">
        <v>638</v>
      </c>
      <c r="S2217" s="3" t="s">
        <v>300</v>
      </c>
      <c r="T2217" s="55"/>
      <c r="U2217" s="25" t="s">
        <v>2790</v>
      </c>
      <c r="V2217" s="25" t="str">
        <f>VLOOKUP(P2217,'Customer List'!B:C,2,)</f>
        <v>Delhi</v>
      </c>
      <c r="W2217" s="56"/>
      <c r="X2217" s="45">
        <f t="shared" si="355"/>
        <v>45901</v>
      </c>
      <c r="Y2217" s="25">
        <f t="shared" si="347"/>
        <v>0</v>
      </c>
      <c r="Z2217" s="25" t="str">
        <f t="shared" si="348"/>
        <v>Monday</v>
      </c>
      <c r="AA2217" s="25" t="str">
        <f t="shared" si="349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343"/>
        <v>2214</v>
      </c>
      <c r="B2218" s="25" t="s">
        <v>2719</v>
      </c>
      <c r="C2218" s="45">
        <v>45868</v>
      </c>
      <c r="D2218" s="45">
        <v>45871</v>
      </c>
      <c r="E2218" s="8">
        <v>3578.4</v>
      </c>
      <c r="F2218" s="8">
        <f t="shared" si="344"/>
        <v>3578.4</v>
      </c>
      <c r="G2218" s="54">
        <f t="shared" si="345"/>
        <v>3578.4</v>
      </c>
      <c r="H2218" s="25">
        <v>103028</v>
      </c>
      <c r="I2218" s="25" t="s">
        <v>2721</v>
      </c>
      <c r="J2218" s="25">
        <v>1</v>
      </c>
      <c r="K2218" s="25">
        <v>1</v>
      </c>
      <c r="L2218" s="25">
        <f t="shared" si="346"/>
        <v>0</v>
      </c>
      <c r="M2218" s="25" t="s">
        <v>2722</v>
      </c>
      <c r="N2218" s="45">
        <v>45881</v>
      </c>
      <c r="O2218" s="54">
        <v>0</v>
      </c>
      <c r="P2218" s="25" t="s">
        <v>31</v>
      </c>
      <c r="Q2218" s="25" t="s">
        <v>2078</v>
      </c>
      <c r="R2218" s="25" t="s">
        <v>638</v>
      </c>
      <c r="S2218" s="3" t="s">
        <v>300</v>
      </c>
      <c r="T2218" s="55" t="s">
        <v>2723</v>
      </c>
      <c r="U2218" s="25" t="s">
        <v>2790</v>
      </c>
      <c r="V2218" s="25" t="str">
        <f>VLOOKUP(P2218,'Customer List'!B:C,2,)</f>
        <v>Delhi</v>
      </c>
      <c r="W2218" s="56"/>
      <c r="X2218" s="45">
        <v>45881</v>
      </c>
      <c r="Y2218" s="25">
        <f t="shared" si="347"/>
        <v>0</v>
      </c>
      <c r="Z2218" s="25" t="str">
        <f t="shared" si="348"/>
        <v>Tuesday</v>
      </c>
      <c r="AA2218" s="25" t="str">
        <f t="shared" si="349"/>
        <v>Tuesday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343"/>
        <v>2215</v>
      </c>
      <c r="B2219" s="25" t="s">
        <v>2724</v>
      </c>
      <c r="C2219" s="45">
        <v>45868</v>
      </c>
      <c r="D2219" s="45">
        <v>45871</v>
      </c>
      <c r="E2219" s="8">
        <v>3637.5</v>
      </c>
      <c r="F2219" s="8">
        <f t="shared" si="344"/>
        <v>3637.5</v>
      </c>
      <c r="G2219" s="54">
        <f t="shared" si="345"/>
        <v>3637.5</v>
      </c>
      <c r="H2219" s="25">
        <v>116913050</v>
      </c>
      <c r="I2219" s="25" t="s">
        <v>2725</v>
      </c>
      <c r="J2219" s="25">
        <v>1</v>
      </c>
      <c r="K2219" s="25">
        <v>1</v>
      </c>
      <c r="L2219" s="25">
        <f t="shared" si="346"/>
        <v>0</v>
      </c>
      <c r="M2219" s="25" t="s">
        <v>2726</v>
      </c>
      <c r="N2219" s="45">
        <v>45871</v>
      </c>
      <c r="O2219" s="54">
        <v>0</v>
      </c>
      <c r="P2219" s="25" t="s">
        <v>626</v>
      </c>
      <c r="Q2219" s="25" t="s">
        <v>637</v>
      </c>
      <c r="R2219" s="25" t="s">
        <v>849</v>
      </c>
      <c r="S2219" s="3" t="s">
        <v>300</v>
      </c>
      <c r="T2219" s="55"/>
      <c r="U2219" s="25" t="s">
        <v>2790</v>
      </c>
      <c r="V2219" s="25" t="str">
        <f>VLOOKUP(P2219,'Customer List'!B:C,2,)</f>
        <v>Delhi</v>
      </c>
      <c r="W2219" s="56"/>
      <c r="X2219" s="45">
        <v>45871</v>
      </c>
      <c r="Y2219" s="25">
        <f t="shared" si="347"/>
        <v>0</v>
      </c>
      <c r="Z2219" s="25" t="str">
        <f t="shared" si="348"/>
        <v>Saturday</v>
      </c>
      <c r="AA2219" s="25" t="str">
        <f t="shared" si="349"/>
        <v>Saturday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343"/>
        <v>2216</v>
      </c>
      <c r="B2220" s="25" t="s">
        <v>2724</v>
      </c>
      <c r="C2220" s="45">
        <v>45868</v>
      </c>
      <c r="D2220" s="45">
        <v>45871</v>
      </c>
      <c r="E2220" s="8">
        <v>13825</v>
      </c>
      <c r="F2220" s="8">
        <f t="shared" si="344"/>
        <v>13825</v>
      </c>
      <c r="G2220" s="54">
        <f t="shared" si="345"/>
        <v>13825</v>
      </c>
      <c r="H2220" s="25" t="s">
        <v>2732</v>
      </c>
      <c r="I2220" s="25" t="s">
        <v>2727</v>
      </c>
      <c r="J2220" s="25">
        <v>1</v>
      </c>
      <c r="K2220" s="25">
        <v>1</v>
      </c>
      <c r="L2220" s="25">
        <f t="shared" si="346"/>
        <v>0</v>
      </c>
      <c r="M2220" s="25" t="s">
        <v>3300</v>
      </c>
      <c r="N2220" s="45">
        <v>45901</v>
      </c>
      <c r="O2220" s="54">
        <v>18212.45</v>
      </c>
      <c r="P2220" s="25" t="s">
        <v>31</v>
      </c>
      <c r="Q2220" s="25" t="s">
        <v>637</v>
      </c>
      <c r="R2220" s="25" t="s">
        <v>638</v>
      </c>
      <c r="S2220" s="3">
        <v>4</v>
      </c>
      <c r="T2220" s="55"/>
      <c r="U2220" s="25" t="s">
        <v>2790</v>
      </c>
      <c r="V2220" s="25" t="str">
        <f>VLOOKUP(P2220,'Customer List'!B:C,2,)</f>
        <v>Delhi</v>
      </c>
      <c r="W2220" s="56"/>
      <c r="X2220" s="45">
        <f>IF(OR(R2220 = "PRIYANKA MADAM", R2220 = "DEEPAK", R2220 = "PORTER"),N2220,"")</f>
        <v>45901</v>
      </c>
      <c r="Y2220" s="25">
        <f t="shared" si="347"/>
        <v>0</v>
      </c>
      <c r="Z2220" s="25" t="str">
        <f t="shared" si="348"/>
        <v>Monday</v>
      </c>
      <c r="AA2220" s="25" t="str">
        <f t="shared" si="349"/>
        <v>Monday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343"/>
        <v>2217</v>
      </c>
      <c r="B2221" s="25" t="s">
        <v>2728</v>
      </c>
      <c r="C2221" s="45">
        <v>45868</v>
      </c>
      <c r="D2221" s="45">
        <v>45871</v>
      </c>
      <c r="E2221" s="8">
        <v>4494</v>
      </c>
      <c r="F2221" s="8">
        <f t="shared" si="344"/>
        <v>4494</v>
      </c>
      <c r="G2221" s="54">
        <f t="shared" si="345"/>
        <v>4494</v>
      </c>
      <c r="H2221" s="25" t="s">
        <v>2729</v>
      </c>
      <c r="I2221" s="25" t="s">
        <v>2730</v>
      </c>
      <c r="J2221" s="25">
        <v>1</v>
      </c>
      <c r="K2221" s="25">
        <v>1</v>
      </c>
      <c r="L2221" s="25">
        <f t="shared" si="346"/>
        <v>0</v>
      </c>
      <c r="M2221" s="25" t="s">
        <v>2232</v>
      </c>
      <c r="N2221" s="45">
        <v>45873</v>
      </c>
      <c r="O2221" s="54">
        <v>13050</v>
      </c>
      <c r="P2221" s="25" t="s">
        <v>626</v>
      </c>
      <c r="Q2221" s="25" t="s">
        <v>637</v>
      </c>
      <c r="R2221" s="25" t="s">
        <v>638</v>
      </c>
      <c r="S2221" s="3" t="s">
        <v>300</v>
      </c>
      <c r="T2221" s="55"/>
      <c r="U2221" s="25" t="s">
        <v>2790</v>
      </c>
      <c r="V2221" s="25" t="str">
        <f>VLOOKUP(P2221,'Customer List'!B:C,2,)</f>
        <v>Delhi</v>
      </c>
      <c r="W2221" s="56"/>
      <c r="X2221" s="45">
        <v>45873</v>
      </c>
      <c r="Y2221" s="25">
        <f t="shared" si="347"/>
        <v>0</v>
      </c>
      <c r="Z2221" s="25" t="str">
        <f t="shared" si="348"/>
        <v>Monday</v>
      </c>
      <c r="AA2221" s="25" t="str">
        <f t="shared" si="349"/>
        <v>Monday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343"/>
        <v>2218</v>
      </c>
      <c r="B2222" s="25" t="s">
        <v>2731</v>
      </c>
      <c r="C2222" s="45">
        <v>45877</v>
      </c>
      <c r="D2222" s="45">
        <v>45883</v>
      </c>
      <c r="E2222" s="8">
        <v>13825</v>
      </c>
      <c r="F2222" s="8">
        <f t="shared" si="344"/>
        <v>13825</v>
      </c>
      <c r="G2222" s="54">
        <f t="shared" si="345"/>
        <v>27650</v>
      </c>
      <c r="H2222" s="25" t="s">
        <v>2732</v>
      </c>
      <c r="I2222" s="25"/>
      <c r="J2222" s="25">
        <v>2</v>
      </c>
      <c r="K2222" s="25">
        <v>2</v>
      </c>
      <c r="L2222" s="25">
        <f t="shared" si="346"/>
        <v>0</v>
      </c>
      <c r="M2222" s="25" t="s">
        <v>3300</v>
      </c>
      <c r="N2222" s="45">
        <v>45901</v>
      </c>
      <c r="O2222" s="54">
        <v>36424.9</v>
      </c>
      <c r="P2222" s="25" t="s">
        <v>31</v>
      </c>
      <c r="Q2222" s="25" t="s">
        <v>637</v>
      </c>
      <c r="R2222" s="25" t="s">
        <v>638</v>
      </c>
      <c r="S2222" s="3">
        <v>4</v>
      </c>
      <c r="T2222" s="55"/>
      <c r="U2222" s="25" t="s">
        <v>2790</v>
      </c>
      <c r="V2222" s="25" t="str">
        <f>VLOOKUP(P2222,'Customer List'!B:C,2,)</f>
        <v>Delhi</v>
      </c>
      <c r="W2222" s="56"/>
      <c r="X2222" s="45">
        <f>IF(OR(R2222 = "PRIYANKA MADAM", R2222 = "DEEPAK", R2222 = "PORTER"),N2222,"")</f>
        <v>45901</v>
      </c>
      <c r="Y2222" s="25">
        <f t="shared" si="347"/>
        <v>0</v>
      </c>
      <c r="Z2222" s="25" t="str">
        <f t="shared" si="348"/>
        <v>Monday</v>
      </c>
      <c r="AA2222" s="25" t="str">
        <f t="shared" si="349"/>
        <v>Monday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343"/>
        <v>2219</v>
      </c>
      <c r="B2223" s="25" t="s">
        <v>2731</v>
      </c>
      <c r="C2223" s="45">
        <v>45877</v>
      </c>
      <c r="D2223" s="45">
        <v>45883</v>
      </c>
      <c r="E2223" s="8">
        <v>6675</v>
      </c>
      <c r="F2223" s="8">
        <f t="shared" si="344"/>
        <v>6675</v>
      </c>
      <c r="G2223" s="54">
        <f t="shared" si="345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6"/>
        <v>0</v>
      </c>
      <c r="M2223" s="25" t="s">
        <v>2717</v>
      </c>
      <c r="N2223" s="45">
        <v>45888</v>
      </c>
      <c r="O2223" s="54">
        <v>3880</v>
      </c>
      <c r="P2223" s="25" t="s">
        <v>1015</v>
      </c>
      <c r="Q2223" s="25" t="s">
        <v>637</v>
      </c>
      <c r="R2223" s="25" t="s">
        <v>638</v>
      </c>
      <c r="S2223" s="3" t="s">
        <v>300</v>
      </c>
      <c r="T2223" s="55" t="s">
        <v>2733</v>
      </c>
      <c r="U2223" s="25" t="s">
        <v>2790</v>
      </c>
      <c r="V2223" s="25" t="str">
        <f>VLOOKUP(P2223,'Customer List'!B:C,2,)</f>
        <v>Delhi</v>
      </c>
      <c r="W2223" s="56"/>
      <c r="X2223" s="45">
        <v>45888</v>
      </c>
      <c r="Y2223" s="25">
        <f t="shared" si="347"/>
        <v>0</v>
      </c>
      <c r="Z2223" s="25" t="str">
        <f t="shared" si="348"/>
        <v>Tuesday</v>
      </c>
      <c r="AA2223" s="25" t="str">
        <f t="shared" si="349"/>
        <v>Tuesday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x14ac:dyDescent="0.25">
      <c r="A2224" s="25">
        <f t="shared" si="343"/>
        <v>2220</v>
      </c>
      <c r="B2224" s="25" t="s">
        <v>2734</v>
      </c>
      <c r="C2224" s="45">
        <v>45877</v>
      </c>
      <c r="D2224" s="45">
        <v>45883</v>
      </c>
      <c r="E2224" s="8">
        <v>6457.19</v>
      </c>
      <c r="F2224" s="8">
        <f t="shared" si="344"/>
        <v>6457.19</v>
      </c>
      <c r="G2224" s="54">
        <f t="shared" si="345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6"/>
        <v>0</v>
      </c>
      <c r="M2224" s="25" t="s">
        <v>2773</v>
      </c>
      <c r="N2224" s="45">
        <v>45897</v>
      </c>
      <c r="O2224" s="54">
        <v>7748.62</v>
      </c>
      <c r="P2224" s="25" t="s">
        <v>17</v>
      </c>
      <c r="Q2224" s="25" t="s">
        <v>637</v>
      </c>
      <c r="R2224" s="25" t="s">
        <v>638</v>
      </c>
      <c r="S2224" s="3" t="s">
        <v>300</v>
      </c>
      <c r="T2224" s="55"/>
      <c r="U2224" s="25" t="s">
        <v>2790</v>
      </c>
      <c r="V2224" s="25" t="str">
        <f>VLOOKUP(P2224,'Customer List'!B:C,2,)</f>
        <v>Delhi</v>
      </c>
      <c r="W2224" s="56"/>
      <c r="X2224" s="45">
        <v>45897</v>
      </c>
      <c r="Y2224" s="25">
        <f t="shared" si="347"/>
        <v>0</v>
      </c>
      <c r="Z2224" s="25" t="str">
        <f t="shared" si="348"/>
        <v>Thursday</v>
      </c>
      <c r="AA2224" s="25" t="str">
        <f t="shared" si="349"/>
        <v>Thursday</v>
      </c>
      <c r="AB2224" s="25" t="str">
        <f>VLOOKUP(U2224,'Currency Sheet'!A:C,3,)</f>
        <v>INR</v>
      </c>
      <c r="AC2224" s="67" t="str">
        <f>VLOOKUP(P2224,'Customer List'!B:D,3,)</f>
        <v>Local</v>
      </c>
    </row>
    <row r="2225" spans="1:29" x14ac:dyDescent="0.25">
      <c r="A2225" s="25">
        <f t="shared" si="343"/>
        <v>2221</v>
      </c>
      <c r="B2225" s="25" t="s">
        <v>2734</v>
      </c>
      <c r="C2225" s="45">
        <v>45877</v>
      </c>
      <c r="D2225" s="45">
        <v>45883</v>
      </c>
      <c r="E2225" s="8">
        <v>4491.2299999999996</v>
      </c>
      <c r="F2225" s="8">
        <f t="shared" si="344"/>
        <v>4491.2299999999996</v>
      </c>
      <c r="G2225" s="54">
        <f t="shared" si="345"/>
        <v>4491.2299999999996</v>
      </c>
      <c r="H2225" s="25" t="s">
        <v>2735</v>
      </c>
      <c r="I2225" s="25" t="s">
        <v>4729</v>
      </c>
      <c r="J2225" s="25">
        <v>1</v>
      </c>
      <c r="K2225" s="25"/>
      <c r="L2225" s="25">
        <f t="shared" si="346"/>
        <v>1</v>
      </c>
      <c r="M2225" s="25"/>
      <c r="N2225" s="45"/>
      <c r="O2225" s="54"/>
      <c r="P2225" s="25" t="s">
        <v>1149</v>
      </c>
      <c r="Q2225" s="25"/>
      <c r="R2225" s="25"/>
      <c r="S2225" s="3">
        <v>-20</v>
      </c>
      <c r="T2225" s="55"/>
      <c r="U2225" s="25" t="s">
        <v>2790</v>
      </c>
      <c r="V2225" s="25" t="str">
        <f>VLOOKUP(P2225,'Customer List'!B:C,2,)</f>
        <v>STOCK</v>
      </c>
      <c r="W2225" s="56" t="s">
        <v>1149</v>
      </c>
      <c r="X2225" s="45" t="str">
        <f>IF(OR(R2225 = "PRIYANKA MADAM", R2225 = "DEEPAK", R2225 = "PORTER"),N2225,"")</f>
        <v/>
      </c>
      <c r="Y2225" s="25" t="str">
        <f t="shared" si="347"/>
        <v/>
      </c>
      <c r="Z2225" s="25" t="str">
        <f t="shared" si="348"/>
        <v/>
      </c>
      <c r="AA2225" s="25" t="str">
        <f t="shared" si="349"/>
        <v/>
      </c>
      <c r="AB2225" s="25" t="str">
        <f>VLOOKUP(U2225,'Currency Sheet'!A:C,3,)</f>
        <v>INR</v>
      </c>
      <c r="AC2225" s="67" t="str">
        <f>VLOOKUP(P2225,'Customer List'!B:D,3,)</f>
        <v>STOCK</v>
      </c>
    </row>
    <row r="2226" spans="1:29" x14ac:dyDescent="0.25">
      <c r="A2226" s="25">
        <f t="shared" si="343"/>
        <v>2222</v>
      </c>
      <c r="B2226" s="25" t="s">
        <v>2736</v>
      </c>
      <c r="C2226" s="45">
        <v>45880</v>
      </c>
      <c r="D2226" s="45">
        <v>45887</v>
      </c>
      <c r="E2226" s="8">
        <v>2800</v>
      </c>
      <c r="F2226" s="8">
        <f t="shared" si="344"/>
        <v>2800</v>
      </c>
      <c r="G2226" s="54">
        <f t="shared" si="345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6"/>
        <v>0</v>
      </c>
      <c r="M2226" s="25" t="s">
        <v>2737</v>
      </c>
      <c r="N2226" s="45">
        <v>45889</v>
      </c>
      <c r="O2226" s="54">
        <v>0</v>
      </c>
      <c r="P2226" s="25" t="s">
        <v>1015</v>
      </c>
      <c r="Q2226" s="25" t="s">
        <v>2078</v>
      </c>
      <c r="R2226" s="25" t="s">
        <v>638</v>
      </c>
      <c r="S2226" s="3" t="s">
        <v>300</v>
      </c>
      <c r="T2226" s="55"/>
      <c r="U2226" s="25" t="s">
        <v>2790</v>
      </c>
      <c r="V2226" s="25" t="str">
        <f>VLOOKUP(P2226,'Customer List'!B:C,2,)</f>
        <v>Delhi</v>
      </c>
      <c r="W2226" s="56"/>
      <c r="X2226" s="45">
        <v>45889</v>
      </c>
      <c r="Y2226" s="25">
        <f t="shared" si="347"/>
        <v>0</v>
      </c>
      <c r="Z2226" s="25" t="str">
        <f t="shared" si="348"/>
        <v>Wednesday</v>
      </c>
      <c r="AA2226" s="25" t="str">
        <f t="shared" si="349"/>
        <v>Wednesday</v>
      </c>
      <c r="AB2226" s="25" t="str">
        <f>VLOOKUP(U2226,'Currency Sheet'!A:C,3,)</f>
        <v>INR</v>
      </c>
      <c r="AC2226" s="67" t="str">
        <f>VLOOKUP(P2226,'Customer List'!B:D,3,)</f>
        <v>Local</v>
      </c>
    </row>
    <row r="2227" spans="1:29" x14ac:dyDescent="0.25">
      <c r="A2227" s="25">
        <f t="shared" si="343"/>
        <v>2223</v>
      </c>
      <c r="B2227" s="25" t="s">
        <v>2736</v>
      </c>
      <c r="C2227" s="45">
        <v>45880</v>
      </c>
      <c r="D2227" s="45">
        <v>45887</v>
      </c>
      <c r="E2227" s="8">
        <v>2800</v>
      </c>
      <c r="F2227" s="8">
        <f t="shared" si="344"/>
        <v>2800</v>
      </c>
      <c r="G2227" s="54">
        <f t="shared" si="345"/>
        <v>2800</v>
      </c>
      <c r="H2227" s="25">
        <v>850494</v>
      </c>
      <c r="I2227" s="25" t="s">
        <v>4730</v>
      </c>
      <c r="J2227" s="25">
        <v>1</v>
      </c>
      <c r="K2227" s="25"/>
      <c r="L2227" s="25">
        <f t="shared" si="346"/>
        <v>1</v>
      </c>
      <c r="M2227" s="25"/>
      <c r="N2227" s="45"/>
      <c r="O2227" s="54"/>
      <c r="P2227" s="25" t="s">
        <v>1149</v>
      </c>
      <c r="Q2227" s="25"/>
      <c r="R2227" s="25"/>
      <c r="S2227" s="3" t="s">
        <v>300</v>
      </c>
      <c r="T2227" s="55"/>
      <c r="U2227" s="25" t="s">
        <v>2790</v>
      </c>
      <c r="V2227" s="25" t="str">
        <f>VLOOKUP(P2227,'Customer List'!B:C,2,)</f>
        <v>STOCK</v>
      </c>
      <c r="W2227" s="56" t="s">
        <v>1149</v>
      </c>
      <c r="X2227" s="45" t="str">
        <f t="shared" ref="X2227:X2232" si="356">IF(OR(R2227 = "PRIYANKA MADAM", R2227 = "DEEPAK", R2227 = "PORTER"),N2227,"")</f>
        <v/>
      </c>
      <c r="Y2227" s="25" t="str">
        <f t="shared" si="347"/>
        <v/>
      </c>
      <c r="Z2227" s="25" t="str">
        <f t="shared" si="348"/>
        <v/>
      </c>
      <c r="AA2227" s="25" t="str">
        <f t="shared" si="349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343"/>
        <v>2224</v>
      </c>
      <c r="B2228" s="25" t="s">
        <v>2736</v>
      </c>
      <c r="C2228" s="45">
        <v>45880</v>
      </c>
      <c r="D2228" s="45">
        <v>45887</v>
      </c>
      <c r="E2228" s="8">
        <v>16767</v>
      </c>
      <c r="F2228" s="8">
        <f t="shared" si="344"/>
        <v>16767</v>
      </c>
      <c r="G2228" s="54">
        <f t="shared" si="345"/>
        <v>16767</v>
      </c>
      <c r="H2228" s="25">
        <v>16006980</v>
      </c>
      <c r="I2228" s="25" t="s">
        <v>4731</v>
      </c>
      <c r="J2228" s="25">
        <v>1</v>
      </c>
      <c r="K2228" s="25">
        <v>1</v>
      </c>
      <c r="L2228" s="25">
        <f t="shared" si="346"/>
        <v>0</v>
      </c>
      <c r="M2228" s="25" t="s">
        <v>4979</v>
      </c>
      <c r="N2228" s="45">
        <v>45936</v>
      </c>
      <c r="O2228" s="54">
        <v>0</v>
      </c>
      <c r="P2228" s="25" t="s">
        <v>17</v>
      </c>
      <c r="Q2228" s="25" t="s">
        <v>2078</v>
      </c>
      <c r="R2228" s="25" t="s">
        <v>638</v>
      </c>
      <c r="S2228" s="3" t="s">
        <v>300</v>
      </c>
      <c r="T2228" s="55"/>
      <c r="U2228" s="25" t="s">
        <v>2790</v>
      </c>
      <c r="V2228" s="25" t="str">
        <f>VLOOKUP(P2228,'Customer List'!B:C,2,)</f>
        <v>Delhi</v>
      </c>
      <c r="W2228" s="56"/>
      <c r="X2228" s="45">
        <f t="shared" si="356"/>
        <v>45936</v>
      </c>
      <c r="Y2228" s="25">
        <f t="shared" si="347"/>
        <v>0</v>
      </c>
      <c r="Z2228" s="25" t="str">
        <f t="shared" si="348"/>
        <v>Monday</v>
      </c>
      <c r="AA2228" s="25" t="str">
        <f t="shared" si="349"/>
        <v>Monday</v>
      </c>
      <c r="AB2228" s="25" t="str">
        <f>VLOOKUP(U2228,'Currency Sheet'!A:C,3,)</f>
        <v>INR</v>
      </c>
      <c r="AC2228" s="67" t="str">
        <f>VLOOKUP(P2228,'Customer List'!B:D,3,)</f>
        <v>Local</v>
      </c>
    </row>
    <row r="2229" spans="1:29" x14ac:dyDescent="0.25">
      <c r="A2229" s="25">
        <f t="shared" si="343"/>
        <v>2225</v>
      </c>
      <c r="B2229" s="25" t="s">
        <v>2738</v>
      </c>
      <c r="C2229" s="45">
        <v>45889</v>
      </c>
      <c r="D2229" s="45">
        <v>45892</v>
      </c>
      <c r="E2229" s="8">
        <v>1577.8</v>
      </c>
      <c r="F2229" s="8">
        <f t="shared" si="344"/>
        <v>1577.8</v>
      </c>
      <c r="G2229" s="54">
        <f t="shared" si="345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6"/>
        <v>0</v>
      </c>
      <c r="M2229" s="25" t="s">
        <v>3300</v>
      </c>
      <c r="N2229" s="45">
        <v>45901</v>
      </c>
      <c r="O2229" s="54">
        <v>25529.35</v>
      </c>
      <c r="P2229" s="25" t="s">
        <v>31</v>
      </c>
      <c r="Q2229" s="25" t="s">
        <v>637</v>
      </c>
      <c r="R2229" s="25" t="s">
        <v>638</v>
      </c>
      <c r="S2229" s="3" t="s">
        <v>300</v>
      </c>
      <c r="T2229" s="55"/>
      <c r="U2229" s="25" t="s">
        <v>2790</v>
      </c>
      <c r="V2229" s="25" t="str">
        <f>VLOOKUP(P2229,'Customer List'!B:C,2,)</f>
        <v>Delhi</v>
      </c>
      <c r="W2229" s="56"/>
      <c r="X2229" s="45">
        <f t="shared" si="356"/>
        <v>45901</v>
      </c>
      <c r="Y2229" s="25">
        <f t="shared" si="347"/>
        <v>0</v>
      </c>
      <c r="Z2229" s="25" t="str">
        <f t="shared" si="348"/>
        <v>Monday</v>
      </c>
      <c r="AA2229" s="25" t="str">
        <f t="shared" si="349"/>
        <v>Monday</v>
      </c>
      <c r="AB2229" s="25" t="str">
        <f>VLOOKUP(U2229,'Currency Sheet'!A:C,3,)</f>
        <v>INR</v>
      </c>
      <c r="AC2229" s="67" t="str">
        <f>VLOOKUP(P2229,'Customer List'!B:D,3,)</f>
        <v>Local</v>
      </c>
    </row>
    <row r="2230" spans="1:29" x14ac:dyDescent="0.25">
      <c r="A2230" s="25">
        <f t="shared" si="343"/>
        <v>2226</v>
      </c>
      <c r="B2230" s="25" t="s">
        <v>2738</v>
      </c>
      <c r="C2230" s="45">
        <v>45889</v>
      </c>
      <c r="D2230" s="45">
        <v>45892</v>
      </c>
      <c r="E2230" s="8">
        <v>6268.5</v>
      </c>
      <c r="F2230" s="8">
        <f t="shared" si="344"/>
        <v>6268.5</v>
      </c>
      <c r="G2230" s="54">
        <f t="shared" si="345"/>
        <v>6268.5</v>
      </c>
      <c r="H2230" s="25">
        <v>152624</v>
      </c>
      <c r="I2230" s="25" t="s">
        <v>4732</v>
      </c>
      <c r="J2230" s="25">
        <v>1</v>
      </c>
      <c r="K2230" s="25"/>
      <c r="L2230" s="25">
        <f t="shared" si="346"/>
        <v>1</v>
      </c>
      <c r="M2230" s="25"/>
      <c r="N2230" s="45"/>
      <c r="O2230" s="54"/>
      <c r="P2230" s="25" t="s">
        <v>1149</v>
      </c>
      <c r="Q2230" s="25"/>
      <c r="R2230" s="25"/>
      <c r="S2230" s="3" t="s">
        <v>300</v>
      </c>
      <c r="T2230" s="55"/>
      <c r="U2230" s="25" t="s">
        <v>2790</v>
      </c>
      <c r="V2230" s="25" t="str">
        <f>VLOOKUP(P2230,'Customer List'!B:C,2,)</f>
        <v>STOCK</v>
      </c>
      <c r="W2230" s="56" t="s">
        <v>1149</v>
      </c>
      <c r="X2230" s="45" t="str">
        <f t="shared" si="356"/>
        <v/>
      </c>
      <c r="Y2230" s="25" t="str">
        <f t="shared" si="347"/>
        <v/>
      </c>
      <c r="Z2230" s="25" t="str">
        <f t="shared" si="348"/>
        <v/>
      </c>
      <c r="AA2230" s="25" t="str">
        <f t="shared" si="349"/>
        <v/>
      </c>
      <c r="AB2230" s="25" t="str">
        <f>VLOOKUP(U2230,'Currency Sheet'!A:C,3,)</f>
        <v>INR</v>
      </c>
      <c r="AC2230" s="67" t="str">
        <f>VLOOKUP(P2230,'Customer List'!B:D,3,)</f>
        <v>STOCK</v>
      </c>
    </row>
    <row r="2231" spans="1:29" x14ac:dyDescent="0.25">
      <c r="A2231" s="25">
        <f t="shared" si="343"/>
        <v>2227</v>
      </c>
      <c r="B2231" s="25" t="s">
        <v>2740</v>
      </c>
      <c r="C2231" s="45">
        <v>45891</v>
      </c>
      <c r="D2231" s="45">
        <v>45896</v>
      </c>
      <c r="E2231" s="8">
        <v>9030.4</v>
      </c>
      <c r="F2231" s="8">
        <f t="shared" si="344"/>
        <v>9030.4</v>
      </c>
      <c r="G2231" s="54">
        <f t="shared" si="345"/>
        <v>9030.4</v>
      </c>
      <c r="H2231" s="25" t="s">
        <v>2741</v>
      </c>
      <c r="I2231" s="25" t="s">
        <v>4733</v>
      </c>
      <c r="J2231" s="25">
        <v>1</v>
      </c>
      <c r="K2231" s="25"/>
      <c r="L2231" s="25">
        <f t="shared" si="346"/>
        <v>1</v>
      </c>
      <c r="M2231" s="25"/>
      <c r="N2231" s="45"/>
      <c r="O2231" s="54"/>
      <c r="P2231" s="25" t="s">
        <v>2031</v>
      </c>
      <c r="Q2231" s="25"/>
      <c r="R2231" s="25"/>
      <c r="S2231" s="3">
        <v>-20</v>
      </c>
      <c r="T2231" s="55"/>
      <c r="U2231" s="25" t="s">
        <v>2742</v>
      </c>
      <c r="V2231" s="25" t="str">
        <f>VLOOKUP(P2231,'Customer List'!B:C,2,)</f>
        <v>STOCK</v>
      </c>
      <c r="W2231" s="56" t="s">
        <v>1149</v>
      </c>
      <c r="X2231" s="45" t="str">
        <f t="shared" si="356"/>
        <v/>
      </c>
      <c r="Y2231" s="25" t="str">
        <f t="shared" si="347"/>
        <v/>
      </c>
      <c r="Z2231" s="25" t="str">
        <f t="shared" si="348"/>
        <v/>
      </c>
      <c r="AA2231" s="25" t="str">
        <f t="shared" si="349"/>
        <v/>
      </c>
      <c r="AB2231" s="25" t="str">
        <f>VLOOKUP(U2231,'Currency Sheet'!A:C,3,)</f>
        <v>INR</v>
      </c>
      <c r="AC2231" s="67" t="str">
        <f>VLOOKUP(P2231,'Customer List'!B:D,3,)</f>
        <v>STOCK</v>
      </c>
    </row>
    <row r="2232" spans="1:29" x14ac:dyDescent="0.25">
      <c r="A2232" s="25">
        <f t="shared" ref="A2232:A2295" si="357">A2231+1</f>
        <v>2228</v>
      </c>
      <c r="B2232" s="25" t="s">
        <v>2778</v>
      </c>
      <c r="C2232" s="45">
        <v>45891</v>
      </c>
      <c r="D2232" s="45">
        <v>45897</v>
      </c>
      <c r="E2232" s="8">
        <v>146.19999999999999</v>
      </c>
      <c r="F2232" s="8">
        <f t="shared" ref="F2232:F2295" si="358">IF(AB2232="DOLLAR",E2232*88,E2232)</f>
        <v>12865.599999999999</v>
      </c>
      <c r="G2232" s="54">
        <f t="shared" ref="G2232:G2295" si="359">F2232*J2232</f>
        <v>25731.199999999997</v>
      </c>
      <c r="H2232" s="25">
        <v>100422</v>
      </c>
      <c r="I2232" s="25" t="s">
        <v>1538</v>
      </c>
      <c r="J2232" s="25">
        <v>2</v>
      </c>
      <c r="K2232" s="25">
        <v>2</v>
      </c>
      <c r="L2232" s="25">
        <f t="shared" ref="L2232:L2295" si="360">J2232-K2232</f>
        <v>0</v>
      </c>
      <c r="M2232" s="25" t="s">
        <v>3314</v>
      </c>
      <c r="N2232" s="45">
        <v>45902</v>
      </c>
      <c r="O2232" s="54">
        <v>30637.5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>
        <f t="shared" si="356"/>
        <v>45902</v>
      </c>
      <c r="Y2232" s="25">
        <f t="shared" si="347"/>
        <v>0</v>
      </c>
      <c r="Z2232" s="25" t="str">
        <f t="shared" si="348"/>
        <v>Tuesday</v>
      </c>
      <c r="AA2232" s="25" t="str">
        <f t="shared" si="349"/>
        <v>Tuesday</v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x14ac:dyDescent="0.25">
      <c r="A2233" s="25">
        <f t="shared" si="357"/>
        <v>2229</v>
      </c>
      <c r="B2233" s="25" t="s">
        <v>2778</v>
      </c>
      <c r="C2233" s="45">
        <v>45891</v>
      </c>
      <c r="D2233" s="45">
        <v>45897</v>
      </c>
      <c r="E2233" s="8">
        <v>82.6</v>
      </c>
      <c r="F2233" s="8">
        <f t="shared" si="358"/>
        <v>7268.7999999999993</v>
      </c>
      <c r="G2233" s="54">
        <f t="shared" si="359"/>
        <v>14537.599999999999</v>
      </c>
      <c r="H2233" s="25">
        <v>100433</v>
      </c>
      <c r="I2233" s="25" t="s">
        <v>157</v>
      </c>
      <c r="J2233" s="25">
        <v>2</v>
      </c>
      <c r="K2233" s="25">
        <v>2</v>
      </c>
      <c r="L2233" s="25">
        <f t="shared" si="360"/>
        <v>0</v>
      </c>
      <c r="M2233" s="25" t="s">
        <v>3302</v>
      </c>
      <c r="N2233" s="45">
        <v>45901</v>
      </c>
      <c r="O2233" s="54">
        <v>0</v>
      </c>
      <c r="P2233" s="25" t="s">
        <v>2520</v>
      </c>
      <c r="Q2233" s="25" t="s">
        <v>3325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MOHALI (PUNJAB)</v>
      </c>
      <c r="W2233" s="56"/>
      <c r="X2233" s="45">
        <v>45905</v>
      </c>
      <c r="Y2233" s="25">
        <f t="shared" ref="Y2233:Y2296" si="361">IF(X2233="", "", X2233-N2233)</f>
        <v>4</v>
      </c>
      <c r="Z2233" s="25" t="str">
        <f t="shared" ref="Z2233:Z2296" si="362">IF(N2233="", "", TEXT(N2233, "dddd"))</f>
        <v>Monday</v>
      </c>
      <c r="AA2233" s="25" t="str">
        <f t="shared" ref="AA2233:AA2296" si="363">IF(X2233="", "", TEXT(X2233, "dddd"))</f>
        <v>Friday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357"/>
        <v>2230</v>
      </c>
      <c r="B2234" s="25" t="s">
        <v>2778</v>
      </c>
      <c r="C2234" s="45">
        <v>45891</v>
      </c>
      <c r="D2234" s="45">
        <v>45897</v>
      </c>
      <c r="E2234" s="8">
        <v>138.6</v>
      </c>
      <c r="F2234" s="8">
        <f t="shared" si="358"/>
        <v>12196.8</v>
      </c>
      <c r="G2234" s="54">
        <f t="shared" si="359"/>
        <v>12196.8</v>
      </c>
      <c r="H2234" s="25">
        <v>100526</v>
      </c>
      <c r="I2234" s="25" t="s">
        <v>3250</v>
      </c>
      <c r="J2234" s="25">
        <v>1</v>
      </c>
      <c r="K2234" s="25">
        <v>1</v>
      </c>
      <c r="L2234" s="25">
        <f t="shared" si="360"/>
        <v>0</v>
      </c>
      <c r="M2234" s="25" t="s">
        <v>3284</v>
      </c>
      <c r="N2234" s="45">
        <v>45899</v>
      </c>
      <c r="O2234" s="54">
        <v>22096.799999999999</v>
      </c>
      <c r="P2234" s="25" t="s">
        <v>212</v>
      </c>
      <c r="Q2234" s="25">
        <v>58155038421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Banglore</v>
      </c>
      <c r="W2234" s="56"/>
      <c r="X2234" s="45">
        <v>45901</v>
      </c>
      <c r="Y2234" s="25">
        <f t="shared" si="361"/>
        <v>2</v>
      </c>
      <c r="Z2234" s="25" t="str">
        <f t="shared" si="362"/>
        <v>Saturday</v>
      </c>
      <c r="AA2234" s="25" t="str">
        <f t="shared" si="363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357"/>
        <v>2231</v>
      </c>
      <c r="B2235" s="25" t="s">
        <v>2778</v>
      </c>
      <c r="C2235" s="45">
        <v>45891</v>
      </c>
      <c r="D2235" s="45">
        <v>45897</v>
      </c>
      <c r="E2235" s="8">
        <v>67.319999999999993</v>
      </c>
      <c r="F2235" s="8">
        <f t="shared" si="358"/>
        <v>5924.16</v>
      </c>
      <c r="G2235" s="54">
        <f t="shared" si="359"/>
        <v>5924.16</v>
      </c>
      <c r="H2235" s="25">
        <v>100706</v>
      </c>
      <c r="I2235" s="25" t="s">
        <v>70</v>
      </c>
      <c r="J2235" s="25">
        <v>1</v>
      </c>
      <c r="K2235" s="25">
        <v>1</v>
      </c>
      <c r="L2235" s="25">
        <f t="shared" si="360"/>
        <v>0</v>
      </c>
      <c r="M2235" s="25" t="s">
        <v>3314</v>
      </c>
      <c r="N2235" s="45">
        <v>45902</v>
      </c>
      <c r="O2235" s="54">
        <v>7053.75</v>
      </c>
      <c r="P2235" s="25" t="s">
        <v>255</v>
      </c>
      <c r="Q2235" s="25" t="s">
        <v>2078</v>
      </c>
      <c r="R2235" s="25" t="s">
        <v>849</v>
      </c>
      <c r="S2235" s="3">
        <v>4</v>
      </c>
      <c r="T2235" s="55"/>
      <c r="U2235" s="25" t="s">
        <v>19</v>
      </c>
      <c r="V2235" s="25" t="str">
        <f>VLOOKUP(P2235,'Customer List'!B:C,2,)</f>
        <v>Delhi</v>
      </c>
      <c r="W2235" s="56"/>
      <c r="X2235" s="45">
        <f>IF(OR(R2235 = "PRIYANKA MADAM", R2235 = "DEEPAK", R2235 = "PORTER"),N2235,"")</f>
        <v>45902</v>
      </c>
      <c r="Y2235" s="25">
        <f t="shared" si="361"/>
        <v>0</v>
      </c>
      <c r="Z2235" s="25" t="str">
        <f t="shared" si="362"/>
        <v>Tuesday</v>
      </c>
      <c r="AA2235" s="25" t="str">
        <f t="shared" si="363"/>
        <v>Tuesday</v>
      </c>
      <c r="AB2235" s="25" t="str">
        <f>VLOOKUP(U2235,'Currency Sheet'!A:C,3,)</f>
        <v>DOLLAR</v>
      </c>
      <c r="AC2235" s="67" t="str">
        <f>VLOOKUP(P2235,'Customer List'!B:D,3,)</f>
        <v>Local</v>
      </c>
    </row>
    <row r="2236" spans="1:29" x14ac:dyDescent="0.25">
      <c r="A2236" s="25">
        <f t="shared" si="357"/>
        <v>2232</v>
      </c>
      <c r="B2236" s="25" t="s">
        <v>2778</v>
      </c>
      <c r="C2236" s="45">
        <v>45891</v>
      </c>
      <c r="D2236" s="45">
        <v>45897</v>
      </c>
      <c r="E2236" s="8">
        <v>60.9</v>
      </c>
      <c r="F2236" s="8">
        <f t="shared" si="358"/>
        <v>5359.2</v>
      </c>
      <c r="G2236" s="54">
        <f t="shared" si="359"/>
        <v>10718.4</v>
      </c>
      <c r="H2236" s="25">
        <v>100733</v>
      </c>
      <c r="I2236" s="25" t="s">
        <v>1852</v>
      </c>
      <c r="J2236" s="25">
        <v>2</v>
      </c>
      <c r="K2236" s="25">
        <v>2</v>
      </c>
      <c r="L2236" s="25">
        <f t="shared" si="360"/>
        <v>0</v>
      </c>
      <c r="M2236" s="25" t="s">
        <v>3302</v>
      </c>
      <c r="N2236" s="45">
        <v>45901</v>
      </c>
      <c r="O2236" s="54">
        <v>0</v>
      </c>
      <c r="P2236" s="25" t="s">
        <v>2520</v>
      </c>
      <c r="Q2236" s="25" t="s">
        <v>3325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361"/>
        <v>4</v>
      </c>
      <c r="Z2236" s="25" t="str">
        <f t="shared" si="362"/>
        <v>Monday</v>
      </c>
      <c r="AA2236" s="25" t="str">
        <f t="shared" si="363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357"/>
        <v>2233</v>
      </c>
      <c r="B2237" s="25" t="s">
        <v>2778</v>
      </c>
      <c r="C2237" s="45">
        <v>45891</v>
      </c>
      <c r="D2237" s="45">
        <v>45897</v>
      </c>
      <c r="E2237" s="8">
        <v>146.88</v>
      </c>
      <c r="F2237" s="8">
        <f t="shared" si="358"/>
        <v>12925.439999999999</v>
      </c>
      <c r="G2237" s="54">
        <f t="shared" si="359"/>
        <v>25850.879999999997</v>
      </c>
      <c r="H2237" s="25">
        <v>101226</v>
      </c>
      <c r="I2237" s="25" t="s">
        <v>1283</v>
      </c>
      <c r="J2237" s="25">
        <v>2</v>
      </c>
      <c r="K2237" s="25">
        <v>2</v>
      </c>
      <c r="L2237" s="25">
        <f t="shared" si="360"/>
        <v>0</v>
      </c>
      <c r="M2237" s="25" t="s">
        <v>3314</v>
      </c>
      <c r="N2237" s="45">
        <v>45902</v>
      </c>
      <c r="O2237" s="54">
        <v>30780</v>
      </c>
      <c r="P2237" s="25" t="s">
        <v>255</v>
      </c>
      <c r="Q2237" s="25" t="s">
        <v>2078</v>
      </c>
      <c r="R2237" s="25" t="s">
        <v>849</v>
      </c>
      <c r="S2237" s="3">
        <v>4</v>
      </c>
      <c r="T2237" s="55"/>
      <c r="U2237" s="25" t="s">
        <v>19</v>
      </c>
      <c r="V2237" s="25" t="str">
        <f>VLOOKUP(P2237,'Customer List'!B:C,2,)</f>
        <v>Delhi</v>
      </c>
      <c r="W2237" s="56"/>
      <c r="X2237" s="45">
        <f>IF(OR(R2237 = "PRIYANKA MADAM", R2237 = "DEEPAK", R2237 = "PORTER"),N2237,"")</f>
        <v>45902</v>
      </c>
      <c r="Y2237" s="25">
        <f t="shared" si="361"/>
        <v>0</v>
      </c>
      <c r="Z2237" s="25" t="str">
        <f t="shared" si="362"/>
        <v>Tuesday</v>
      </c>
      <c r="AA2237" s="25" t="str">
        <f t="shared" si="363"/>
        <v>Tuesday</v>
      </c>
      <c r="AB2237" s="25" t="str">
        <f>VLOOKUP(U2237,'Currency Sheet'!A:C,3,)</f>
        <v>DOLLAR</v>
      </c>
      <c r="AC2237" s="67" t="str">
        <f>VLOOKUP(P2237,'Customer List'!B:D,3,)</f>
        <v>Local</v>
      </c>
    </row>
    <row r="2238" spans="1:29" x14ac:dyDescent="0.25">
      <c r="A2238" s="25">
        <f t="shared" si="357"/>
        <v>2234</v>
      </c>
      <c r="B2238" s="25" t="s">
        <v>2778</v>
      </c>
      <c r="C2238" s="45">
        <v>45891</v>
      </c>
      <c r="D2238" s="45">
        <v>45897</v>
      </c>
      <c r="E2238" s="8">
        <v>63</v>
      </c>
      <c r="F2238" s="8">
        <f t="shared" si="358"/>
        <v>5544</v>
      </c>
      <c r="G2238" s="54">
        <f t="shared" si="359"/>
        <v>5544</v>
      </c>
      <c r="H2238" s="25">
        <v>101227</v>
      </c>
      <c r="I2238" s="25" t="s">
        <v>1795</v>
      </c>
      <c r="J2238" s="25">
        <v>1</v>
      </c>
      <c r="K2238" s="25">
        <v>1</v>
      </c>
      <c r="L2238" s="25">
        <f t="shared" si="360"/>
        <v>0</v>
      </c>
      <c r="M2238" s="25" t="s">
        <v>3286</v>
      </c>
      <c r="N2238" s="45">
        <v>45899</v>
      </c>
      <c r="O2238" s="54">
        <v>6840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361"/>
        <v>2</v>
      </c>
      <c r="Z2238" s="25" t="str">
        <f t="shared" si="362"/>
        <v>Saturday</v>
      </c>
      <c r="AA2238" s="25" t="str">
        <f t="shared" si="363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357"/>
        <v>2235</v>
      </c>
      <c r="B2239" s="25" t="s">
        <v>2778</v>
      </c>
      <c r="C2239" s="45">
        <v>45891</v>
      </c>
      <c r="D2239" s="45">
        <v>45897</v>
      </c>
      <c r="E2239" s="8">
        <v>160.30000000000001</v>
      </c>
      <c r="F2239" s="8">
        <f t="shared" si="358"/>
        <v>14106.400000000001</v>
      </c>
      <c r="G2239" s="54">
        <f t="shared" si="359"/>
        <v>14106.400000000001</v>
      </c>
      <c r="H2239" s="25">
        <v>101320</v>
      </c>
      <c r="I2239" s="25" t="s">
        <v>2818</v>
      </c>
      <c r="J2239" s="25">
        <v>1</v>
      </c>
      <c r="K2239" s="25">
        <v>1</v>
      </c>
      <c r="L2239" s="25">
        <f t="shared" si="360"/>
        <v>0</v>
      </c>
      <c r="M2239" s="25" t="s">
        <v>3289</v>
      </c>
      <c r="N2239" s="45">
        <v>45899</v>
      </c>
      <c r="O2239" s="54">
        <v>21297</v>
      </c>
      <c r="P2239" s="25" t="s">
        <v>2052</v>
      </c>
      <c r="Q2239" s="25">
        <v>58155031992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Pune</v>
      </c>
      <c r="W2239" s="56"/>
      <c r="X2239" s="45">
        <v>45901</v>
      </c>
      <c r="Y2239" s="25">
        <f t="shared" si="361"/>
        <v>2</v>
      </c>
      <c r="Z2239" s="25" t="str">
        <f t="shared" si="362"/>
        <v>Saturday</v>
      </c>
      <c r="AA2239" s="25" t="str">
        <f t="shared" si="363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357"/>
        <v>2236</v>
      </c>
      <c r="B2240" s="25" t="s">
        <v>2778</v>
      </c>
      <c r="C2240" s="45">
        <v>45891</v>
      </c>
      <c r="D2240" s="45">
        <v>45897</v>
      </c>
      <c r="E2240" s="8">
        <v>60.2</v>
      </c>
      <c r="F2240" s="8">
        <f t="shared" si="358"/>
        <v>5297.6</v>
      </c>
      <c r="G2240" s="54">
        <f t="shared" si="359"/>
        <v>5297.6</v>
      </c>
      <c r="H2240" s="25">
        <v>101903</v>
      </c>
      <c r="I2240" s="25" t="s">
        <v>3251</v>
      </c>
      <c r="J2240" s="25">
        <v>1</v>
      </c>
      <c r="K2240" s="25">
        <v>1</v>
      </c>
      <c r="L2240" s="25">
        <f t="shared" si="360"/>
        <v>0</v>
      </c>
      <c r="M2240" s="25" t="s">
        <v>3302</v>
      </c>
      <c r="N2240" s="45">
        <v>45901</v>
      </c>
      <c r="O2240" s="54">
        <v>0</v>
      </c>
      <c r="P2240" s="25" t="s">
        <v>2520</v>
      </c>
      <c r="Q2240" s="25" t="s">
        <v>3325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MOHALI (PUNJAB)</v>
      </c>
      <c r="W2240" s="56"/>
      <c r="X2240" s="45">
        <v>45905</v>
      </c>
      <c r="Y2240" s="25">
        <f t="shared" si="361"/>
        <v>4</v>
      </c>
      <c r="Z2240" s="25" t="str">
        <f t="shared" si="362"/>
        <v>Monday</v>
      </c>
      <c r="AA2240" s="25" t="str">
        <f t="shared" si="363"/>
        <v>Friday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357"/>
        <v>2237</v>
      </c>
      <c r="B2241" s="25" t="s">
        <v>2778</v>
      </c>
      <c r="C2241" s="45">
        <v>45891</v>
      </c>
      <c r="D2241" s="45">
        <v>45897</v>
      </c>
      <c r="E2241" s="8">
        <v>109.2</v>
      </c>
      <c r="F2241" s="8">
        <f t="shared" si="358"/>
        <v>9609.6</v>
      </c>
      <c r="G2241" s="54">
        <f t="shared" si="359"/>
        <v>9609.6</v>
      </c>
      <c r="H2241" s="25">
        <v>102012</v>
      </c>
      <c r="I2241" s="25" t="s">
        <v>1284</v>
      </c>
      <c r="J2241" s="25">
        <v>1</v>
      </c>
      <c r="K2241" s="25">
        <v>1</v>
      </c>
      <c r="L2241" s="25">
        <f t="shared" si="360"/>
        <v>0</v>
      </c>
      <c r="M2241" s="25" t="s">
        <v>3284</v>
      </c>
      <c r="N2241" s="45">
        <v>45899</v>
      </c>
      <c r="O2241" s="54">
        <v>17409.599999999999</v>
      </c>
      <c r="P2241" s="25" t="s">
        <v>212</v>
      </c>
      <c r="Q2241" s="25">
        <v>58155038421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Banglore</v>
      </c>
      <c r="W2241" s="56"/>
      <c r="X2241" s="45">
        <v>45901</v>
      </c>
      <c r="Y2241" s="25">
        <f t="shared" si="361"/>
        <v>2</v>
      </c>
      <c r="Z2241" s="25" t="str">
        <f t="shared" si="362"/>
        <v>Saturday</v>
      </c>
      <c r="AA2241" s="25" t="str">
        <f t="shared" si="363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x14ac:dyDescent="0.25">
      <c r="A2242" s="25">
        <f t="shared" si="357"/>
        <v>2238</v>
      </c>
      <c r="B2242" s="25" t="s">
        <v>2778</v>
      </c>
      <c r="C2242" s="45">
        <v>45891</v>
      </c>
      <c r="D2242" s="45">
        <v>45897</v>
      </c>
      <c r="E2242" s="8">
        <v>160.30000000000001</v>
      </c>
      <c r="F2242" s="8">
        <f t="shared" si="358"/>
        <v>14106.400000000001</v>
      </c>
      <c r="G2242" s="54">
        <f t="shared" si="359"/>
        <v>14106.400000000001</v>
      </c>
      <c r="H2242" s="25">
        <v>102714</v>
      </c>
      <c r="I2242" s="25" t="s">
        <v>3252</v>
      </c>
      <c r="J2242" s="25">
        <v>1</v>
      </c>
      <c r="K2242" s="25">
        <v>1</v>
      </c>
      <c r="L2242" s="25">
        <f t="shared" si="360"/>
        <v>0</v>
      </c>
      <c r="M2242" s="25" t="s">
        <v>3286</v>
      </c>
      <c r="N2242" s="45">
        <v>45899</v>
      </c>
      <c r="O2242" s="54">
        <v>17404</v>
      </c>
      <c r="P2242" s="25" t="s">
        <v>841</v>
      </c>
      <c r="Q2242" s="25">
        <v>58155032191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Hyderabad</v>
      </c>
      <c r="W2242" s="56"/>
      <c r="X2242" s="45">
        <v>45901</v>
      </c>
      <c r="Y2242" s="25">
        <f t="shared" si="361"/>
        <v>2</v>
      </c>
      <c r="Z2242" s="25" t="str">
        <f t="shared" si="362"/>
        <v>Saturday</v>
      </c>
      <c r="AA2242" s="25" t="str">
        <f t="shared" si="363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357"/>
        <v>2239</v>
      </c>
      <c r="B2243" s="25" t="s">
        <v>2778</v>
      </c>
      <c r="C2243" s="45">
        <v>45891</v>
      </c>
      <c r="D2243" s="45">
        <v>45897</v>
      </c>
      <c r="E2243" s="8">
        <v>29.4</v>
      </c>
      <c r="F2243" s="8">
        <f t="shared" si="358"/>
        <v>2587.1999999999998</v>
      </c>
      <c r="G2243" s="54">
        <f t="shared" si="359"/>
        <v>2587.1999999999998</v>
      </c>
      <c r="H2243" s="25">
        <v>103021</v>
      </c>
      <c r="I2243" s="25" t="s">
        <v>1285</v>
      </c>
      <c r="J2243" s="25">
        <v>1</v>
      </c>
      <c r="K2243" s="25">
        <v>1</v>
      </c>
      <c r="L2243" s="25">
        <f t="shared" si="360"/>
        <v>0</v>
      </c>
      <c r="M2243" s="25" t="s">
        <v>3284</v>
      </c>
      <c r="N2243" s="45">
        <v>45899</v>
      </c>
      <c r="O2243" s="54">
        <v>4687.2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361"/>
        <v>2</v>
      </c>
      <c r="Z2243" s="25" t="str">
        <f t="shared" si="362"/>
        <v>Saturday</v>
      </c>
      <c r="AA2243" s="25" t="str">
        <f t="shared" si="363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357"/>
        <v>2240</v>
      </c>
      <c r="B2244" s="25" t="s">
        <v>2778</v>
      </c>
      <c r="C2244" s="45">
        <v>45891</v>
      </c>
      <c r="D2244" s="45">
        <v>45897</v>
      </c>
      <c r="E2244" s="8">
        <v>30.8</v>
      </c>
      <c r="F2244" s="8">
        <f t="shared" si="358"/>
        <v>2710.4</v>
      </c>
      <c r="G2244" s="54">
        <f t="shared" si="359"/>
        <v>2710.4</v>
      </c>
      <c r="H2244" s="25">
        <v>103105</v>
      </c>
      <c r="I2244" s="25" t="s">
        <v>1667</v>
      </c>
      <c r="J2244" s="25">
        <v>1</v>
      </c>
      <c r="K2244" s="25">
        <v>1</v>
      </c>
      <c r="L2244" s="25">
        <f t="shared" si="360"/>
        <v>0</v>
      </c>
      <c r="M2244" s="25" t="s">
        <v>3286</v>
      </c>
      <c r="N2244" s="45">
        <v>45899</v>
      </c>
      <c r="O2244" s="54">
        <v>3344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si="361"/>
        <v>2</v>
      </c>
      <c r="Z2244" s="25" t="str">
        <f t="shared" si="362"/>
        <v>Saturday</v>
      </c>
      <c r="AA2244" s="25" t="str">
        <f t="shared" si="363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si="357"/>
        <v>2241</v>
      </c>
      <c r="B2245" s="25" t="s">
        <v>2778</v>
      </c>
      <c r="C2245" s="45">
        <v>45891</v>
      </c>
      <c r="D2245" s="45">
        <v>45897</v>
      </c>
      <c r="E2245" s="8">
        <v>71.400000000000006</v>
      </c>
      <c r="F2245" s="8">
        <f t="shared" si="358"/>
        <v>6283.2000000000007</v>
      </c>
      <c r="G2245" s="54">
        <f t="shared" si="359"/>
        <v>6283.2000000000007</v>
      </c>
      <c r="H2245" s="25">
        <v>103108</v>
      </c>
      <c r="I2245" s="25" t="s">
        <v>78</v>
      </c>
      <c r="J2245" s="25">
        <v>1</v>
      </c>
      <c r="K2245" s="25">
        <v>1</v>
      </c>
      <c r="L2245" s="25">
        <f t="shared" si="360"/>
        <v>0</v>
      </c>
      <c r="M2245" s="25" t="s">
        <v>3314</v>
      </c>
      <c r="N2245" s="45">
        <v>45902</v>
      </c>
      <c r="O2245" s="54">
        <v>7481.25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>
        <f t="shared" ref="X2245:X2246" si="364">IF(OR(R2245 = "PRIYANKA MADAM", R2245 = "DEEPAK", R2245 = "PORTER"),N2245,"")</f>
        <v>45902</v>
      </c>
      <c r="Y2245" s="25">
        <f t="shared" si="361"/>
        <v>0</v>
      </c>
      <c r="Z2245" s="25" t="str">
        <f t="shared" si="362"/>
        <v>Tuesday</v>
      </c>
      <c r="AA2245" s="25" t="str">
        <f t="shared" si="363"/>
        <v>Tuesday</v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357"/>
        <v>2242</v>
      </c>
      <c r="B2246" s="25" t="s">
        <v>2778</v>
      </c>
      <c r="C2246" s="45">
        <v>45891</v>
      </c>
      <c r="D2246" s="45">
        <v>45897</v>
      </c>
      <c r="E2246" s="8">
        <v>150.28</v>
      </c>
      <c r="F2246" s="8">
        <f t="shared" si="358"/>
        <v>13224.64</v>
      </c>
      <c r="G2246" s="54">
        <f t="shared" si="359"/>
        <v>26449.279999999999</v>
      </c>
      <c r="H2246" s="25">
        <v>103132</v>
      </c>
      <c r="I2246" s="25" t="s">
        <v>1286</v>
      </c>
      <c r="J2246" s="25">
        <v>2</v>
      </c>
      <c r="K2246" s="25">
        <v>2</v>
      </c>
      <c r="L2246" s="25">
        <f t="shared" si="360"/>
        <v>0</v>
      </c>
      <c r="M2246" s="25" t="s">
        <v>3314</v>
      </c>
      <c r="N2246" s="45">
        <v>45902</v>
      </c>
      <c r="O2246" s="54">
        <v>31492.5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>
        <f t="shared" si="364"/>
        <v>45902</v>
      </c>
      <c r="Y2246" s="25">
        <f t="shared" si="361"/>
        <v>0</v>
      </c>
      <c r="Z2246" s="25" t="str">
        <f t="shared" si="362"/>
        <v>Tuesday</v>
      </c>
      <c r="AA2246" s="25" t="str">
        <f t="shared" si="363"/>
        <v>Tuesday</v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357"/>
        <v>2243</v>
      </c>
      <c r="B2247" s="25" t="s">
        <v>2778</v>
      </c>
      <c r="C2247" s="45">
        <v>45891</v>
      </c>
      <c r="D2247" s="45">
        <v>45897</v>
      </c>
      <c r="E2247" s="8">
        <v>77</v>
      </c>
      <c r="F2247" s="8">
        <f t="shared" si="358"/>
        <v>6776</v>
      </c>
      <c r="G2247" s="54">
        <f t="shared" si="359"/>
        <v>6776</v>
      </c>
      <c r="H2247" s="25">
        <v>104407</v>
      </c>
      <c r="I2247" s="25" t="s">
        <v>3253</v>
      </c>
      <c r="J2247" s="25">
        <v>1</v>
      </c>
      <c r="K2247" s="25">
        <v>1</v>
      </c>
      <c r="L2247" s="25">
        <f t="shared" si="360"/>
        <v>0</v>
      </c>
      <c r="M2247" s="25" t="s">
        <v>3284</v>
      </c>
      <c r="N2247" s="45">
        <v>45899</v>
      </c>
      <c r="O2247" s="54">
        <v>12276</v>
      </c>
      <c r="P2247" s="25" t="s">
        <v>212</v>
      </c>
      <c r="Q2247" s="25">
        <v>58155038421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Banglore</v>
      </c>
      <c r="W2247" s="56"/>
      <c r="X2247" s="45">
        <v>45901</v>
      </c>
      <c r="Y2247" s="25">
        <f t="shared" si="361"/>
        <v>2</v>
      </c>
      <c r="Z2247" s="25" t="str">
        <f t="shared" si="362"/>
        <v>Saturday</v>
      </c>
      <c r="AA2247" s="25" t="str">
        <f t="shared" si="363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357"/>
        <v>2244</v>
      </c>
      <c r="B2248" s="25" t="s">
        <v>2778</v>
      </c>
      <c r="C2248" s="45">
        <v>45891</v>
      </c>
      <c r="D2248" s="45">
        <v>45897</v>
      </c>
      <c r="E2248" s="8">
        <v>204.4</v>
      </c>
      <c r="F2248" s="8">
        <f t="shared" si="358"/>
        <v>17987.2</v>
      </c>
      <c r="G2248" s="54">
        <f t="shared" si="359"/>
        <v>17987.2</v>
      </c>
      <c r="H2248" s="25">
        <v>104734</v>
      </c>
      <c r="I2248" s="25" t="s">
        <v>3254</v>
      </c>
      <c r="J2248" s="25">
        <v>1</v>
      </c>
      <c r="K2248" s="25">
        <v>1</v>
      </c>
      <c r="L2248" s="25">
        <f t="shared" si="360"/>
        <v>0</v>
      </c>
      <c r="M2248" s="25" t="s">
        <v>3286</v>
      </c>
      <c r="N2248" s="45">
        <v>45899</v>
      </c>
      <c r="O2248" s="54">
        <v>22192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361"/>
        <v>2</v>
      </c>
      <c r="Z2248" s="25" t="str">
        <f t="shared" si="362"/>
        <v>Saturday</v>
      </c>
      <c r="AA2248" s="25" t="str">
        <f t="shared" si="363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357"/>
        <v>2245</v>
      </c>
      <c r="B2249" s="25" t="s">
        <v>2778</v>
      </c>
      <c r="C2249" s="45">
        <v>45891</v>
      </c>
      <c r="D2249" s="45">
        <v>45897</v>
      </c>
      <c r="E2249" s="8">
        <v>222.75</v>
      </c>
      <c r="F2249" s="8">
        <f t="shared" si="358"/>
        <v>19602</v>
      </c>
      <c r="G2249" s="54">
        <f t="shared" si="359"/>
        <v>19602</v>
      </c>
      <c r="H2249" s="25">
        <v>105125</v>
      </c>
      <c r="I2249" s="25" t="s">
        <v>3255</v>
      </c>
      <c r="J2249" s="25">
        <v>1</v>
      </c>
      <c r="K2249" s="25">
        <v>1</v>
      </c>
      <c r="L2249" s="25">
        <f t="shared" si="360"/>
        <v>0</v>
      </c>
      <c r="M2249" s="25" t="s">
        <v>3286</v>
      </c>
      <c r="N2249" s="45">
        <v>45899</v>
      </c>
      <c r="O2249" s="54">
        <v>22572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361"/>
        <v>2</v>
      </c>
      <c r="Z2249" s="25" t="str">
        <f t="shared" si="362"/>
        <v>Saturday</v>
      </c>
      <c r="AA2249" s="25" t="str">
        <f t="shared" si="363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357"/>
        <v>2246</v>
      </c>
      <c r="B2250" s="25" t="s">
        <v>2778</v>
      </c>
      <c r="C2250" s="45">
        <v>45891</v>
      </c>
      <c r="D2250" s="45">
        <v>45897</v>
      </c>
      <c r="E2250" s="8">
        <v>223.72</v>
      </c>
      <c r="F2250" s="8">
        <f t="shared" si="358"/>
        <v>19687.36</v>
      </c>
      <c r="G2250" s="54">
        <f t="shared" si="359"/>
        <v>19687.36</v>
      </c>
      <c r="H2250" s="25">
        <v>106306</v>
      </c>
      <c r="I2250" s="25" t="s">
        <v>1549</v>
      </c>
      <c r="J2250" s="25">
        <v>1</v>
      </c>
      <c r="K2250" s="25">
        <v>1</v>
      </c>
      <c r="L2250" s="25">
        <f t="shared" si="360"/>
        <v>0</v>
      </c>
      <c r="M2250" s="25" t="s">
        <v>3314</v>
      </c>
      <c r="N2250" s="45">
        <v>45902</v>
      </c>
      <c r="O2250" s="54">
        <v>23441.07</v>
      </c>
      <c r="P2250" s="25" t="s">
        <v>255</v>
      </c>
      <c r="Q2250" s="25" t="s">
        <v>2078</v>
      </c>
      <c r="R2250" s="25" t="s">
        <v>849</v>
      </c>
      <c r="S2250" s="3">
        <v>4</v>
      </c>
      <c r="T2250" s="55"/>
      <c r="U2250" s="25" t="s">
        <v>19</v>
      </c>
      <c r="V2250" s="25" t="str">
        <f>VLOOKUP(P2250,'Customer List'!B:C,2,)</f>
        <v>Delhi</v>
      </c>
      <c r="W2250" s="56"/>
      <c r="X2250" s="45">
        <f>IF(OR(R2250 = "PRIYANKA MADAM", R2250 = "DEEPAK", R2250 = "PORTER"),N2250,"")</f>
        <v>45902</v>
      </c>
      <c r="Y2250" s="25">
        <f t="shared" si="361"/>
        <v>0</v>
      </c>
      <c r="Z2250" s="25" t="str">
        <f t="shared" si="362"/>
        <v>Tuesday</v>
      </c>
      <c r="AA2250" s="25" t="str">
        <f t="shared" si="363"/>
        <v>Tuesday</v>
      </c>
      <c r="AB2250" s="25" t="str">
        <f>VLOOKUP(U2250,'Currency Sheet'!A:C,3,)</f>
        <v>DOLLAR</v>
      </c>
      <c r="AC2250" s="67" t="str">
        <f>VLOOKUP(P2250,'Customer List'!B:D,3,)</f>
        <v>Local</v>
      </c>
    </row>
    <row r="2251" spans="1:29" x14ac:dyDescent="0.25">
      <c r="A2251" s="25">
        <f t="shared" si="357"/>
        <v>2247</v>
      </c>
      <c r="B2251" s="25" t="s">
        <v>2778</v>
      </c>
      <c r="C2251" s="45">
        <v>45891</v>
      </c>
      <c r="D2251" s="45">
        <v>45897</v>
      </c>
      <c r="E2251" s="8">
        <v>65.8</v>
      </c>
      <c r="F2251" s="8">
        <f t="shared" si="358"/>
        <v>5790.4</v>
      </c>
      <c r="G2251" s="54">
        <f t="shared" si="359"/>
        <v>5790.4</v>
      </c>
      <c r="H2251" s="25">
        <v>107627</v>
      </c>
      <c r="I2251" s="25" t="s">
        <v>1550</v>
      </c>
      <c r="J2251" s="25">
        <v>1</v>
      </c>
      <c r="K2251" s="25">
        <v>1</v>
      </c>
      <c r="L2251" s="25">
        <f t="shared" si="360"/>
        <v>0</v>
      </c>
      <c r="M2251" s="25" t="s">
        <v>3286</v>
      </c>
      <c r="N2251" s="45">
        <v>45899</v>
      </c>
      <c r="O2251" s="54">
        <v>7144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361"/>
        <v>2</v>
      </c>
      <c r="Z2251" s="25" t="str">
        <f t="shared" si="362"/>
        <v>Saturday</v>
      </c>
      <c r="AA2251" s="25" t="str">
        <f t="shared" si="363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357"/>
        <v>2248</v>
      </c>
      <c r="B2252" s="25" t="s">
        <v>2778</v>
      </c>
      <c r="C2252" s="45">
        <v>45891</v>
      </c>
      <c r="D2252" s="45">
        <v>45897</v>
      </c>
      <c r="E2252" s="8">
        <v>160.30000000000001</v>
      </c>
      <c r="F2252" s="8">
        <f t="shared" si="358"/>
        <v>14106.400000000001</v>
      </c>
      <c r="G2252" s="54">
        <f t="shared" si="359"/>
        <v>14106.400000000001</v>
      </c>
      <c r="H2252" s="25">
        <v>108417</v>
      </c>
      <c r="I2252" s="25" t="s">
        <v>3256</v>
      </c>
      <c r="J2252" s="25">
        <v>1</v>
      </c>
      <c r="K2252" s="25">
        <v>1</v>
      </c>
      <c r="L2252" s="25">
        <f t="shared" si="360"/>
        <v>0</v>
      </c>
      <c r="M2252" s="25" t="s">
        <v>3286</v>
      </c>
      <c r="N2252" s="45">
        <v>45899</v>
      </c>
      <c r="O2252" s="54">
        <v>17404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361"/>
        <v>2</v>
      </c>
      <c r="Z2252" s="25" t="str">
        <f t="shared" si="362"/>
        <v>Saturday</v>
      </c>
      <c r="AA2252" s="25" t="str">
        <f t="shared" si="363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357"/>
        <v>2249</v>
      </c>
      <c r="B2253" s="25" t="s">
        <v>2778</v>
      </c>
      <c r="C2253" s="45">
        <v>45891</v>
      </c>
      <c r="D2253" s="45">
        <v>45897</v>
      </c>
      <c r="E2253" s="8">
        <v>219</v>
      </c>
      <c r="F2253" s="8">
        <f t="shared" si="358"/>
        <v>19272</v>
      </c>
      <c r="G2253" s="54">
        <f t="shared" si="359"/>
        <v>19272</v>
      </c>
      <c r="H2253" s="25">
        <v>117339</v>
      </c>
      <c r="I2253" s="25" t="s">
        <v>1552</v>
      </c>
      <c r="J2253" s="25">
        <v>1</v>
      </c>
      <c r="K2253" s="25">
        <v>1</v>
      </c>
      <c r="L2253" s="25">
        <f t="shared" si="360"/>
        <v>0</v>
      </c>
      <c r="M2253" s="25" t="s">
        <v>3286</v>
      </c>
      <c r="N2253" s="45">
        <v>45899</v>
      </c>
      <c r="O2253" s="54">
        <v>22192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361"/>
        <v>2</v>
      </c>
      <c r="Z2253" s="25" t="str">
        <f t="shared" si="362"/>
        <v>Saturday</v>
      </c>
      <c r="AA2253" s="25" t="str">
        <f t="shared" si="363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357"/>
        <v>2250</v>
      </c>
      <c r="B2254" s="25" t="s">
        <v>2778</v>
      </c>
      <c r="C2254" s="45">
        <v>45891</v>
      </c>
      <c r="D2254" s="45">
        <v>45897</v>
      </c>
      <c r="E2254" s="8">
        <v>189.75</v>
      </c>
      <c r="F2254" s="8">
        <f t="shared" si="358"/>
        <v>16698</v>
      </c>
      <c r="G2254" s="54">
        <f t="shared" si="359"/>
        <v>16698</v>
      </c>
      <c r="H2254" s="25">
        <v>123137</v>
      </c>
      <c r="I2254" s="25" t="s">
        <v>1267</v>
      </c>
      <c r="J2254" s="25">
        <v>1</v>
      </c>
      <c r="K2254" s="25">
        <v>1</v>
      </c>
      <c r="L2254" s="25">
        <f t="shared" si="360"/>
        <v>0</v>
      </c>
      <c r="M2254" s="25" t="s">
        <v>3286</v>
      </c>
      <c r="N2254" s="45">
        <v>45899</v>
      </c>
      <c r="O2254" s="54">
        <v>19228</v>
      </c>
      <c r="P2254" s="25" t="s">
        <v>841</v>
      </c>
      <c r="Q2254" s="25">
        <v>58155032191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Hyderabad</v>
      </c>
      <c r="W2254" s="56"/>
      <c r="X2254" s="45">
        <v>45901</v>
      </c>
      <c r="Y2254" s="25">
        <f t="shared" si="361"/>
        <v>2</v>
      </c>
      <c r="Z2254" s="25" t="str">
        <f t="shared" si="362"/>
        <v>Saturday</v>
      </c>
      <c r="AA2254" s="25" t="str">
        <f t="shared" si="363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357"/>
        <v>2251</v>
      </c>
      <c r="B2255" s="25" t="s">
        <v>2778</v>
      </c>
      <c r="C2255" s="45">
        <v>45891</v>
      </c>
      <c r="D2255" s="45">
        <v>45897</v>
      </c>
      <c r="E2255" s="8">
        <v>259</v>
      </c>
      <c r="F2255" s="8">
        <f t="shared" si="358"/>
        <v>22792</v>
      </c>
      <c r="G2255" s="54">
        <f t="shared" si="359"/>
        <v>22792</v>
      </c>
      <c r="H2255" s="25">
        <v>126410</v>
      </c>
      <c r="I2255" s="25" t="s">
        <v>3257</v>
      </c>
      <c r="J2255" s="25">
        <v>1</v>
      </c>
      <c r="K2255" s="25">
        <v>1</v>
      </c>
      <c r="L2255" s="25">
        <f t="shared" si="360"/>
        <v>0</v>
      </c>
      <c r="M2255" s="25" t="s">
        <v>3284</v>
      </c>
      <c r="N2255" s="45">
        <v>45899</v>
      </c>
      <c r="O2255" s="54">
        <v>41292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361"/>
        <v>2</v>
      </c>
      <c r="Z2255" s="25" t="str">
        <f t="shared" si="362"/>
        <v>Saturday</v>
      </c>
      <c r="AA2255" s="25" t="str">
        <f t="shared" si="363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357"/>
        <v>2252</v>
      </c>
      <c r="B2256" s="25" t="s">
        <v>2778</v>
      </c>
      <c r="C2256" s="45">
        <v>45891</v>
      </c>
      <c r="D2256" s="45">
        <v>45897</v>
      </c>
      <c r="E2256" s="8">
        <v>235.96</v>
      </c>
      <c r="F2256" s="8">
        <f t="shared" si="358"/>
        <v>20764.48</v>
      </c>
      <c r="G2256" s="54">
        <f t="shared" si="359"/>
        <v>20764.48</v>
      </c>
      <c r="H2256" s="25">
        <v>127616</v>
      </c>
      <c r="I2256" s="25" t="s">
        <v>3258</v>
      </c>
      <c r="J2256" s="25">
        <v>1</v>
      </c>
      <c r="K2256" s="25">
        <v>1</v>
      </c>
      <c r="L2256" s="25">
        <f t="shared" si="360"/>
        <v>0</v>
      </c>
      <c r="M2256" s="25" t="s">
        <v>3314</v>
      </c>
      <c r="N2256" s="45">
        <v>45902</v>
      </c>
      <c r="O2256" s="54">
        <v>24723.759999999998</v>
      </c>
      <c r="P2256" s="25" t="s">
        <v>255</v>
      </c>
      <c r="Q2256" s="25" t="s">
        <v>2078</v>
      </c>
      <c r="R2256" s="25" t="s">
        <v>849</v>
      </c>
      <c r="S2256" s="3">
        <v>4</v>
      </c>
      <c r="T2256" s="55"/>
      <c r="U2256" s="25" t="s">
        <v>19</v>
      </c>
      <c r="V2256" s="25" t="str">
        <f>VLOOKUP(P2256,'Customer List'!B:C,2,)</f>
        <v>Delhi</v>
      </c>
      <c r="W2256" s="56"/>
      <c r="X2256" s="45">
        <f>IF(OR(R2256 = "PRIYANKA MADAM", R2256 = "DEEPAK", R2256 = "PORTER"),N2256,"")</f>
        <v>45902</v>
      </c>
      <c r="Y2256" s="25">
        <f t="shared" si="361"/>
        <v>0</v>
      </c>
      <c r="Z2256" s="25" t="str">
        <f t="shared" si="362"/>
        <v>Tuesday</v>
      </c>
      <c r="AA2256" s="25" t="str">
        <f t="shared" si="363"/>
        <v>Tuesday</v>
      </c>
      <c r="AB2256" s="25" t="str">
        <f>VLOOKUP(U2256,'Currency Sheet'!A:C,3,)</f>
        <v>DOLLAR</v>
      </c>
      <c r="AC2256" s="67" t="str">
        <f>VLOOKUP(P2256,'Customer List'!B:D,3,)</f>
        <v>Local</v>
      </c>
    </row>
    <row r="2257" spans="1:29" x14ac:dyDescent="0.25">
      <c r="A2257" s="25">
        <f t="shared" si="357"/>
        <v>2253</v>
      </c>
      <c r="B2257" s="25" t="s">
        <v>2778</v>
      </c>
      <c r="C2257" s="45">
        <v>45891</v>
      </c>
      <c r="D2257" s="45">
        <v>45897</v>
      </c>
      <c r="E2257" s="8">
        <v>222.75</v>
      </c>
      <c r="F2257" s="8">
        <f t="shared" si="358"/>
        <v>19602</v>
      </c>
      <c r="G2257" s="54">
        <f t="shared" si="359"/>
        <v>19602</v>
      </c>
      <c r="H2257" s="25">
        <v>127633</v>
      </c>
      <c r="I2257" s="25" t="s">
        <v>3259</v>
      </c>
      <c r="J2257" s="25">
        <v>1</v>
      </c>
      <c r="K2257" s="25">
        <v>1</v>
      </c>
      <c r="L2257" s="25">
        <f t="shared" si="360"/>
        <v>0</v>
      </c>
      <c r="M2257" s="25" t="s">
        <v>3286</v>
      </c>
      <c r="N2257" s="45">
        <v>45899</v>
      </c>
      <c r="O2257" s="54">
        <v>22572</v>
      </c>
      <c r="P2257" s="25" t="s">
        <v>841</v>
      </c>
      <c r="Q2257" s="25">
        <v>58155032191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Hyderabad</v>
      </c>
      <c r="W2257" s="56"/>
      <c r="X2257" s="45">
        <v>45901</v>
      </c>
      <c r="Y2257" s="25">
        <f t="shared" si="361"/>
        <v>2</v>
      </c>
      <c r="Z2257" s="25" t="str">
        <f t="shared" si="362"/>
        <v>Saturday</v>
      </c>
      <c r="AA2257" s="25" t="str">
        <f t="shared" si="363"/>
        <v>Monday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x14ac:dyDescent="0.25">
      <c r="A2258" s="25">
        <f t="shared" si="357"/>
        <v>2254</v>
      </c>
      <c r="B2258" s="25" t="s">
        <v>2778</v>
      </c>
      <c r="C2258" s="45">
        <v>45891</v>
      </c>
      <c r="D2258" s="45">
        <v>45897</v>
      </c>
      <c r="E2258" s="8">
        <v>197.88</v>
      </c>
      <c r="F2258" s="8">
        <f t="shared" si="358"/>
        <v>17413.439999999999</v>
      </c>
      <c r="G2258" s="54">
        <f t="shared" si="359"/>
        <v>17413.439999999999</v>
      </c>
      <c r="H2258" s="25">
        <v>134008</v>
      </c>
      <c r="I2258" s="25" t="s">
        <v>3260</v>
      </c>
      <c r="J2258" s="25">
        <v>1</v>
      </c>
      <c r="K2258" s="25">
        <v>1</v>
      </c>
      <c r="L2258" s="25">
        <f t="shared" si="360"/>
        <v>0</v>
      </c>
      <c r="M2258" s="25" t="s">
        <v>3314</v>
      </c>
      <c r="N2258" s="45">
        <v>45902</v>
      </c>
      <c r="O2258" s="54">
        <v>20733.75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>
        <f>IF(OR(R2258 = "PRIYANKA MADAM", R2258 = "DEEPAK", R2258 = "PORTER"),N2258,"")</f>
        <v>45902</v>
      </c>
      <c r="Y2258" s="25">
        <f t="shared" si="361"/>
        <v>0</v>
      </c>
      <c r="Z2258" s="25" t="str">
        <f t="shared" si="362"/>
        <v>Tuesday</v>
      </c>
      <c r="AA2258" s="25" t="str">
        <f t="shared" si="363"/>
        <v>Tuesday</v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x14ac:dyDescent="0.25">
      <c r="A2259" s="25">
        <f t="shared" si="357"/>
        <v>2255</v>
      </c>
      <c r="B2259" s="25" t="s">
        <v>2778</v>
      </c>
      <c r="C2259" s="45">
        <v>45891</v>
      </c>
      <c r="D2259" s="45">
        <v>45897</v>
      </c>
      <c r="E2259" s="8">
        <v>65.8</v>
      </c>
      <c r="F2259" s="8">
        <f t="shared" si="358"/>
        <v>5790.4</v>
      </c>
      <c r="G2259" s="54">
        <f t="shared" si="359"/>
        <v>5790.4</v>
      </c>
      <c r="H2259" s="25">
        <v>135007</v>
      </c>
      <c r="I2259" s="25" t="s">
        <v>3261</v>
      </c>
      <c r="J2259" s="25">
        <v>1</v>
      </c>
      <c r="K2259" s="25">
        <v>1</v>
      </c>
      <c r="L2259" s="25">
        <f t="shared" si="360"/>
        <v>0</v>
      </c>
      <c r="M2259" s="25" t="s">
        <v>3284</v>
      </c>
      <c r="N2259" s="45">
        <v>45899</v>
      </c>
      <c r="O2259" s="54">
        <v>10490.4</v>
      </c>
      <c r="P2259" s="25" t="s">
        <v>212</v>
      </c>
      <c r="Q2259" s="25">
        <v>58155038421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Banglore</v>
      </c>
      <c r="W2259" s="56"/>
      <c r="X2259" s="45">
        <v>45901</v>
      </c>
      <c r="Y2259" s="25">
        <f t="shared" si="361"/>
        <v>2</v>
      </c>
      <c r="Z2259" s="25" t="str">
        <f t="shared" si="362"/>
        <v>Saturday</v>
      </c>
      <c r="AA2259" s="25" t="str">
        <f t="shared" si="363"/>
        <v>Monday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x14ac:dyDescent="0.25">
      <c r="A2260" s="25">
        <f t="shared" si="357"/>
        <v>2256</v>
      </c>
      <c r="B2260" s="25" t="s">
        <v>2778</v>
      </c>
      <c r="C2260" s="45">
        <v>45891</v>
      </c>
      <c r="D2260" s="45">
        <v>45897</v>
      </c>
      <c r="E2260" s="8">
        <v>83.3</v>
      </c>
      <c r="F2260" s="8">
        <f t="shared" si="358"/>
        <v>7330.4</v>
      </c>
      <c r="G2260" s="54">
        <f t="shared" si="359"/>
        <v>7330.4</v>
      </c>
      <c r="H2260" s="25">
        <v>135205</v>
      </c>
      <c r="I2260" s="25" t="s">
        <v>3262</v>
      </c>
      <c r="J2260" s="25">
        <v>1</v>
      </c>
      <c r="K2260" s="25">
        <v>1</v>
      </c>
      <c r="L2260" s="25">
        <f t="shared" si="360"/>
        <v>0</v>
      </c>
      <c r="M2260" s="25" t="s">
        <v>3302</v>
      </c>
      <c r="N2260" s="45">
        <v>45901</v>
      </c>
      <c r="O2260" s="54">
        <v>0</v>
      </c>
      <c r="P2260" s="25" t="s">
        <v>2520</v>
      </c>
      <c r="Q2260" s="25" t="s">
        <v>3325</v>
      </c>
      <c r="R2260" s="25" t="s">
        <v>41</v>
      </c>
      <c r="S2260" s="3">
        <v>4</v>
      </c>
      <c r="T2260" s="55"/>
      <c r="U2260" s="25" t="s">
        <v>19</v>
      </c>
      <c r="V2260" s="25" t="str">
        <f>VLOOKUP(P2260,'Customer List'!B:C,2,)</f>
        <v>MOHALI (PUNJAB)</v>
      </c>
      <c r="W2260" s="56"/>
      <c r="X2260" s="45">
        <v>45905</v>
      </c>
      <c r="Y2260" s="25">
        <f t="shared" si="361"/>
        <v>4</v>
      </c>
      <c r="Z2260" s="25" t="str">
        <f t="shared" si="362"/>
        <v>Monday</v>
      </c>
      <c r="AA2260" s="25" t="str">
        <f t="shared" si="363"/>
        <v>Friday</v>
      </c>
      <c r="AB2260" s="25" t="str">
        <f>VLOOKUP(U2260,'Currency Sheet'!A:C,3,)</f>
        <v>DOLLAR</v>
      </c>
      <c r="AC2260" s="67" t="str">
        <f>VLOOKUP(P2260,'Customer List'!B:D,3,)</f>
        <v>OutStation</v>
      </c>
    </row>
    <row r="2261" spans="1:29" x14ac:dyDescent="0.25">
      <c r="A2261" s="25">
        <f t="shared" si="357"/>
        <v>2257</v>
      </c>
      <c r="B2261" s="25" t="s">
        <v>2778</v>
      </c>
      <c r="C2261" s="45">
        <v>45891</v>
      </c>
      <c r="D2261" s="45">
        <v>45897</v>
      </c>
      <c r="E2261" s="8">
        <v>235.96</v>
      </c>
      <c r="F2261" s="8">
        <f t="shared" si="358"/>
        <v>20764.48</v>
      </c>
      <c r="G2261" s="54">
        <f t="shared" si="359"/>
        <v>20764.48</v>
      </c>
      <c r="H2261" s="25">
        <v>135224</v>
      </c>
      <c r="I2261" s="25" t="s">
        <v>3263</v>
      </c>
      <c r="J2261" s="25">
        <v>1</v>
      </c>
      <c r="K2261" s="25">
        <v>1</v>
      </c>
      <c r="L2261" s="25">
        <f t="shared" si="360"/>
        <v>0</v>
      </c>
      <c r="M2261" s="25" t="s">
        <v>3314</v>
      </c>
      <c r="N2261" s="45">
        <v>45902</v>
      </c>
      <c r="O2261" s="54">
        <v>24723.759999999998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>
        <f>IF(OR(R2261 = "PRIYANKA MADAM", R2261 = "DEEPAK", R2261 = "PORTER"),N2261,"")</f>
        <v>45902</v>
      </c>
      <c r="Y2261" s="25">
        <f t="shared" si="361"/>
        <v>0</v>
      </c>
      <c r="Z2261" s="25" t="str">
        <f t="shared" si="362"/>
        <v>Tuesday</v>
      </c>
      <c r="AA2261" s="25" t="str">
        <f t="shared" si="363"/>
        <v>Tuesday</v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357"/>
        <v>2258</v>
      </c>
      <c r="B2262" s="25" t="s">
        <v>2778</v>
      </c>
      <c r="C2262" s="45">
        <v>45891</v>
      </c>
      <c r="D2262" s="45">
        <v>45897</v>
      </c>
      <c r="E2262" s="8">
        <v>45.5</v>
      </c>
      <c r="F2262" s="8">
        <f t="shared" si="358"/>
        <v>4004</v>
      </c>
      <c r="G2262" s="54">
        <f t="shared" si="359"/>
        <v>4004</v>
      </c>
      <c r="H2262" s="25">
        <v>156603</v>
      </c>
      <c r="I2262" s="25" t="s">
        <v>2920</v>
      </c>
      <c r="J2262" s="25">
        <v>1</v>
      </c>
      <c r="K2262" s="25">
        <v>1</v>
      </c>
      <c r="L2262" s="25">
        <f t="shared" si="360"/>
        <v>0</v>
      </c>
      <c r="M2262" s="25" t="s">
        <v>3284</v>
      </c>
      <c r="N2262" s="45">
        <v>45899</v>
      </c>
      <c r="O2262" s="54">
        <v>7254</v>
      </c>
      <c r="P2262" s="25" t="s">
        <v>212</v>
      </c>
      <c r="Q2262" s="25">
        <v>58155038421</v>
      </c>
      <c r="R2262" s="25" t="s">
        <v>41</v>
      </c>
      <c r="S2262" s="3">
        <v>4</v>
      </c>
      <c r="T2262" s="55"/>
      <c r="U2262" s="25" t="s">
        <v>19</v>
      </c>
      <c r="V2262" s="25" t="str">
        <f>VLOOKUP(P2262,'Customer List'!B:C,2,)</f>
        <v>Banglore</v>
      </c>
      <c r="W2262" s="56"/>
      <c r="X2262" s="45">
        <v>45901</v>
      </c>
      <c r="Y2262" s="25">
        <f t="shared" si="361"/>
        <v>2</v>
      </c>
      <c r="Z2262" s="25" t="str">
        <f t="shared" si="362"/>
        <v>Saturday</v>
      </c>
      <c r="AA2262" s="25" t="str">
        <f t="shared" si="363"/>
        <v>Monday</v>
      </c>
      <c r="AB2262" s="25" t="str">
        <f>VLOOKUP(U2262,'Currency Sheet'!A:C,3,)</f>
        <v>DOLLAR</v>
      </c>
      <c r="AC2262" s="67" t="str">
        <f>VLOOKUP(P2262,'Customer List'!B:D,3,)</f>
        <v>OutStation</v>
      </c>
    </row>
    <row r="2263" spans="1:29" x14ac:dyDescent="0.25">
      <c r="A2263" s="25">
        <f t="shared" si="357"/>
        <v>2259</v>
      </c>
      <c r="B2263" s="25" t="s">
        <v>2778</v>
      </c>
      <c r="C2263" s="45">
        <v>45891</v>
      </c>
      <c r="D2263" s="45">
        <v>45897</v>
      </c>
      <c r="E2263" s="8">
        <v>104.72</v>
      </c>
      <c r="F2263" s="8">
        <f t="shared" si="358"/>
        <v>9215.36</v>
      </c>
      <c r="G2263" s="54">
        <f t="shared" si="359"/>
        <v>18430.72</v>
      </c>
      <c r="H2263" s="25">
        <v>157306</v>
      </c>
      <c r="I2263" s="25" t="s">
        <v>83</v>
      </c>
      <c r="J2263" s="25">
        <v>2</v>
      </c>
      <c r="K2263" s="25">
        <v>2</v>
      </c>
      <c r="L2263" s="25">
        <f t="shared" si="360"/>
        <v>0</v>
      </c>
      <c r="M2263" s="25" t="s">
        <v>3314</v>
      </c>
      <c r="N2263" s="45">
        <v>45902</v>
      </c>
      <c r="O2263" s="54">
        <v>21945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>
        <f t="shared" ref="X2263:X2268" si="365">IF(OR(R2263 = "PRIYANKA MADAM", R2263 = "DEEPAK", R2263 = "PORTER"),N2263,"")</f>
        <v>45902</v>
      </c>
      <c r="Y2263" s="25">
        <f t="shared" si="361"/>
        <v>0</v>
      </c>
      <c r="Z2263" s="25" t="str">
        <f t="shared" si="362"/>
        <v>Tuesday</v>
      </c>
      <c r="AA2263" s="25" t="str">
        <f t="shared" si="363"/>
        <v>Tuesday</v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357"/>
        <v>2260</v>
      </c>
      <c r="B2264" s="25" t="s">
        <v>2778</v>
      </c>
      <c r="C2264" s="45">
        <v>45891</v>
      </c>
      <c r="D2264" s="45">
        <v>45897</v>
      </c>
      <c r="E2264" s="8">
        <v>217</v>
      </c>
      <c r="F2264" s="8">
        <f t="shared" si="358"/>
        <v>19096</v>
      </c>
      <c r="G2264" s="54">
        <f t="shared" si="359"/>
        <v>19096</v>
      </c>
      <c r="H2264" s="25">
        <v>161220</v>
      </c>
      <c r="I2264" s="25" t="s">
        <v>3264</v>
      </c>
      <c r="J2264" s="25">
        <v>1</v>
      </c>
      <c r="K2264" s="25">
        <v>1</v>
      </c>
      <c r="L2264" s="25">
        <f t="shared" si="360"/>
        <v>0</v>
      </c>
      <c r="M2264" s="25" t="s">
        <v>2784</v>
      </c>
      <c r="N2264" s="45">
        <v>45898</v>
      </c>
      <c r="O2264" s="54">
        <v>43245</v>
      </c>
      <c r="P2264" s="25" t="s">
        <v>626</v>
      </c>
      <c r="Q2264" s="25" t="s">
        <v>2078</v>
      </c>
      <c r="R2264" s="25" t="s">
        <v>638</v>
      </c>
      <c r="S2264" s="3">
        <v>4</v>
      </c>
      <c r="T2264" s="55" t="s">
        <v>2785</v>
      </c>
      <c r="U2264" s="25" t="s">
        <v>19</v>
      </c>
      <c r="V2264" s="25" t="str">
        <f>VLOOKUP(P2264,'Customer List'!B:C,2,)</f>
        <v>Delhi</v>
      </c>
      <c r="W2264" s="56"/>
      <c r="X2264" s="45">
        <f t="shared" si="365"/>
        <v>45898</v>
      </c>
      <c r="Y2264" s="25">
        <f t="shared" si="361"/>
        <v>0</v>
      </c>
      <c r="Z2264" s="25" t="str">
        <f t="shared" si="362"/>
        <v>Friday</v>
      </c>
      <c r="AA2264" s="25" t="str">
        <f t="shared" si="363"/>
        <v>Friday</v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357"/>
        <v>2261</v>
      </c>
      <c r="B2265" s="25" t="s">
        <v>2778</v>
      </c>
      <c r="C2265" s="45">
        <v>45891</v>
      </c>
      <c r="D2265" s="45">
        <v>45897</v>
      </c>
      <c r="E2265" s="8">
        <v>189.04</v>
      </c>
      <c r="F2265" s="8">
        <f t="shared" si="358"/>
        <v>16635.52</v>
      </c>
      <c r="G2265" s="54">
        <f t="shared" si="359"/>
        <v>16635.52</v>
      </c>
      <c r="H2265" s="25">
        <v>300420</v>
      </c>
      <c r="I2265" s="25" t="s">
        <v>2940</v>
      </c>
      <c r="J2265" s="25">
        <v>1</v>
      </c>
      <c r="K2265" s="25">
        <v>1</v>
      </c>
      <c r="L2265" s="25">
        <f t="shared" si="360"/>
        <v>0</v>
      </c>
      <c r="M2265" s="25" t="s">
        <v>3314</v>
      </c>
      <c r="N2265" s="45">
        <v>45902</v>
      </c>
      <c r="O2265" s="54">
        <v>19807.5</v>
      </c>
      <c r="P2265" s="25" t="s">
        <v>255</v>
      </c>
      <c r="Q2265" s="25" t="s">
        <v>2078</v>
      </c>
      <c r="R2265" s="25" t="s">
        <v>849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>
        <f t="shared" si="365"/>
        <v>45902</v>
      </c>
      <c r="Y2265" s="25">
        <f t="shared" si="361"/>
        <v>0</v>
      </c>
      <c r="Z2265" s="25" t="str">
        <f t="shared" si="362"/>
        <v>Tuesday</v>
      </c>
      <c r="AA2265" s="25" t="str">
        <f t="shared" si="363"/>
        <v>Tuesday</v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357"/>
        <v>2262</v>
      </c>
      <c r="B2266" s="25" t="s">
        <v>2778</v>
      </c>
      <c r="C2266" s="45">
        <v>45891</v>
      </c>
      <c r="D2266" s="45">
        <v>45897</v>
      </c>
      <c r="E2266" s="8">
        <v>142.80000000000001</v>
      </c>
      <c r="F2266" s="8">
        <f t="shared" si="358"/>
        <v>12566.400000000001</v>
      </c>
      <c r="G2266" s="54">
        <f t="shared" si="359"/>
        <v>12566.400000000001</v>
      </c>
      <c r="H2266" s="25">
        <v>300440</v>
      </c>
      <c r="I2266" s="25" t="s">
        <v>217</v>
      </c>
      <c r="J2266" s="25">
        <v>1</v>
      </c>
      <c r="K2266" s="25">
        <v>1</v>
      </c>
      <c r="L2266" s="25">
        <f t="shared" si="360"/>
        <v>0</v>
      </c>
      <c r="M2266" s="25" t="s">
        <v>2782</v>
      </c>
      <c r="N2266" s="45">
        <v>45898</v>
      </c>
      <c r="O2266" s="54">
        <v>19380</v>
      </c>
      <c r="P2266" s="25" t="s">
        <v>214</v>
      </c>
      <c r="Q2266" s="25" t="s">
        <v>1131</v>
      </c>
      <c r="R2266" s="25" t="s">
        <v>1131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>
        <f t="shared" si="365"/>
        <v>45898</v>
      </c>
      <c r="Y2266" s="25">
        <f t="shared" si="361"/>
        <v>0</v>
      </c>
      <c r="Z2266" s="25" t="str">
        <f t="shared" si="362"/>
        <v>Friday</v>
      </c>
      <c r="AA2266" s="25" t="str">
        <f t="shared" si="363"/>
        <v>Friday</v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357"/>
        <v>2263</v>
      </c>
      <c r="B2267" s="25" t="s">
        <v>2778</v>
      </c>
      <c r="C2267" s="45">
        <v>45891</v>
      </c>
      <c r="D2267" s="45">
        <v>45897</v>
      </c>
      <c r="E2267" s="8">
        <v>198.56</v>
      </c>
      <c r="F2267" s="8">
        <f t="shared" si="358"/>
        <v>17473.28</v>
      </c>
      <c r="G2267" s="54">
        <f t="shared" si="359"/>
        <v>17473.28</v>
      </c>
      <c r="H2267" s="25">
        <v>300518</v>
      </c>
      <c r="I2267" s="25" t="s">
        <v>1830</v>
      </c>
      <c r="J2267" s="25">
        <v>1</v>
      </c>
      <c r="K2267" s="25">
        <v>1</v>
      </c>
      <c r="L2267" s="25">
        <f t="shared" si="360"/>
        <v>0</v>
      </c>
      <c r="M2267" s="25" t="s">
        <v>3314</v>
      </c>
      <c r="N2267" s="45">
        <v>45902</v>
      </c>
      <c r="O2267" s="54">
        <v>20805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>
        <f t="shared" si="365"/>
        <v>45902</v>
      </c>
      <c r="Y2267" s="25">
        <f t="shared" si="361"/>
        <v>0</v>
      </c>
      <c r="Z2267" s="25" t="str">
        <f t="shared" si="362"/>
        <v>Tuesday</v>
      </c>
      <c r="AA2267" s="25" t="str">
        <f t="shared" si="363"/>
        <v>Tuesday</v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357"/>
        <v>2264</v>
      </c>
      <c r="B2268" s="25" t="s">
        <v>2778</v>
      </c>
      <c r="C2268" s="45">
        <v>45891</v>
      </c>
      <c r="D2268" s="45">
        <v>45897</v>
      </c>
      <c r="E2268" s="8">
        <v>34</v>
      </c>
      <c r="F2268" s="8">
        <f t="shared" si="358"/>
        <v>2992</v>
      </c>
      <c r="G2268" s="54">
        <f t="shared" si="359"/>
        <v>2992</v>
      </c>
      <c r="H2268" s="25">
        <v>301006</v>
      </c>
      <c r="I2268" s="25" t="s">
        <v>3265</v>
      </c>
      <c r="J2268" s="25">
        <v>1</v>
      </c>
      <c r="K2268" s="25">
        <v>1</v>
      </c>
      <c r="L2268" s="25">
        <f t="shared" si="360"/>
        <v>0</v>
      </c>
      <c r="M2268" s="25" t="s">
        <v>3314</v>
      </c>
      <c r="N2268" s="45">
        <v>45902</v>
      </c>
      <c r="O2268" s="54">
        <v>3562.5</v>
      </c>
      <c r="P2268" s="25" t="s">
        <v>255</v>
      </c>
      <c r="Q2268" s="25" t="s">
        <v>2078</v>
      </c>
      <c r="R2268" s="25" t="s">
        <v>849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>
        <f t="shared" si="365"/>
        <v>45902</v>
      </c>
      <c r="Y2268" s="25">
        <f t="shared" si="361"/>
        <v>0</v>
      </c>
      <c r="Z2268" s="25" t="str">
        <f t="shared" si="362"/>
        <v>Tuesday</v>
      </c>
      <c r="AA2268" s="25" t="str">
        <f t="shared" si="363"/>
        <v>Tuesday</v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357"/>
        <v>2265</v>
      </c>
      <c r="B2269" s="25" t="s">
        <v>2778</v>
      </c>
      <c r="C2269" s="45">
        <v>45891</v>
      </c>
      <c r="D2269" s="45">
        <v>45897</v>
      </c>
      <c r="E2269" s="8">
        <v>77</v>
      </c>
      <c r="F2269" s="8">
        <f t="shared" si="358"/>
        <v>6776</v>
      </c>
      <c r="G2269" s="54">
        <f t="shared" si="359"/>
        <v>6776</v>
      </c>
      <c r="H2269" s="25">
        <v>301306</v>
      </c>
      <c r="I2269" s="25" t="s">
        <v>3266</v>
      </c>
      <c r="J2269" s="25">
        <v>1</v>
      </c>
      <c r="K2269" s="25">
        <v>1</v>
      </c>
      <c r="L2269" s="25">
        <f t="shared" si="360"/>
        <v>0</v>
      </c>
      <c r="M2269" s="25" t="s">
        <v>3288</v>
      </c>
      <c r="N2269" s="45">
        <v>45899</v>
      </c>
      <c r="O2269" s="54">
        <v>10230</v>
      </c>
      <c r="P2269" s="25" t="s">
        <v>2052</v>
      </c>
      <c r="Q2269" s="25">
        <v>58155031992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Pune</v>
      </c>
      <c r="W2269" s="56"/>
      <c r="X2269" s="45">
        <v>45901</v>
      </c>
      <c r="Y2269" s="25">
        <f t="shared" si="361"/>
        <v>2</v>
      </c>
      <c r="Z2269" s="25" t="str">
        <f t="shared" si="362"/>
        <v>Saturday</v>
      </c>
      <c r="AA2269" s="25" t="str">
        <f t="shared" si="363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357"/>
        <v>2266</v>
      </c>
      <c r="B2270" s="25" t="s">
        <v>2778</v>
      </c>
      <c r="C2270" s="45">
        <v>45891</v>
      </c>
      <c r="D2270" s="45">
        <v>45897</v>
      </c>
      <c r="E2270" s="8">
        <v>177.75</v>
      </c>
      <c r="F2270" s="8">
        <f t="shared" si="358"/>
        <v>15642</v>
      </c>
      <c r="G2270" s="54">
        <f t="shared" si="359"/>
        <v>31284</v>
      </c>
      <c r="H2270" s="25">
        <v>301833</v>
      </c>
      <c r="I2270" s="25" t="s">
        <v>3078</v>
      </c>
      <c r="J2270" s="25">
        <v>2</v>
      </c>
      <c r="K2270" s="25">
        <v>2</v>
      </c>
      <c r="L2270" s="25">
        <f t="shared" si="360"/>
        <v>0</v>
      </c>
      <c r="M2270" s="25" t="s">
        <v>3315</v>
      </c>
      <c r="N2270" s="45">
        <v>45902</v>
      </c>
      <c r="O2270" s="54">
        <v>53633.1</v>
      </c>
      <c r="P2270" s="25" t="s">
        <v>654</v>
      </c>
      <c r="Q2270" s="25" t="s">
        <v>2078</v>
      </c>
      <c r="R2270" s="25" t="s">
        <v>638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>
        <f t="shared" ref="X2270:X2272" si="366">IF(OR(R2270 = "PRIYANKA MADAM", R2270 = "DEEPAK", R2270 = "PORTER"),N2270,"")</f>
        <v>45902</v>
      </c>
      <c r="Y2270" s="25">
        <f t="shared" si="361"/>
        <v>0</v>
      </c>
      <c r="Z2270" s="25" t="str">
        <f t="shared" si="362"/>
        <v>Tuesday</v>
      </c>
      <c r="AA2270" s="25" t="str">
        <f t="shared" si="363"/>
        <v>Tuesday</v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357"/>
        <v>2267</v>
      </c>
      <c r="B2271" s="25" t="s">
        <v>2778</v>
      </c>
      <c r="C2271" s="45">
        <v>45891</v>
      </c>
      <c r="D2271" s="45">
        <v>45897</v>
      </c>
      <c r="E2271" s="8">
        <v>326.25</v>
      </c>
      <c r="F2271" s="8">
        <f t="shared" si="358"/>
        <v>28710</v>
      </c>
      <c r="G2271" s="54">
        <f t="shared" si="359"/>
        <v>28710</v>
      </c>
      <c r="H2271" s="25">
        <v>303428</v>
      </c>
      <c r="I2271" s="25" t="s">
        <v>3267</v>
      </c>
      <c r="J2271" s="25">
        <v>1</v>
      </c>
      <c r="K2271" s="25">
        <v>1</v>
      </c>
      <c r="L2271" s="25">
        <f t="shared" si="360"/>
        <v>0</v>
      </c>
      <c r="M2271" s="25" t="s">
        <v>3314</v>
      </c>
      <c r="N2271" s="45">
        <v>45902</v>
      </c>
      <c r="O2271" s="54">
        <v>30993.75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>
        <f t="shared" si="366"/>
        <v>45902</v>
      </c>
      <c r="Y2271" s="25">
        <f t="shared" si="361"/>
        <v>0</v>
      </c>
      <c r="Z2271" s="25" t="str">
        <f t="shared" si="362"/>
        <v>Tuesday</v>
      </c>
      <c r="AA2271" s="25" t="str">
        <f t="shared" si="363"/>
        <v>Tuesday</v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357"/>
        <v>2268</v>
      </c>
      <c r="B2272" s="25" t="s">
        <v>2778</v>
      </c>
      <c r="C2272" s="45">
        <v>45891</v>
      </c>
      <c r="D2272" s="45">
        <v>45897</v>
      </c>
      <c r="E2272" s="8">
        <v>153</v>
      </c>
      <c r="F2272" s="8">
        <f t="shared" si="358"/>
        <v>13464</v>
      </c>
      <c r="G2272" s="54">
        <f t="shared" si="359"/>
        <v>26928</v>
      </c>
      <c r="H2272" s="25">
        <v>303529</v>
      </c>
      <c r="I2272" s="25" t="s">
        <v>3092</v>
      </c>
      <c r="J2272" s="25">
        <v>2</v>
      </c>
      <c r="K2272" s="25">
        <v>2</v>
      </c>
      <c r="L2272" s="25">
        <f t="shared" si="360"/>
        <v>0</v>
      </c>
      <c r="M2272" s="25" t="s">
        <v>3315</v>
      </c>
      <c r="N2272" s="45">
        <v>45902</v>
      </c>
      <c r="O2272" s="54">
        <v>46165.2</v>
      </c>
      <c r="P2272" s="25" t="s">
        <v>654</v>
      </c>
      <c r="Q2272" s="25" t="s">
        <v>2078</v>
      </c>
      <c r="R2272" s="25" t="s">
        <v>638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>
        <f t="shared" si="366"/>
        <v>45902</v>
      </c>
      <c r="Y2272" s="25">
        <f t="shared" si="361"/>
        <v>0</v>
      </c>
      <c r="Z2272" s="25" t="str">
        <f t="shared" si="362"/>
        <v>Tuesday</v>
      </c>
      <c r="AA2272" s="25" t="str">
        <f t="shared" si="363"/>
        <v>Tuesday</v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357"/>
        <v>2269</v>
      </c>
      <c r="B2273" s="25" t="s">
        <v>2778</v>
      </c>
      <c r="C2273" s="45">
        <v>45891</v>
      </c>
      <c r="D2273" s="45">
        <v>45897</v>
      </c>
      <c r="E2273" s="8">
        <v>85.4</v>
      </c>
      <c r="F2273" s="8">
        <f t="shared" si="358"/>
        <v>7515.2000000000007</v>
      </c>
      <c r="G2273" s="54">
        <f t="shared" si="359"/>
        <v>7515.2000000000007</v>
      </c>
      <c r="H2273" s="25">
        <v>312805</v>
      </c>
      <c r="I2273" s="25" t="s">
        <v>3268</v>
      </c>
      <c r="J2273" s="25">
        <v>1</v>
      </c>
      <c r="K2273" s="25">
        <v>1</v>
      </c>
      <c r="L2273" s="25">
        <f t="shared" si="360"/>
        <v>0</v>
      </c>
      <c r="M2273" s="25" t="s">
        <v>3530</v>
      </c>
      <c r="N2273" s="45">
        <v>45913</v>
      </c>
      <c r="O2273" s="54">
        <v>12444</v>
      </c>
      <c r="P2273" s="25" t="s">
        <v>630</v>
      </c>
      <c r="Q2273" s="25">
        <v>58155619712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Gujrat</v>
      </c>
      <c r="W2273" s="56"/>
      <c r="X2273" s="45">
        <v>45915</v>
      </c>
      <c r="Y2273" s="25">
        <f t="shared" si="361"/>
        <v>2</v>
      </c>
      <c r="Z2273" s="25" t="str">
        <f t="shared" si="362"/>
        <v>Saturday</v>
      </c>
      <c r="AA2273" s="25" t="str">
        <f t="shared" si="363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357"/>
        <v>2270</v>
      </c>
      <c r="B2274" s="25" t="s">
        <v>2778</v>
      </c>
      <c r="C2274" s="45">
        <v>45891</v>
      </c>
      <c r="D2274" s="45">
        <v>45897</v>
      </c>
      <c r="E2274" s="8">
        <v>174.76</v>
      </c>
      <c r="F2274" s="8">
        <f t="shared" si="358"/>
        <v>15378.88</v>
      </c>
      <c r="G2274" s="54">
        <f t="shared" si="359"/>
        <v>15378.88</v>
      </c>
      <c r="H2274" s="25">
        <v>321106</v>
      </c>
      <c r="I2274" s="25" t="s">
        <v>2855</v>
      </c>
      <c r="J2274" s="25">
        <v>1</v>
      </c>
      <c r="K2274" s="25">
        <v>1</v>
      </c>
      <c r="L2274" s="25">
        <f t="shared" si="360"/>
        <v>0</v>
      </c>
      <c r="M2274" s="25" t="s">
        <v>3314</v>
      </c>
      <c r="N2274" s="45">
        <v>45902</v>
      </c>
      <c r="O2274" s="54">
        <v>18311.25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>
        <f t="shared" ref="X2274:X2276" si="367">IF(OR(R2274 = "PRIYANKA MADAM", R2274 = "DEEPAK", R2274 = "PORTER"),N2274,"")</f>
        <v>45902</v>
      </c>
      <c r="Y2274" s="25">
        <f t="shared" si="361"/>
        <v>0</v>
      </c>
      <c r="Z2274" s="25" t="str">
        <f t="shared" si="362"/>
        <v>Tuesday</v>
      </c>
      <c r="AA2274" s="25" t="str">
        <f t="shared" si="363"/>
        <v>Tuesday</v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357"/>
        <v>2271</v>
      </c>
      <c r="B2275" s="25" t="s">
        <v>2778</v>
      </c>
      <c r="C2275" s="45">
        <v>45891</v>
      </c>
      <c r="D2275" s="45">
        <v>45897</v>
      </c>
      <c r="E2275" s="8">
        <v>259.76</v>
      </c>
      <c r="F2275" s="8">
        <f t="shared" si="358"/>
        <v>22858.879999999997</v>
      </c>
      <c r="G2275" s="54">
        <f t="shared" si="359"/>
        <v>22858.879999999997</v>
      </c>
      <c r="H2275" s="25">
        <v>327020</v>
      </c>
      <c r="I2275" s="25" t="s">
        <v>3269</v>
      </c>
      <c r="J2275" s="25">
        <v>1</v>
      </c>
      <c r="K2275" s="25">
        <v>1</v>
      </c>
      <c r="L2275" s="25">
        <f t="shared" si="360"/>
        <v>0</v>
      </c>
      <c r="M2275" s="25" t="s">
        <v>3314</v>
      </c>
      <c r="N2275" s="45">
        <v>45902</v>
      </c>
      <c r="O2275" s="54">
        <v>27217.5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>
        <f t="shared" si="367"/>
        <v>45902</v>
      </c>
      <c r="Y2275" s="25">
        <f t="shared" si="361"/>
        <v>0</v>
      </c>
      <c r="Z2275" s="25" t="str">
        <f t="shared" si="362"/>
        <v>Tuesday</v>
      </c>
      <c r="AA2275" s="25" t="str">
        <f t="shared" si="363"/>
        <v>Tuesday</v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357"/>
        <v>2272</v>
      </c>
      <c r="B2276" s="25" t="s">
        <v>2778</v>
      </c>
      <c r="C2276" s="45">
        <v>45891</v>
      </c>
      <c r="D2276" s="45">
        <v>45897</v>
      </c>
      <c r="E2276" s="8">
        <v>277.5</v>
      </c>
      <c r="F2276" s="8">
        <f t="shared" si="358"/>
        <v>24420</v>
      </c>
      <c r="G2276" s="54">
        <f t="shared" si="359"/>
        <v>24420</v>
      </c>
      <c r="H2276" s="25">
        <v>329714</v>
      </c>
      <c r="I2276" s="25" t="s">
        <v>3270</v>
      </c>
      <c r="J2276" s="25">
        <v>1</v>
      </c>
      <c r="K2276" s="25">
        <v>1</v>
      </c>
      <c r="L2276" s="25">
        <f t="shared" si="360"/>
        <v>0</v>
      </c>
      <c r="M2276" s="25" t="s">
        <v>3314</v>
      </c>
      <c r="N2276" s="45">
        <v>45902</v>
      </c>
      <c r="O2276" s="54">
        <v>26362.5</v>
      </c>
      <c r="P2276" s="25" t="s">
        <v>255</v>
      </c>
      <c r="Q2276" s="25" t="s">
        <v>2078</v>
      </c>
      <c r="R2276" s="25" t="s">
        <v>849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>
        <f t="shared" si="367"/>
        <v>45902</v>
      </c>
      <c r="Y2276" s="25">
        <f t="shared" si="361"/>
        <v>0</v>
      </c>
      <c r="Z2276" s="25" t="str">
        <f t="shared" si="362"/>
        <v>Tuesday</v>
      </c>
      <c r="AA2276" s="25" t="str">
        <f t="shared" si="363"/>
        <v>Tuesday</v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357"/>
        <v>2273</v>
      </c>
      <c r="B2277" s="25" t="s">
        <v>2778</v>
      </c>
      <c r="C2277" s="45">
        <v>45891</v>
      </c>
      <c r="D2277" s="45">
        <v>45897</v>
      </c>
      <c r="E2277" s="8">
        <v>291.89999999999998</v>
      </c>
      <c r="F2277" s="8">
        <f t="shared" si="358"/>
        <v>25687.199999999997</v>
      </c>
      <c r="G2277" s="54">
        <f t="shared" si="359"/>
        <v>25687.199999999997</v>
      </c>
      <c r="H2277" s="25">
        <v>331328</v>
      </c>
      <c r="I2277" s="25" t="s">
        <v>3271</v>
      </c>
      <c r="J2277" s="25">
        <v>1</v>
      </c>
      <c r="K2277" s="25">
        <v>1</v>
      </c>
      <c r="L2277" s="25">
        <f t="shared" si="360"/>
        <v>0</v>
      </c>
      <c r="M2277" s="25" t="s">
        <v>3285</v>
      </c>
      <c r="N2277" s="45">
        <v>45899</v>
      </c>
      <c r="O2277" s="54">
        <v>45244.5</v>
      </c>
      <c r="P2277" s="25" t="s">
        <v>893</v>
      </c>
      <c r="Q2277" s="25">
        <v>58155037286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361"/>
        <v>2</v>
      </c>
      <c r="Z2277" s="25" t="str">
        <f t="shared" si="362"/>
        <v>Saturday</v>
      </c>
      <c r="AA2277" s="25" t="str">
        <f t="shared" si="363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357"/>
        <v>2274</v>
      </c>
      <c r="B2278" s="25" t="s">
        <v>2778</v>
      </c>
      <c r="C2278" s="45">
        <v>45891</v>
      </c>
      <c r="D2278" s="45">
        <v>45897</v>
      </c>
      <c r="E2278" s="8">
        <v>217.6</v>
      </c>
      <c r="F2278" s="8">
        <f t="shared" si="358"/>
        <v>19148.8</v>
      </c>
      <c r="G2278" s="54">
        <f t="shared" si="359"/>
        <v>19148.8</v>
      </c>
      <c r="H2278" s="25">
        <v>333810</v>
      </c>
      <c r="I2278" s="25" t="s">
        <v>3153</v>
      </c>
      <c r="J2278" s="25">
        <v>1</v>
      </c>
      <c r="K2278" s="25">
        <v>1</v>
      </c>
      <c r="L2278" s="25">
        <f t="shared" si="360"/>
        <v>0</v>
      </c>
      <c r="M2278" s="25" t="s">
        <v>3314</v>
      </c>
      <c r="N2278" s="45">
        <v>45902</v>
      </c>
      <c r="O2278" s="54">
        <v>22800</v>
      </c>
      <c r="P2278" s="25" t="s">
        <v>255</v>
      </c>
      <c r="Q2278" s="25" t="s">
        <v>2078</v>
      </c>
      <c r="R2278" s="25" t="s">
        <v>849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>
        <f t="shared" ref="X2278:X2280" si="368">IF(OR(R2278 = "PRIYANKA MADAM", R2278 = "DEEPAK", R2278 = "PORTER"),N2278,"")</f>
        <v>45902</v>
      </c>
      <c r="Y2278" s="25">
        <f t="shared" si="361"/>
        <v>0</v>
      </c>
      <c r="Z2278" s="25" t="str">
        <f t="shared" si="362"/>
        <v>Tuesday</v>
      </c>
      <c r="AA2278" s="25" t="str">
        <f t="shared" si="363"/>
        <v>Tuesday</v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357"/>
        <v>2275</v>
      </c>
      <c r="B2279" s="25" t="s">
        <v>2778</v>
      </c>
      <c r="C2279" s="45">
        <v>45891</v>
      </c>
      <c r="D2279" s="45">
        <v>45897</v>
      </c>
      <c r="E2279" s="8">
        <v>142.5</v>
      </c>
      <c r="F2279" s="8">
        <f t="shared" si="358"/>
        <v>12540</v>
      </c>
      <c r="G2279" s="54">
        <f t="shared" si="359"/>
        <v>25080</v>
      </c>
      <c r="H2279" s="25">
        <v>344007</v>
      </c>
      <c r="I2279" s="25" t="s">
        <v>3095</v>
      </c>
      <c r="J2279" s="25">
        <v>2</v>
      </c>
      <c r="K2279" s="25">
        <v>2</v>
      </c>
      <c r="L2279" s="25">
        <f t="shared" si="360"/>
        <v>0</v>
      </c>
      <c r="M2279" s="25" t="s">
        <v>3315</v>
      </c>
      <c r="N2279" s="45">
        <v>45902</v>
      </c>
      <c r="O2279" s="54">
        <v>42997</v>
      </c>
      <c r="P2279" s="25" t="s">
        <v>654</v>
      </c>
      <c r="Q2279" s="25" t="s">
        <v>2078</v>
      </c>
      <c r="R2279" s="25" t="s">
        <v>638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>
        <f t="shared" si="368"/>
        <v>45902</v>
      </c>
      <c r="Y2279" s="25">
        <f t="shared" si="361"/>
        <v>0</v>
      </c>
      <c r="Z2279" s="25" t="str">
        <f t="shared" si="362"/>
        <v>Tuesday</v>
      </c>
      <c r="AA2279" s="25" t="str">
        <f t="shared" si="363"/>
        <v>Tuesday</v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357"/>
        <v>2276</v>
      </c>
      <c r="B2280" s="25" t="s">
        <v>2778</v>
      </c>
      <c r="C2280" s="45">
        <v>45891</v>
      </c>
      <c r="D2280" s="45">
        <v>45897</v>
      </c>
      <c r="E2280" s="8">
        <v>144.75</v>
      </c>
      <c r="F2280" s="8">
        <f t="shared" si="358"/>
        <v>12738</v>
      </c>
      <c r="G2280" s="54">
        <f t="shared" si="359"/>
        <v>25476</v>
      </c>
      <c r="H2280" s="25">
        <v>362533</v>
      </c>
      <c r="I2280" s="25" t="s">
        <v>2853</v>
      </c>
      <c r="J2280" s="25">
        <v>2</v>
      </c>
      <c r="K2280" s="25">
        <v>2</v>
      </c>
      <c r="L2280" s="25">
        <f t="shared" si="360"/>
        <v>0</v>
      </c>
      <c r="M2280" s="25" t="s">
        <v>3315</v>
      </c>
      <c r="N2280" s="45">
        <v>45902</v>
      </c>
      <c r="O2280" s="54">
        <v>43675.9</v>
      </c>
      <c r="P2280" s="25" t="s">
        <v>654</v>
      </c>
      <c r="Q2280" s="25" t="s">
        <v>2078</v>
      </c>
      <c r="R2280" s="25" t="s">
        <v>638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>
        <f t="shared" si="368"/>
        <v>45902</v>
      </c>
      <c r="Y2280" s="25">
        <f t="shared" si="361"/>
        <v>0</v>
      </c>
      <c r="Z2280" s="25" t="str">
        <f t="shared" si="362"/>
        <v>Tuesday</v>
      </c>
      <c r="AA2280" s="25" t="str">
        <f t="shared" si="363"/>
        <v>Tuesday</v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357"/>
        <v>2277</v>
      </c>
      <c r="B2281" s="25" t="s">
        <v>2778</v>
      </c>
      <c r="C2281" s="45">
        <v>45891</v>
      </c>
      <c r="D2281" s="45">
        <v>45897</v>
      </c>
      <c r="E2281" s="8">
        <v>62.3</v>
      </c>
      <c r="F2281" s="8">
        <f t="shared" si="358"/>
        <v>5482.4</v>
      </c>
      <c r="G2281" s="54">
        <f t="shared" si="359"/>
        <v>5482.4</v>
      </c>
      <c r="H2281" s="25">
        <v>362601</v>
      </c>
      <c r="I2281" s="25" t="s">
        <v>3272</v>
      </c>
      <c r="J2281" s="25">
        <v>1</v>
      </c>
      <c r="K2281" s="25">
        <v>1</v>
      </c>
      <c r="L2281" s="25">
        <f t="shared" si="360"/>
        <v>0</v>
      </c>
      <c r="M2281" s="25" t="s">
        <v>3284</v>
      </c>
      <c r="N2281" s="45">
        <v>45899</v>
      </c>
      <c r="O2281" s="54">
        <v>9932.4</v>
      </c>
      <c r="P2281" s="25" t="s">
        <v>212</v>
      </c>
      <c r="Q2281" s="25">
        <v>58155038421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Banglore</v>
      </c>
      <c r="W2281" s="56"/>
      <c r="X2281" s="45">
        <v>45901</v>
      </c>
      <c r="Y2281" s="25">
        <f t="shared" si="361"/>
        <v>2</v>
      </c>
      <c r="Z2281" s="25" t="str">
        <f t="shared" si="362"/>
        <v>Saturday</v>
      </c>
      <c r="AA2281" s="25" t="str">
        <f t="shared" si="363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357"/>
        <v>2278</v>
      </c>
      <c r="B2282" s="25" t="s">
        <v>2778</v>
      </c>
      <c r="C2282" s="45">
        <v>45891</v>
      </c>
      <c r="D2282" s="45">
        <v>45897</v>
      </c>
      <c r="E2282" s="8">
        <v>144.19999999999999</v>
      </c>
      <c r="F2282" s="8">
        <f t="shared" si="358"/>
        <v>12689.599999999999</v>
      </c>
      <c r="G2282" s="54">
        <f t="shared" si="359"/>
        <v>12689.599999999999</v>
      </c>
      <c r="H2282" s="25">
        <v>367116</v>
      </c>
      <c r="I2282" s="25" t="s">
        <v>3223</v>
      </c>
      <c r="J2282" s="25">
        <v>1</v>
      </c>
      <c r="K2282" s="25">
        <v>1</v>
      </c>
      <c r="L2282" s="25">
        <f t="shared" si="360"/>
        <v>0</v>
      </c>
      <c r="M2282" s="25" t="s">
        <v>3290</v>
      </c>
      <c r="N2282" s="45">
        <v>45899</v>
      </c>
      <c r="O2282" s="54">
        <v>19158</v>
      </c>
      <c r="P2282" s="25" t="s">
        <v>2052</v>
      </c>
      <c r="Q2282" s="25">
        <v>58155031992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Pune</v>
      </c>
      <c r="W2282" s="56"/>
      <c r="X2282" s="45">
        <v>45901</v>
      </c>
      <c r="Y2282" s="25">
        <f t="shared" si="361"/>
        <v>2</v>
      </c>
      <c r="Z2282" s="25" t="str">
        <f t="shared" si="362"/>
        <v>Saturday</v>
      </c>
      <c r="AA2282" s="25" t="str">
        <f t="shared" si="363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x14ac:dyDescent="0.25">
      <c r="A2283" s="25">
        <f t="shared" si="357"/>
        <v>2279</v>
      </c>
      <c r="B2283" s="25" t="s">
        <v>2778</v>
      </c>
      <c r="C2283" s="45">
        <v>45891</v>
      </c>
      <c r="D2283" s="45">
        <v>45897</v>
      </c>
      <c r="E2283" s="8">
        <v>195.84</v>
      </c>
      <c r="F2283" s="8">
        <f t="shared" si="358"/>
        <v>17233.920000000002</v>
      </c>
      <c r="G2283" s="54">
        <f t="shared" si="359"/>
        <v>17233.920000000002</v>
      </c>
      <c r="H2283" s="25">
        <v>368514</v>
      </c>
      <c r="I2283" s="25" t="s">
        <v>1696</v>
      </c>
      <c r="J2283" s="25">
        <v>1</v>
      </c>
      <c r="K2283" s="25">
        <v>1</v>
      </c>
      <c r="L2283" s="25">
        <f t="shared" si="360"/>
        <v>0</v>
      </c>
      <c r="M2283" s="25" t="s">
        <v>3314</v>
      </c>
      <c r="N2283" s="45">
        <v>45902</v>
      </c>
      <c r="O2283" s="54">
        <v>20520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>
        <f t="shared" ref="X2283:X2284" si="369">IF(OR(R2283 = "PRIYANKA MADAM", R2283 = "DEEPAK", R2283 = "PORTER"),N2283,"")</f>
        <v>45902</v>
      </c>
      <c r="Y2283" s="25">
        <f t="shared" si="361"/>
        <v>0</v>
      </c>
      <c r="Z2283" s="25" t="str">
        <f t="shared" si="362"/>
        <v>Tuesday</v>
      </c>
      <c r="AA2283" s="25" t="str">
        <f t="shared" si="363"/>
        <v>Tuesday</v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357"/>
        <v>2280</v>
      </c>
      <c r="B2284" s="25" t="s">
        <v>2778</v>
      </c>
      <c r="C2284" s="45">
        <v>45891</v>
      </c>
      <c r="D2284" s="45">
        <v>45897</v>
      </c>
      <c r="E2284" s="8">
        <v>180.2</v>
      </c>
      <c r="F2284" s="8">
        <f t="shared" si="358"/>
        <v>15857.599999999999</v>
      </c>
      <c r="G2284" s="54">
        <f t="shared" si="359"/>
        <v>15857.599999999999</v>
      </c>
      <c r="H2284" s="25">
        <v>374204</v>
      </c>
      <c r="I2284" s="25" t="s">
        <v>3273</v>
      </c>
      <c r="J2284" s="25">
        <v>1</v>
      </c>
      <c r="K2284" s="25">
        <v>1</v>
      </c>
      <c r="L2284" s="25">
        <f t="shared" si="360"/>
        <v>0</v>
      </c>
      <c r="M2284" s="25" t="s">
        <v>3314</v>
      </c>
      <c r="N2284" s="45">
        <v>45902</v>
      </c>
      <c r="O2284" s="54">
        <v>18881.25</v>
      </c>
      <c r="P2284" s="25" t="s">
        <v>255</v>
      </c>
      <c r="Q2284" s="25" t="s">
        <v>2078</v>
      </c>
      <c r="R2284" s="25" t="s">
        <v>849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>
        <f t="shared" si="369"/>
        <v>45902</v>
      </c>
      <c r="Y2284" s="25">
        <f t="shared" si="361"/>
        <v>0</v>
      </c>
      <c r="Z2284" s="25" t="str">
        <f t="shared" si="362"/>
        <v>Tuesday</v>
      </c>
      <c r="AA2284" s="25" t="str">
        <f t="shared" si="363"/>
        <v>Tuesday</v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357"/>
        <v>2281</v>
      </c>
      <c r="B2285" s="25" t="s">
        <v>2778</v>
      </c>
      <c r="C2285" s="45">
        <v>45891</v>
      </c>
      <c r="D2285" s="45">
        <v>45897</v>
      </c>
      <c r="E2285" s="8">
        <v>102.2</v>
      </c>
      <c r="F2285" s="8">
        <f t="shared" si="358"/>
        <v>8993.6</v>
      </c>
      <c r="G2285" s="54">
        <f t="shared" si="359"/>
        <v>8993.6</v>
      </c>
      <c r="H2285" s="25">
        <v>392305</v>
      </c>
      <c r="I2285" s="25" t="s">
        <v>3274</v>
      </c>
      <c r="J2285" s="25">
        <v>1</v>
      </c>
      <c r="K2285" s="25">
        <v>1</v>
      </c>
      <c r="L2285" s="25">
        <f t="shared" si="360"/>
        <v>0</v>
      </c>
      <c r="M2285" s="25" t="s">
        <v>3530</v>
      </c>
      <c r="N2285" s="45">
        <v>45913</v>
      </c>
      <c r="O2285" s="54">
        <v>14892</v>
      </c>
      <c r="P2285" s="25" t="s">
        <v>630</v>
      </c>
      <c r="Q2285" s="25">
        <v>58155619712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Gujrat</v>
      </c>
      <c r="W2285" s="56"/>
      <c r="X2285" s="45">
        <v>45915</v>
      </c>
      <c r="Y2285" s="25">
        <f t="shared" si="361"/>
        <v>2</v>
      </c>
      <c r="Z2285" s="25" t="str">
        <f t="shared" si="362"/>
        <v>Saturday</v>
      </c>
      <c r="AA2285" s="25" t="str">
        <f t="shared" si="363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357"/>
        <v>2282</v>
      </c>
      <c r="B2286" s="25" t="s">
        <v>2778</v>
      </c>
      <c r="C2286" s="45">
        <v>45891</v>
      </c>
      <c r="D2286" s="45">
        <v>45897</v>
      </c>
      <c r="E2286" s="8">
        <v>227.8</v>
      </c>
      <c r="F2286" s="8">
        <f t="shared" si="358"/>
        <v>20046.400000000001</v>
      </c>
      <c r="G2286" s="54">
        <f t="shared" si="359"/>
        <v>40092.800000000003</v>
      </c>
      <c r="H2286" s="25">
        <v>396406</v>
      </c>
      <c r="I2286" s="25" t="s">
        <v>3275</v>
      </c>
      <c r="J2286" s="25">
        <v>2</v>
      </c>
      <c r="K2286" s="25">
        <v>2</v>
      </c>
      <c r="L2286" s="25">
        <f t="shared" si="360"/>
        <v>0</v>
      </c>
      <c r="M2286" s="25" t="s">
        <v>3314</v>
      </c>
      <c r="N2286" s="45">
        <v>45902</v>
      </c>
      <c r="O2286" s="54">
        <v>47737.5</v>
      </c>
      <c r="P2286" s="25" t="s">
        <v>255</v>
      </c>
      <c r="Q2286" s="25" t="s">
        <v>2078</v>
      </c>
      <c r="R2286" s="25" t="s">
        <v>849</v>
      </c>
      <c r="S2286" s="3">
        <v>4</v>
      </c>
      <c r="T2286" s="55"/>
      <c r="U2286" s="25" t="s">
        <v>19</v>
      </c>
      <c r="V2286" s="25" t="str">
        <f>VLOOKUP(P2286,'Customer List'!B:C,2,)</f>
        <v>Delhi</v>
      </c>
      <c r="W2286" s="56"/>
      <c r="X2286" s="45">
        <f>IF(OR(R2286 = "PRIYANKA MADAM", R2286 = "DEEPAK", R2286 = "PORTER"),N2286,"")</f>
        <v>45902</v>
      </c>
      <c r="Y2286" s="25">
        <f t="shared" si="361"/>
        <v>0</v>
      </c>
      <c r="Z2286" s="25" t="str">
        <f t="shared" si="362"/>
        <v>Tuesday</v>
      </c>
      <c r="AA2286" s="25" t="str">
        <f t="shared" si="363"/>
        <v>Tuesday</v>
      </c>
      <c r="AB2286" s="25" t="str">
        <f>VLOOKUP(U2286,'Currency Sheet'!A:C,3,)</f>
        <v>DOLLAR</v>
      </c>
      <c r="AC2286" s="67" t="str">
        <f>VLOOKUP(P2286,'Customer List'!B:D,3,)</f>
        <v>Local</v>
      </c>
    </row>
    <row r="2287" spans="1:29" x14ac:dyDescent="0.25">
      <c r="A2287" s="25">
        <f t="shared" si="357"/>
        <v>2283</v>
      </c>
      <c r="B2287" s="25" t="s">
        <v>2778</v>
      </c>
      <c r="C2287" s="45">
        <v>45891</v>
      </c>
      <c r="D2287" s="45">
        <v>45897</v>
      </c>
      <c r="E2287" s="8">
        <v>64.400000000000006</v>
      </c>
      <c r="F2287" s="8">
        <f t="shared" si="358"/>
        <v>5667.2000000000007</v>
      </c>
      <c r="G2287" s="54">
        <f t="shared" si="359"/>
        <v>5667.2000000000007</v>
      </c>
      <c r="H2287" s="25">
        <v>400212</v>
      </c>
      <c r="I2287" s="25" t="s">
        <v>3102</v>
      </c>
      <c r="J2287" s="25">
        <v>1</v>
      </c>
      <c r="K2287" s="25">
        <v>1</v>
      </c>
      <c r="L2287" s="25">
        <f t="shared" si="360"/>
        <v>0</v>
      </c>
      <c r="M2287" s="25" t="s">
        <v>3530</v>
      </c>
      <c r="N2287" s="45">
        <v>45913</v>
      </c>
      <c r="O2287" s="54">
        <v>9384</v>
      </c>
      <c r="P2287" s="25" t="s">
        <v>630</v>
      </c>
      <c r="Q2287" s="25">
        <v>58155619712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Gujrat</v>
      </c>
      <c r="W2287" s="56"/>
      <c r="X2287" s="45">
        <v>45915</v>
      </c>
      <c r="Y2287" s="25">
        <f t="shared" si="361"/>
        <v>2</v>
      </c>
      <c r="Z2287" s="25" t="str">
        <f t="shared" si="362"/>
        <v>Saturday</v>
      </c>
      <c r="AA2287" s="25" t="str">
        <f t="shared" si="363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357"/>
        <v>2284</v>
      </c>
      <c r="B2288" s="25" t="s">
        <v>2778</v>
      </c>
      <c r="C2288" s="45">
        <v>45891</v>
      </c>
      <c r="D2288" s="45">
        <v>45897</v>
      </c>
      <c r="E2288" s="8">
        <v>29.4</v>
      </c>
      <c r="F2288" s="8">
        <f t="shared" si="358"/>
        <v>2587.1999999999998</v>
      </c>
      <c r="G2288" s="54">
        <f t="shared" si="359"/>
        <v>2587.1999999999998</v>
      </c>
      <c r="H2288" s="25">
        <v>405201</v>
      </c>
      <c r="I2288" s="25" t="s">
        <v>230</v>
      </c>
      <c r="J2288" s="25">
        <v>1</v>
      </c>
      <c r="K2288" s="25">
        <v>1</v>
      </c>
      <c r="L2288" s="25">
        <f t="shared" si="360"/>
        <v>0</v>
      </c>
      <c r="M2288" s="25" t="s">
        <v>2783</v>
      </c>
      <c r="N2288" s="45">
        <v>45898</v>
      </c>
      <c r="O2288" s="54">
        <v>3990</v>
      </c>
      <c r="P2288" s="25" t="s">
        <v>214</v>
      </c>
      <c r="Q2288" s="25" t="s">
        <v>1131</v>
      </c>
      <c r="R2288" s="25" t="s">
        <v>1131</v>
      </c>
      <c r="S2288" s="3">
        <v>4</v>
      </c>
      <c r="T2288" s="55"/>
      <c r="U2288" s="25" t="s">
        <v>19</v>
      </c>
      <c r="V2288" s="25" t="str">
        <f>VLOOKUP(P2288,'Customer List'!B:C,2,)</f>
        <v>Delhi</v>
      </c>
      <c r="W2288" s="56"/>
      <c r="X2288" s="45">
        <f>IF(OR(R2288 = "PRIYANKA MADAM", R2288 = "DEEPAK", R2288 = "PORTER"),N2288,"")</f>
        <v>45898</v>
      </c>
      <c r="Y2288" s="25">
        <f t="shared" si="361"/>
        <v>0</v>
      </c>
      <c r="Z2288" s="25" t="str">
        <f t="shared" si="362"/>
        <v>Friday</v>
      </c>
      <c r="AA2288" s="25" t="str">
        <f t="shared" si="363"/>
        <v>Friday</v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357"/>
        <v>2285</v>
      </c>
      <c r="B2289" s="25" t="s">
        <v>2778</v>
      </c>
      <c r="C2289" s="45">
        <v>45891</v>
      </c>
      <c r="D2289" s="45">
        <v>45897</v>
      </c>
      <c r="E2289" s="8">
        <v>69.599999999999994</v>
      </c>
      <c r="F2289" s="8">
        <f t="shared" si="358"/>
        <v>6124.7999999999993</v>
      </c>
      <c r="G2289" s="54">
        <f t="shared" si="359"/>
        <v>6124.7999999999993</v>
      </c>
      <c r="H2289" s="25">
        <v>406001</v>
      </c>
      <c r="I2289" s="25" t="s">
        <v>1837</v>
      </c>
      <c r="J2289" s="25">
        <v>1</v>
      </c>
      <c r="K2289" s="25">
        <v>1</v>
      </c>
      <c r="L2289" s="25">
        <f t="shared" si="360"/>
        <v>0</v>
      </c>
      <c r="M2289" s="25" t="s">
        <v>3287</v>
      </c>
      <c r="N2289" s="45">
        <v>45899</v>
      </c>
      <c r="O2289" s="54">
        <v>10788</v>
      </c>
      <c r="P2289" s="25" t="s">
        <v>631</v>
      </c>
      <c r="Q2289" s="25">
        <v>58155037496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Telangana</v>
      </c>
      <c r="W2289" s="56"/>
      <c r="X2289" s="45">
        <v>45901</v>
      </c>
      <c r="Y2289" s="25">
        <f t="shared" si="361"/>
        <v>2</v>
      </c>
      <c r="Z2289" s="25" t="str">
        <f t="shared" si="362"/>
        <v>Saturday</v>
      </c>
      <c r="AA2289" s="25" t="str">
        <f t="shared" si="363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357"/>
        <v>2286</v>
      </c>
      <c r="B2290" s="25" t="s">
        <v>2778</v>
      </c>
      <c r="C2290" s="45">
        <v>45891</v>
      </c>
      <c r="D2290" s="45">
        <v>45897</v>
      </c>
      <c r="E2290" s="8">
        <v>21</v>
      </c>
      <c r="F2290" s="8">
        <f t="shared" si="358"/>
        <v>1848</v>
      </c>
      <c r="G2290" s="54">
        <f t="shared" si="359"/>
        <v>1848</v>
      </c>
      <c r="H2290" s="25">
        <v>420403</v>
      </c>
      <c r="I2290" s="25" t="s">
        <v>15</v>
      </c>
      <c r="J2290" s="25">
        <v>1</v>
      </c>
      <c r="K2290" s="25">
        <v>1</v>
      </c>
      <c r="L2290" s="25">
        <f t="shared" si="360"/>
        <v>0</v>
      </c>
      <c r="M2290" s="25" t="s">
        <v>3290</v>
      </c>
      <c r="N2290" s="45">
        <v>45899</v>
      </c>
      <c r="O2290" s="54">
        <v>2790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361"/>
        <v>2</v>
      </c>
      <c r="Z2290" s="25" t="str">
        <f t="shared" si="362"/>
        <v>Saturday</v>
      </c>
      <c r="AA2290" s="25" t="str">
        <f t="shared" si="363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357"/>
        <v>2287</v>
      </c>
      <c r="B2291" s="25" t="s">
        <v>2778</v>
      </c>
      <c r="C2291" s="45">
        <v>45891</v>
      </c>
      <c r="D2291" s="45">
        <v>45897</v>
      </c>
      <c r="E2291" s="8">
        <v>160.30000000000001</v>
      </c>
      <c r="F2291" s="8">
        <f t="shared" si="358"/>
        <v>14106.400000000001</v>
      </c>
      <c r="G2291" s="54">
        <f t="shared" si="359"/>
        <v>14106.400000000001</v>
      </c>
      <c r="H2291" s="25">
        <v>422302</v>
      </c>
      <c r="I2291" s="25" t="s">
        <v>2808</v>
      </c>
      <c r="J2291" s="25">
        <v>1</v>
      </c>
      <c r="K2291" s="25">
        <v>1</v>
      </c>
      <c r="L2291" s="25">
        <f t="shared" si="360"/>
        <v>0</v>
      </c>
      <c r="M2291" s="25" t="s">
        <v>3290</v>
      </c>
      <c r="N2291" s="45">
        <v>45899</v>
      </c>
      <c r="O2291" s="54">
        <v>21297</v>
      </c>
      <c r="P2291" s="25" t="s">
        <v>2052</v>
      </c>
      <c r="Q2291" s="25">
        <v>58155031992</v>
      </c>
      <c r="R2291" s="25" t="s">
        <v>41</v>
      </c>
      <c r="S2291" s="3">
        <v>4</v>
      </c>
      <c r="T2291" s="55"/>
      <c r="U2291" s="25" t="s">
        <v>19</v>
      </c>
      <c r="V2291" s="25" t="str">
        <f>VLOOKUP(P2291,'Customer List'!B:C,2,)</f>
        <v>Pune</v>
      </c>
      <c r="W2291" s="56"/>
      <c r="X2291" s="45">
        <v>45901</v>
      </c>
      <c r="Y2291" s="25">
        <f t="shared" si="361"/>
        <v>2</v>
      </c>
      <c r="Z2291" s="25" t="str">
        <f t="shared" si="362"/>
        <v>Saturday</v>
      </c>
      <c r="AA2291" s="25" t="str">
        <f t="shared" si="363"/>
        <v>Monday</v>
      </c>
      <c r="AB2291" s="25" t="str">
        <f>VLOOKUP(U2291,'Currency Sheet'!A:C,3,)</f>
        <v>DOLLAR</v>
      </c>
      <c r="AC2291" s="67" t="str">
        <f>VLOOKUP(P2291,'Customer List'!B:D,3,)</f>
        <v>OutStation</v>
      </c>
    </row>
    <row r="2292" spans="1:29" x14ac:dyDescent="0.25">
      <c r="A2292" s="25">
        <f t="shared" si="357"/>
        <v>2288</v>
      </c>
      <c r="B2292" s="25" t="s">
        <v>2778</v>
      </c>
      <c r="C2292" s="45">
        <v>45891</v>
      </c>
      <c r="D2292" s="45">
        <v>45897</v>
      </c>
      <c r="E2292" s="8">
        <v>227.8</v>
      </c>
      <c r="F2292" s="8">
        <f t="shared" si="358"/>
        <v>20046.400000000001</v>
      </c>
      <c r="G2292" s="54">
        <f t="shared" si="359"/>
        <v>40092.800000000003</v>
      </c>
      <c r="H2292" s="25">
        <v>423102</v>
      </c>
      <c r="I2292" s="25" t="s">
        <v>1270</v>
      </c>
      <c r="J2292" s="25">
        <v>2</v>
      </c>
      <c r="K2292" s="25">
        <v>2</v>
      </c>
      <c r="L2292" s="25">
        <f t="shared" si="360"/>
        <v>0</v>
      </c>
      <c r="M2292" s="25" t="s">
        <v>3314</v>
      </c>
      <c r="N2292" s="45">
        <v>45902</v>
      </c>
      <c r="O2292" s="54">
        <v>47737.5</v>
      </c>
      <c r="P2292" s="25" t="s">
        <v>255</v>
      </c>
      <c r="Q2292" s="25" t="s">
        <v>2078</v>
      </c>
      <c r="R2292" s="25" t="s">
        <v>849</v>
      </c>
      <c r="S2292" s="3">
        <v>-20</v>
      </c>
      <c r="T2292" s="55"/>
      <c r="U2292" s="25" t="s">
        <v>19</v>
      </c>
      <c r="V2292" s="25" t="str">
        <f>VLOOKUP(P2292,'Customer List'!B:C,2,)</f>
        <v>Delhi</v>
      </c>
      <c r="W2292" s="56"/>
      <c r="X2292" s="45">
        <f>IF(OR(R2292 = "PRIYANKA MADAM", R2292 = "DEEPAK", R2292 = "PORTER"),N2292,"")</f>
        <v>45902</v>
      </c>
      <c r="Y2292" s="25">
        <f t="shared" si="361"/>
        <v>0</v>
      </c>
      <c r="Z2292" s="25" t="str">
        <f t="shared" si="362"/>
        <v>Tuesday</v>
      </c>
      <c r="AA2292" s="25" t="str">
        <f t="shared" si="363"/>
        <v>Tuesday</v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357"/>
        <v>2289</v>
      </c>
      <c r="B2293" s="25" t="s">
        <v>2778</v>
      </c>
      <c r="C2293" s="45">
        <v>45891</v>
      </c>
      <c r="D2293" s="45">
        <v>45897</v>
      </c>
      <c r="E2293" s="8">
        <v>234.5</v>
      </c>
      <c r="F2293" s="8">
        <f t="shared" si="358"/>
        <v>20636</v>
      </c>
      <c r="G2293" s="54">
        <f t="shared" si="359"/>
        <v>20636</v>
      </c>
      <c r="H2293" s="25">
        <v>423110</v>
      </c>
      <c r="I2293" s="25" t="s">
        <v>2899</v>
      </c>
      <c r="J2293" s="25">
        <v>1</v>
      </c>
      <c r="K2293" s="25">
        <v>1</v>
      </c>
      <c r="L2293" s="25">
        <f t="shared" si="360"/>
        <v>0</v>
      </c>
      <c r="M2293" s="25" t="s">
        <v>3293</v>
      </c>
      <c r="N2293" s="45">
        <v>45899</v>
      </c>
      <c r="O2293" s="54">
        <v>0</v>
      </c>
      <c r="P2293" s="25" t="s">
        <v>841</v>
      </c>
      <c r="Q2293" s="25">
        <v>58155032191</v>
      </c>
      <c r="R2293" s="25" t="s">
        <v>41</v>
      </c>
      <c r="S2293" s="3">
        <v>-20</v>
      </c>
      <c r="T2293" s="55"/>
      <c r="U2293" s="25" t="s">
        <v>19</v>
      </c>
      <c r="V2293" s="25" t="str">
        <f>VLOOKUP(P2293,'Customer List'!B:C,2,)</f>
        <v>Hyderabad</v>
      </c>
      <c r="W2293" s="56"/>
      <c r="X2293" s="45">
        <v>45901</v>
      </c>
      <c r="Y2293" s="25">
        <f t="shared" si="361"/>
        <v>2</v>
      </c>
      <c r="Z2293" s="25" t="str">
        <f t="shared" si="362"/>
        <v>Saturday</v>
      </c>
      <c r="AA2293" s="25" t="str">
        <f t="shared" si="363"/>
        <v>Monday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357"/>
        <v>2290</v>
      </c>
      <c r="B2294" s="25" t="s">
        <v>2778</v>
      </c>
      <c r="C2294" s="45">
        <v>45891</v>
      </c>
      <c r="D2294" s="45">
        <v>45897</v>
      </c>
      <c r="E2294" s="8">
        <v>193.5</v>
      </c>
      <c r="F2294" s="8">
        <f t="shared" si="358"/>
        <v>17028</v>
      </c>
      <c r="G2294" s="54">
        <f t="shared" si="359"/>
        <v>17028</v>
      </c>
      <c r="H2294" s="25">
        <v>424902</v>
      </c>
      <c r="I2294" s="25" t="s">
        <v>3197</v>
      </c>
      <c r="J2294" s="25">
        <v>1</v>
      </c>
      <c r="K2294" s="25">
        <v>1</v>
      </c>
      <c r="L2294" s="25">
        <f t="shared" si="360"/>
        <v>0</v>
      </c>
      <c r="M2294" s="25" t="s">
        <v>3290</v>
      </c>
      <c r="N2294" s="45">
        <v>45899</v>
      </c>
      <c r="O2294" s="54">
        <v>23994</v>
      </c>
      <c r="P2294" s="25" t="s">
        <v>2052</v>
      </c>
      <c r="Q2294" s="25">
        <v>58155031992</v>
      </c>
      <c r="R2294" s="25" t="s">
        <v>41</v>
      </c>
      <c r="S2294" s="3">
        <v>4</v>
      </c>
      <c r="T2294" s="55"/>
      <c r="U2294" s="25" t="s">
        <v>19</v>
      </c>
      <c r="V2294" s="25" t="str">
        <f>VLOOKUP(P2294,'Customer List'!B:C,2,)</f>
        <v>Pune</v>
      </c>
      <c r="W2294" s="56"/>
      <c r="X2294" s="45">
        <v>45901</v>
      </c>
      <c r="Y2294" s="25">
        <f t="shared" si="361"/>
        <v>2</v>
      </c>
      <c r="Z2294" s="25" t="str">
        <f t="shared" si="362"/>
        <v>Saturday</v>
      </c>
      <c r="AA2294" s="25" t="str">
        <f t="shared" si="363"/>
        <v>Monday</v>
      </c>
      <c r="AB2294" s="25" t="str">
        <f>VLOOKUP(U2294,'Currency Sheet'!A:C,3,)</f>
        <v>DOLLAR</v>
      </c>
      <c r="AC2294" s="67" t="str">
        <f>VLOOKUP(P2294,'Customer List'!B:D,3,)</f>
        <v>OutStation</v>
      </c>
    </row>
    <row r="2295" spans="1:29" x14ac:dyDescent="0.25">
      <c r="A2295" s="25">
        <f t="shared" si="357"/>
        <v>2291</v>
      </c>
      <c r="B2295" s="25" t="s">
        <v>2778</v>
      </c>
      <c r="C2295" s="45">
        <v>45891</v>
      </c>
      <c r="D2295" s="45">
        <v>45897</v>
      </c>
      <c r="E2295" s="8">
        <v>188.78399999999999</v>
      </c>
      <c r="F2295" s="8">
        <f t="shared" si="358"/>
        <v>16612.991999999998</v>
      </c>
      <c r="G2295" s="54">
        <f t="shared" si="359"/>
        <v>66451.967999999993</v>
      </c>
      <c r="H2295" s="25">
        <v>426803</v>
      </c>
      <c r="I2295" s="25" t="s">
        <v>1615</v>
      </c>
      <c r="J2295" s="25">
        <v>4</v>
      </c>
      <c r="K2295" s="25">
        <v>4</v>
      </c>
      <c r="L2295" s="25">
        <f t="shared" si="360"/>
        <v>0</v>
      </c>
      <c r="M2295" s="25" t="s">
        <v>3314</v>
      </c>
      <c r="N2295" s="45">
        <v>45902</v>
      </c>
      <c r="O2295" s="54">
        <v>78660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>
        <f t="shared" ref="X2295:X2296" si="370">IF(OR(R2295 = "PRIYANKA MADAM", R2295 = "DEEPAK", R2295 = "PORTER"),N2295,"")</f>
        <v>45902</v>
      </c>
      <c r="Y2295" s="25">
        <f t="shared" si="361"/>
        <v>0</v>
      </c>
      <c r="Z2295" s="25" t="str">
        <f t="shared" si="362"/>
        <v>Tuesday</v>
      </c>
      <c r="AA2295" s="25" t="str">
        <f t="shared" si="363"/>
        <v>Tuesday</v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ref="A2296:A2359" si="371">A2295+1</f>
        <v>2292</v>
      </c>
      <c r="B2296" s="25" t="s">
        <v>2778</v>
      </c>
      <c r="C2296" s="45">
        <v>45891</v>
      </c>
      <c r="D2296" s="45">
        <v>45897</v>
      </c>
      <c r="E2296" s="8">
        <v>188.78399999999999</v>
      </c>
      <c r="F2296" s="8">
        <f t="shared" ref="F2296:F2359" si="372">IF(AB2296="DOLLAR",E2296*88,E2296)</f>
        <v>16612.991999999998</v>
      </c>
      <c r="G2296" s="54">
        <f t="shared" ref="G2296:G2359" si="373">F2296*J2296</f>
        <v>16612.991999999998</v>
      </c>
      <c r="H2296" s="25">
        <v>426803</v>
      </c>
      <c r="I2296" s="25" t="s">
        <v>1615</v>
      </c>
      <c r="J2296" s="25">
        <v>1</v>
      </c>
      <c r="K2296" s="25">
        <v>1</v>
      </c>
      <c r="L2296" s="25">
        <f t="shared" ref="L2296:L2359" si="374">J2296-K2296</f>
        <v>0</v>
      </c>
      <c r="M2296" s="25" t="s">
        <v>3313</v>
      </c>
      <c r="N2296" s="45">
        <v>45902</v>
      </c>
      <c r="O2296" s="54">
        <v>23598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>
        <f t="shared" si="370"/>
        <v>45902</v>
      </c>
      <c r="Y2296" s="25">
        <f t="shared" si="361"/>
        <v>0</v>
      </c>
      <c r="Z2296" s="25" t="str">
        <f t="shared" si="362"/>
        <v>Tuesday</v>
      </c>
      <c r="AA2296" s="25" t="str">
        <f t="shared" si="363"/>
        <v>Tuesday</v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371"/>
        <v>2293</v>
      </c>
      <c r="B2297" s="25" t="s">
        <v>2778</v>
      </c>
      <c r="C2297" s="45">
        <v>45891</v>
      </c>
      <c r="D2297" s="45">
        <v>45897</v>
      </c>
      <c r="E2297" s="8">
        <v>84.75</v>
      </c>
      <c r="F2297" s="8">
        <f t="shared" si="372"/>
        <v>7458</v>
      </c>
      <c r="G2297" s="54">
        <f t="shared" si="373"/>
        <v>14916</v>
      </c>
      <c r="H2297" s="25">
        <v>480005</v>
      </c>
      <c r="I2297" s="25" t="s">
        <v>3276</v>
      </c>
      <c r="J2297" s="25">
        <v>2</v>
      </c>
      <c r="K2297" s="25">
        <v>2</v>
      </c>
      <c r="L2297" s="25">
        <f t="shared" si="374"/>
        <v>0</v>
      </c>
      <c r="M2297" s="25" t="s">
        <v>3302</v>
      </c>
      <c r="N2297" s="45">
        <v>45901</v>
      </c>
      <c r="O2297" s="54">
        <v>0</v>
      </c>
      <c r="P2297" s="25" t="s">
        <v>2520</v>
      </c>
      <c r="Q2297" s="25" t="s">
        <v>3325</v>
      </c>
      <c r="R2297" s="25" t="s">
        <v>41</v>
      </c>
      <c r="S2297" s="3">
        <v>4</v>
      </c>
      <c r="T2297" s="55"/>
      <c r="U2297" s="25" t="s">
        <v>19</v>
      </c>
      <c r="V2297" s="25" t="str">
        <f>VLOOKUP(P2297,'Customer List'!B:C,2,)</f>
        <v>MOHALI (PUNJAB)</v>
      </c>
      <c r="W2297" s="56"/>
      <c r="X2297" s="45">
        <v>45905</v>
      </c>
      <c r="Y2297" s="25">
        <f t="shared" ref="Y2297:Y2360" si="375">IF(X2297="", "", X2297-N2297)</f>
        <v>4</v>
      </c>
      <c r="Z2297" s="25" t="str">
        <f t="shared" ref="Z2297:Z2360" si="376">IF(N2297="", "", TEXT(N2297, "dddd"))</f>
        <v>Monday</v>
      </c>
      <c r="AA2297" s="25" t="str">
        <f t="shared" ref="AA2297:AA2360" si="377">IF(X2297="", "", TEXT(X2297, "dddd"))</f>
        <v>Friday</v>
      </c>
      <c r="AB2297" s="25" t="str">
        <f>VLOOKUP(U2297,'Currency Sheet'!A:C,3,)</f>
        <v>DOLLAR</v>
      </c>
      <c r="AC2297" s="67" t="str">
        <f>VLOOKUP(P2297,'Customer List'!B:D,3,)</f>
        <v>OutStation</v>
      </c>
    </row>
    <row r="2298" spans="1:29" x14ac:dyDescent="0.25">
      <c r="A2298" s="25">
        <f t="shared" si="371"/>
        <v>2294</v>
      </c>
      <c r="B2298" s="25" t="s">
        <v>2778</v>
      </c>
      <c r="C2298" s="45">
        <v>45891</v>
      </c>
      <c r="D2298" s="45">
        <v>45897</v>
      </c>
      <c r="E2298" s="8">
        <v>643.5</v>
      </c>
      <c r="F2298" s="8">
        <f t="shared" si="372"/>
        <v>56628</v>
      </c>
      <c r="G2298" s="54">
        <f t="shared" si="373"/>
        <v>56628</v>
      </c>
      <c r="H2298" s="25">
        <v>480048</v>
      </c>
      <c r="I2298" s="25" t="s">
        <v>3277</v>
      </c>
      <c r="J2298" s="25">
        <v>1</v>
      </c>
      <c r="K2298" s="25">
        <v>1</v>
      </c>
      <c r="L2298" s="25">
        <f t="shared" si="374"/>
        <v>0</v>
      </c>
      <c r="M2298" s="25" t="s">
        <v>3314</v>
      </c>
      <c r="N2298" s="45">
        <v>45902</v>
      </c>
      <c r="O2298" s="54">
        <v>61132.5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>
        <f t="shared" ref="X2298:X2308" si="378">IF(OR(R2298 = "PRIYANKA MADAM", R2298 = "DEEPAK", R2298 = "PORTER"),N2298,"")</f>
        <v>45902</v>
      </c>
      <c r="Y2298" s="25">
        <f t="shared" si="375"/>
        <v>0</v>
      </c>
      <c r="Z2298" s="25" t="str">
        <f t="shared" si="376"/>
        <v>Tuesday</v>
      </c>
      <c r="AA2298" s="25" t="str">
        <f t="shared" si="377"/>
        <v>Tuesday</v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371"/>
        <v>2295</v>
      </c>
      <c r="B2299" s="25" t="s">
        <v>2778</v>
      </c>
      <c r="C2299" s="45">
        <v>45891</v>
      </c>
      <c r="D2299" s="45">
        <v>45897</v>
      </c>
      <c r="E2299" s="8">
        <v>193.12</v>
      </c>
      <c r="F2299" s="8">
        <f t="shared" si="372"/>
        <v>16994.560000000001</v>
      </c>
      <c r="G2299" s="54">
        <f t="shared" si="373"/>
        <v>16994.560000000001</v>
      </c>
      <c r="H2299" s="25">
        <v>502512</v>
      </c>
      <c r="I2299" s="25" t="s">
        <v>3278</v>
      </c>
      <c r="J2299" s="25">
        <v>1</v>
      </c>
      <c r="K2299" s="25">
        <v>1</v>
      </c>
      <c r="L2299" s="25">
        <f t="shared" si="374"/>
        <v>0</v>
      </c>
      <c r="M2299" s="25" t="s">
        <v>3314</v>
      </c>
      <c r="N2299" s="45">
        <v>45902</v>
      </c>
      <c r="O2299" s="54">
        <v>20235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>
        <f t="shared" si="378"/>
        <v>45902</v>
      </c>
      <c r="Y2299" s="25">
        <f t="shared" si="375"/>
        <v>0</v>
      </c>
      <c r="Z2299" s="25" t="str">
        <f t="shared" si="376"/>
        <v>Tuesday</v>
      </c>
      <c r="AA2299" s="25" t="str">
        <f t="shared" si="377"/>
        <v>Tuesday</v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371"/>
        <v>2296</v>
      </c>
      <c r="B2300" s="25" t="s">
        <v>2778</v>
      </c>
      <c r="C2300" s="45">
        <v>45891</v>
      </c>
      <c r="D2300" s="45">
        <v>45897</v>
      </c>
      <c r="E2300" s="8">
        <v>259.76</v>
      </c>
      <c r="F2300" s="8">
        <f t="shared" si="372"/>
        <v>22858.879999999997</v>
      </c>
      <c r="G2300" s="54">
        <f t="shared" si="373"/>
        <v>22858.879999999997</v>
      </c>
      <c r="H2300" s="25">
        <v>502926</v>
      </c>
      <c r="I2300" s="25" t="s">
        <v>1775</v>
      </c>
      <c r="J2300" s="25">
        <v>1</v>
      </c>
      <c r="K2300" s="25">
        <v>1</v>
      </c>
      <c r="L2300" s="25">
        <f t="shared" si="374"/>
        <v>0</v>
      </c>
      <c r="M2300" s="25" t="s">
        <v>3314</v>
      </c>
      <c r="N2300" s="45">
        <v>45902</v>
      </c>
      <c r="O2300" s="54">
        <v>27217.5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>
        <f t="shared" si="378"/>
        <v>45902</v>
      </c>
      <c r="Y2300" s="25">
        <f t="shared" si="375"/>
        <v>0</v>
      </c>
      <c r="Z2300" s="25" t="str">
        <f t="shared" si="376"/>
        <v>Tuesday</v>
      </c>
      <c r="AA2300" s="25" t="str">
        <f t="shared" si="377"/>
        <v>Tuesday</v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371"/>
        <v>2297</v>
      </c>
      <c r="B2301" s="25" t="s">
        <v>2778</v>
      </c>
      <c r="C2301" s="45">
        <v>45891</v>
      </c>
      <c r="D2301" s="45">
        <v>45897</v>
      </c>
      <c r="E2301" s="8">
        <v>165.92</v>
      </c>
      <c r="F2301" s="8">
        <f t="shared" si="372"/>
        <v>14600.96</v>
      </c>
      <c r="G2301" s="54">
        <f t="shared" si="373"/>
        <v>29201.919999999998</v>
      </c>
      <c r="H2301" s="25">
        <v>505824</v>
      </c>
      <c r="I2301" s="25" t="s">
        <v>1619</v>
      </c>
      <c r="J2301" s="25">
        <v>2</v>
      </c>
      <c r="K2301" s="25">
        <v>2</v>
      </c>
      <c r="L2301" s="25">
        <f t="shared" si="374"/>
        <v>0</v>
      </c>
      <c r="M2301" s="25" t="s">
        <v>3314</v>
      </c>
      <c r="N2301" s="45">
        <v>45902</v>
      </c>
      <c r="O2301" s="54">
        <v>34770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>
        <f t="shared" si="378"/>
        <v>45902</v>
      </c>
      <c r="Y2301" s="25">
        <f t="shared" si="375"/>
        <v>0</v>
      </c>
      <c r="Z2301" s="25" t="str">
        <f t="shared" si="376"/>
        <v>Tuesday</v>
      </c>
      <c r="AA2301" s="25" t="str">
        <f t="shared" si="377"/>
        <v>Tuesday</v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371"/>
        <v>2298</v>
      </c>
      <c r="B2302" s="25" t="s">
        <v>2778</v>
      </c>
      <c r="C2302" s="45">
        <v>45891</v>
      </c>
      <c r="D2302" s="45">
        <v>45897</v>
      </c>
      <c r="E2302" s="8">
        <v>214.5</v>
      </c>
      <c r="F2302" s="8">
        <f t="shared" si="372"/>
        <v>18876</v>
      </c>
      <c r="G2302" s="54">
        <f t="shared" si="373"/>
        <v>37752</v>
      </c>
      <c r="H2302" s="25">
        <v>506341</v>
      </c>
      <c r="I2302" s="25" t="s">
        <v>1525</v>
      </c>
      <c r="J2302" s="25">
        <v>2</v>
      </c>
      <c r="K2302" s="25">
        <v>2</v>
      </c>
      <c r="L2302" s="25">
        <f t="shared" si="374"/>
        <v>0</v>
      </c>
      <c r="M2302" s="25" t="s">
        <v>3314</v>
      </c>
      <c r="N2302" s="45">
        <v>45902</v>
      </c>
      <c r="O2302" s="54">
        <v>40755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>
        <f t="shared" si="378"/>
        <v>45902</v>
      </c>
      <c r="Y2302" s="25">
        <f t="shared" si="375"/>
        <v>0</v>
      </c>
      <c r="Z2302" s="25" t="str">
        <f t="shared" si="376"/>
        <v>Tuesday</v>
      </c>
      <c r="AA2302" s="25" t="str">
        <f t="shared" si="377"/>
        <v>Tuesday</v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371"/>
        <v>2299</v>
      </c>
      <c r="B2303" s="25" t="s">
        <v>2778</v>
      </c>
      <c r="C2303" s="45">
        <v>45891</v>
      </c>
      <c r="D2303" s="45">
        <v>45897</v>
      </c>
      <c r="E2303" s="8">
        <v>140.08000000000001</v>
      </c>
      <c r="F2303" s="8">
        <f t="shared" si="372"/>
        <v>12327.04</v>
      </c>
      <c r="G2303" s="54">
        <f t="shared" si="373"/>
        <v>12327.04</v>
      </c>
      <c r="H2303" s="25">
        <v>574804</v>
      </c>
      <c r="I2303" s="25" t="s">
        <v>3000</v>
      </c>
      <c r="J2303" s="25">
        <v>1</v>
      </c>
      <c r="K2303" s="25">
        <v>1</v>
      </c>
      <c r="L2303" s="25">
        <f t="shared" si="374"/>
        <v>0</v>
      </c>
      <c r="M2303" s="25" t="s">
        <v>3314</v>
      </c>
      <c r="N2303" s="45">
        <v>45902</v>
      </c>
      <c r="O2303" s="54">
        <v>14677.5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>
        <f t="shared" si="378"/>
        <v>45902</v>
      </c>
      <c r="Y2303" s="25">
        <f t="shared" si="375"/>
        <v>0</v>
      </c>
      <c r="Z2303" s="25" t="str">
        <f t="shared" si="376"/>
        <v>Tuesday</v>
      </c>
      <c r="AA2303" s="25" t="str">
        <f t="shared" si="377"/>
        <v>Tuesday</v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371"/>
        <v>2300</v>
      </c>
      <c r="B2304" s="25" t="s">
        <v>2778</v>
      </c>
      <c r="C2304" s="45">
        <v>45891</v>
      </c>
      <c r="D2304" s="45">
        <v>45897</v>
      </c>
      <c r="E2304" s="8">
        <v>200.9</v>
      </c>
      <c r="F2304" s="8">
        <f t="shared" si="372"/>
        <v>17679.2</v>
      </c>
      <c r="G2304" s="54">
        <f t="shared" si="373"/>
        <v>17679.2</v>
      </c>
      <c r="H2304" s="25">
        <v>693504</v>
      </c>
      <c r="I2304" s="25" t="s">
        <v>3053</v>
      </c>
      <c r="J2304" s="25">
        <v>1</v>
      </c>
      <c r="K2304" s="25">
        <v>1</v>
      </c>
      <c r="L2304" s="25">
        <f t="shared" si="374"/>
        <v>0</v>
      </c>
      <c r="M2304" s="25" t="s">
        <v>3362</v>
      </c>
      <c r="N2304" s="45">
        <v>45905</v>
      </c>
      <c r="O2304" s="54">
        <v>33363.75</v>
      </c>
      <c r="P2304" s="25" t="s">
        <v>903</v>
      </c>
      <c r="Q2304" s="25" t="s">
        <v>2078</v>
      </c>
      <c r="R2304" s="25" t="s">
        <v>849</v>
      </c>
      <c r="S2304" s="3">
        <v>4</v>
      </c>
      <c r="T2304" s="55"/>
      <c r="U2304" s="25" t="s">
        <v>19</v>
      </c>
      <c r="V2304" s="25" t="str">
        <f>VLOOKUP(P2304,'Customer List'!B:C,2,)</f>
        <v>Delhi</v>
      </c>
      <c r="W2304" s="56"/>
      <c r="X2304" s="45">
        <f t="shared" si="378"/>
        <v>45905</v>
      </c>
      <c r="Y2304" s="25">
        <f t="shared" si="375"/>
        <v>0</v>
      </c>
      <c r="Z2304" s="25" t="str">
        <f t="shared" si="376"/>
        <v>Friday</v>
      </c>
      <c r="AA2304" s="25" t="str">
        <f t="shared" si="377"/>
        <v>Friday</v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371"/>
        <v>2301</v>
      </c>
      <c r="B2305" s="25" t="s">
        <v>2778</v>
      </c>
      <c r="C2305" s="45">
        <v>45891</v>
      </c>
      <c r="D2305" s="45">
        <v>45897</v>
      </c>
      <c r="E2305" s="8">
        <v>273.24</v>
      </c>
      <c r="F2305" s="8">
        <f t="shared" si="372"/>
        <v>24045.120000000003</v>
      </c>
      <c r="G2305" s="54">
        <f t="shared" si="373"/>
        <v>24045.120000000003</v>
      </c>
      <c r="H2305" s="25">
        <v>696806</v>
      </c>
      <c r="I2305" s="25" t="s">
        <v>3279</v>
      </c>
      <c r="J2305" s="25">
        <v>1</v>
      </c>
      <c r="K2305" s="25">
        <v>1</v>
      </c>
      <c r="L2305" s="25">
        <f t="shared" si="374"/>
        <v>0</v>
      </c>
      <c r="M2305" s="25" t="s">
        <v>3313</v>
      </c>
      <c r="N2305" s="45">
        <v>45902</v>
      </c>
      <c r="O2305" s="54">
        <v>33858</v>
      </c>
      <c r="P2305" s="25" t="s">
        <v>255</v>
      </c>
      <c r="Q2305" s="25" t="s">
        <v>2078</v>
      </c>
      <c r="R2305" s="25" t="s">
        <v>849</v>
      </c>
      <c r="S2305" s="3">
        <v>4</v>
      </c>
      <c r="T2305" s="55"/>
      <c r="U2305" s="25" t="s">
        <v>19</v>
      </c>
      <c r="V2305" s="25" t="str">
        <f>VLOOKUP(P2305,'Customer List'!B:C,2,)</f>
        <v>Delhi</v>
      </c>
      <c r="W2305" s="56"/>
      <c r="X2305" s="45">
        <f t="shared" si="378"/>
        <v>45902</v>
      </c>
      <c r="Y2305" s="25">
        <f t="shared" si="375"/>
        <v>0</v>
      </c>
      <c r="Z2305" s="25" t="str">
        <f t="shared" si="376"/>
        <v>Tuesday</v>
      </c>
      <c r="AA2305" s="25" t="str">
        <f t="shared" si="377"/>
        <v>Tuesday</v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x14ac:dyDescent="0.25">
      <c r="A2306" s="25">
        <f t="shared" si="371"/>
        <v>2302</v>
      </c>
      <c r="B2306" s="25" t="s">
        <v>2778</v>
      </c>
      <c r="C2306" s="45">
        <v>45891</v>
      </c>
      <c r="D2306" s="45">
        <v>45897</v>
      </c>
      <c r="E2306" s="8">
        <v>273.24</v>
      </c>
      <c r="F2306" s="8">
        <f t="shared" si="372"/>
        <v>24045.120000000003</v>
      </c>
      <c r="G2306" s="54">
        <f t="shared" si="373"/>
        <v>24045.120000000003</v>
      </c>
      <c r="H2306" s="25">
        <v>696806</v>
      </c>
      <c r="I2306" s="25" t="s">
        <v>3279</v>
      </c>
      <c r="J2306" s="25">
        <v>1</v>
      </c>
      <c r="K2306" s="25">
        <v>1</v>
      </c>
      <c r="L2306" s="25">
        <f t="shared" si="374"/>
        <v>0</v>
      </c>
      <c r="M2306" s="25" t="s">
        <v>3314</v>
      </c>
      <c r="N2306" s="45">
        <v>45902</v>
      </c>
      <c r="O2306" s="54">
        <v>28215</v>
      </c>
      <c r="P2306" s="25" t="s">
        <v>255</v>
      </c>
      <c r="Q2306" s="25" t="s">
        <v>2078</v>
      </c>
      <c r="R2306" s="25" t="s">
        <v>849</v>
      </c>
      <c r="S2306" s="3">
        <v>4</v>
      </c>
      <c r="T2306" s="55"/>
      <c r="U2306" s="25" t="s">
        <v>19</v>
      </c>
      <c r="V2306" s="25" t="str">
        <f>VLOOKUP(P2306,'Customer List'!B:C,2,)</f>
        <v>Delhi</v>
      </c>
      <c r="W2306" s="56"/>
      <c r="X2306" s="45">
        <f t="shared" si="378"/>
        <v>45902</v>
      </c>
      <c r="Y2306" s="25">
        <f t="shared" si="375"/>
        <v>0</v>
      </c>
      <c r="Z2306" s="25" t="str">
        <f t="shared" si="376"/>
        <v>Tuesday</v>
      </c>
      <c r="AA2306" s="25" t="str">
        <f t="shared" si="377"/>
        <v>Tuesday</v>
      </c>
      <c r="AB2306" s="25" t="str">
        <f>VLOOKUP(U2306,'Currency Sheet'!A:C,3,)</f>
        <v>DOLLAR</v>
      </c>
      <c r="AC2306" s="67" t="str">
        <f>VLOOKUP(P2306,'Customer List'!B:D,3,)</f>
        <v>Local</v>
      </c>
    </row>
    <row r="2307" spans="1:29" x14ac:dyDescent="0.25">
      <c r="A2307" s="25">
        <f t="shared" si="371"/>
        <v>2303</v>
      </c>
      <c r="B2307" s="25" t="s">
        <v>2778</v>
      </c>
      <c r="C2307" s="45">
        <v>45891</v>
      </c>
      <c r="D2307" s="45">
        <v>45897</v>
      </c>
      <c r="E2307" s="8">
        <v>76.16</v>
      </c>
      <c r="F2307" s="8">
        <f t="shared" si="372"/>
        <v>6702.08</v>
      </c>
      <c r="G2307" s="54">
        <f t="shared" si="373"/>
        <v>6702.08</v>
      </c>
      <c r="H2307" s="25">
        <v>791904</v>
      </c>
      <c r="I2307" s="25" t="s">
        <v>3280</v>
      </c>
      <c r="J2307" s="25">
        <v>1</v>
      </c>
      <c r="K2307" s="25">
        <v>1</v>
      </c>
      <c r="L2307" s="25">
        <f t="shared" si="374"/>
        <v>0</v>
      </c>
      <c r="M2307" s="25" t="s">
        <v>3314</v>
      </c>
      <c r="N2307" s="45">
        <v>45902</v>
      </c>
      <c r="O2307" s="54">
        <v>7980</v>
      </c>
      <c r="P2307" s="25" t="s">
        <v>255</v>
      </c>
      <c r="Q2307" s="25" t="s">
        <v>2078</v>
      </c>
      <c r="R2307" s="25" t="s">
        <v>849</v>
      </c>
      <c r="S2307" s="3">
        <v>-20</v>
      </c>
      <c r="T2307" s="55"/>
      <c r="U2307" s="25" t="s">
        <v>19</v>
      </c>
      <c r="V2307" s="25" t="str">
        <f>VLOOKUP(P2307,'Customer List'!B:C,2,)</f>
        <v>Delhi</v>
      </c>
      <c r="W2307" s="56"/>
      <c r="X2307" s="45">
        <f t="shared" si="378"/>
        <v>45902</v>
      </c>
      <c r="Y2307" s="25">
        <f t="shared" si="375"/>
        <v>0</v>
      </c>
      <c r="Z2307" s="25" t="str">
        <f t="shared" si="376"/>
        <v>Tuesday</v>
      </c>
      <c r="AA2307" s="25" t="str">
        <f t="shared" si="377"/>
        <v>Tuesday</v>
      </c>
      <c r="AB2307" s="25" t="str">
        <f>VLOOKUP(U2307,'Currency Sheet'!A:C,3,)</f>
        <v>DOLLAR</v>
      </c>
      <c r="AC2307" s="67" t="str">
        <f>VLOOKUP(P2307,'Customer List'!B:D,3,)</f>
        <v>Local</v>
      </c>
    </row>
    <row r="2308" spans="1:29" x14ac:dyDescent="0.25">
      <c r="A2308" s="25">
        <f t="shared" si="371"/>
        <v>2304</v>
      </c>
      <c r="B2308" s="25">
        <v>44720</v>
      </c>
      <c r="C2308" s="45">
        <v>45895</v>
      </c>
      <c r="D2308" s="45">
        <v>45898</v>
      </c>
      <c r="E2308" s="8">
        <v>160</v>
      </c>
      <c r="F2308" s="8">
        <f t="shared" si="372"/>
        <v>14080</v>
      </c>
      <c r="G2308" s="54">
        <f t="shared" si="373"/>
        <v>56320</v>
      </c>
      <c r="H2308" s="25" t="s">
        <v>2793</v>
      </c>
      <c r="I2308" s="25" t="s">
        <v>4149</v>
      </c>
      <c r="J2308" s="25">
        <v>4</v>
      </c>
      <c r="K2308" s="25">
        <v>4</v>
      </c>
      <c r="L2308" s="25">
        <f t="shared" si="374"/>
        <v>0</v>
      </c>
      <c r="M2308" s="25" t="s">
        <v>3316</v>
      </c>
      <c r="N2308" s="45">
        <v>45902</v>
      </c>
      <c r="O2308" s="54">
        <v>84000</v>
      </c>
      <c r="P2308" s="25" t="s">
        <v>17</v>
      </c>
      <c r="Q2308" s="25" t="s">
        <v>2078</v>
      </c>
      <c r="R2308" s="25" t="s">
        <v>638</v>
      </c>
      <c r="S2308" s="3">
        <v>-20</v>
      </c>
      <c r="T2308" s="55"/>
      <c r="U2308" s="25" t="s">
        <v>2033</v>
      </c>
      <c r="V2308" s="25" t="str">
        <f>VLOOKUP(P2308,'Customer List'!B:C,2,)</f>
        <v>Delhi</v>
      </c>
      <c r="W2308" s="56"/>
      <c r="X2308" s="45">
        <f t="shared" si="378"/>
        <v>45902</v>
      </c>
      <c r="Y2308" s="25">
        <f t="shared" si="375"/>
        <v>0</v>
      </c>
      <c r="Z2308" s="25" t="str">
        <f t="shared" si="376"/>
        <v>Tuesday</v>
      </c>
      <c r="AA2308" s="25" t="str">
        <f t="shared" si="377"/>
        <v>Tuesday</v>
      </c>
      <c r="AB2308" s="25" t="str">
        <f>VLOOKUP(U2308,'Currency Sheet'!A:C,3,)</f>
        <v>DOLLAR</v>
      </c>
      <c r="AC2308" s="67" t="str">
        <f>VLOOKUP(P2308,'Customer List'!B:D,3,)</f>
        <v>Local</v>
      </c>
    </row>
    <row r="2309" spans="1:29" x14ac:dyDescent="0.25">
      <c r="A2309" s="25">
        <f t="shared" si="371"/>
        <v>2305</v>
      </c>
      <c r="B2309" s="25">
        <v>44720</v>
      </c>
      <c r="C2309" s="45">
        <v>45895</v>
      </c>
      <c r="D2309" s="45">
        <v>45898</v>
      </c>
      <c r="E2309" s="8">
        <v>255.5</v>
      </c>
      <c r="F2309" s="8">
        <f t="shared" si="372"/>
        <v>22484</v>
      </c>
      <c r="G2309" s="54">
        <f t="shared" si="373"/>
        <v>22484</v>
      </c>
      <c r="H2309" s="25" t="s">
        <v>664</v>
      </c>
      <c r="I2309" s="25"/>
      <c r="J2309" s="25">
        <v>1</v>
      </c>
      <c r="K2309" s="25">
        <v>1</v>
      </c>
      <c r="L2309" s="25">
        <f t="shared" si="374"/>
        <v>0</v>
      </c>
      <c r="M2309" s="25" t="s">
        <v>3528</v>
      </c>
      <c r="N2309" s="45">
        <v>45913</v>
      </c>
      <c r="O2309" s="54">
        <v>34580</v>
      </c>
      <c r="P2309" s="25" t="s">
        <v>630</v>
      </c>
      <c r="Q2309" s="25">
        <v>58155619712</v>
      </c>
      <c r="R2309" s="25" t="s">
        <v>41</v>
      </c>
      <c r="S2309" s="3" t="s">
        <v>2794</v>
      </c>
      <c r="T2309" s="55"/>
      <c r="U2309" s="25" t="s">
        <v>2033</v>
      </c>
      <c r="V2309" s="25" t="str">
        <f>VLOOKUP(P2309,'Customer List'!B:C,2,)</f>
        <v>Gujrat</v>
      </c>
      <c r="W2309" s="56"/>
      <c r="X2309" s="45">
        <v>45915</v>
      </c>
      <c r="Y2309" s="25">
        <f t="shared" si="375"/>
        <v>2</v>
      </c>
      <c r="Z2309" s="25" t="str">
        <f t="shared" si="376"/>
        <v>Saturday</v>
      </c>
      <c r="AA2309" s="25" t="str">
        <f t="shared" si="377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371"/>
        <v>2306</v>
      </c>
      <c r="B2310" s="25">
        <v>178148</v>
      </c>
      <c r="C2310" s="45">
        <v>45898</v>
      </c>
      <c r="D2310" s="45">
        <v>45901</v>
      </c>
      <c r="E2310" s="8">
        <v>90.6</v>
      </c>
      <c r="F2310" s="8">
        <f t="shared" si="372"/>
        <v>7972.7999999999993</v>
      </c>
      <c r="G2310" s="54">
        <f t="shared" si="373"/>
        <v>7972.7999999999993</v>
      </c>
      <c r="H2310" s="25" t="s">
        <v>3295</v>
      </c>
      <c r="I2310" s="25" t="s">
        <v>4385</v>
      </c>
      <c r="J2310" s="25">
        <v>1</v>
      </c>
      <c r="K2310" s="25">
        <v>1</v>
      </c>
      <c r="L2310" s="25">
        <f t="shared" si="374"/>
        <v>0</v>
      </c>
      <c r="M2310" s="25" t="s">
        <v>3317</v>
      </c>
      <c r="N2310" s="45">
        <v>45902</v>
      </c>
      <c r="O2310" s="54">
        <v>12642</v>
      </c>
      <c r="P2310" s="25" t="s">
        <v>2076</v>
      </c>
      <c r="Q2310" s="25">
        <v>58155186375</v>
      </c>
      <c r="R2310" s="25" t="s">
        <v>41</v>
      </c>
      <c r="S2310" s="3">
        <v>4</v>
      </c>
      <c r="T2310" s="55"/>
      <c r="U2310" s="25" t="s">
        <v>424</v>
      </c>
      <c r="V2310" s="25" t="str">
        <f>VLOOKUP(P2310,'Customer List'!B:C,2,)</f>
        <v>Kolkata</v>
      </c>
      <c r="W2310" s="56"/>
      <c r="X2310" s="45">
        <v>45908</v>
      </c>
      <c r="Y2310" s="25">
        <f t="shared" si="375"/>
        <v>6</v>
      </c>
      <c r="Z2310" s="25" t="str">
        <f t="shared" si="376"/>
        <v>Tuesday</v>
      </c>
      <c r="AA2310" s="25" t="str">
        <f t="shared" si="377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x14ac:dyDescent="0.25">
      <c r="A2311" s="25">
        <f t="shared" si="371"/>
        <v>2307</v>
      </c>
      <c r="B2311" s="25">
        <v>178148</v>
      </c>
      <c r="C2311" s="45">
        <v>45898</v>
      </c>
      <c r="D2311" s="45">
        <v>45901</v>
      </c>
      <c r="E2311" s="8">
        <v>153.6</v>
      </c>
      <c r="F2311" s="8">
        <f t="shared" si="372"/>
        <v>13516.8</v>
      </c>
      <c r="G2311" s="54">
        <f t="shared" si="373"/>
        <v>13516.8</v>
      </c>
      <c r="H2311" s="25" t="s">
        <v>435</v>
      </c>
      <c r="I2311" s="25" t="s">
        <v>4386</v>
      </c>
      <c r="J2311" s="25">
        <v>1</v>
      </c>
      <c r="K2311" s="25">
        <v>1</v>
      </c>
      <c r="L2311" s="25">
        <f t="shared" si="374"/>
        <v>0</v>
      </c>
      <c r="M2311" s="25" t="s">
        <v>3318</v>
      </c>
      <c r="N2311" s="45">
        <v>45902</v>
      </c>
      <c r="O2311" s="54">
        <v>17272.5</v>
      </c>
      <c r="P2311" s="25" t="s">
        <v>3296</v>
      </c>
      <c r="Q2311" s="25">
        <v>58155186213</v>
      </c>
      <c r="R2311" s="25" t="s">
        <v>41</v>
      </c>
      <c r="S2311" s="3">
        <v>4</v>
      </c>
      <c r="T2311" s="55"/>
      <c r="U2311" s="25" t="s">
        <v>424</v>
      </c>
      <c r="V2311" s="25" t="str">
        <f>VLOOKUP(P2311,'Customer List'!B:C,2,)</f>
        <v>Banglore</v>
      </c>
      <c r="W2311" s="56"/>
      <c r="X2311" s="45">
        <v>45908</v>
      </c>
      <c r="Y2311" s="25">
        <f t="shared" si="375"/>
        <v>6</v>
      </c>
      <c r="Z2311" s="25" t="str">
        <f t="shared" si="376"/>
        <v>Tuesday</v>
      </c>
      <c r="AA2311" s="25" t="str">
        <f t="shared" si="377"/>
        <v>Monday</v>
      </c>
      <c r="AB2311" s="25" t="str">
        <f>VLOOKUP(U2311,'Currency Sheet'!A:C,3,)</f>
        <v>DOLLAR</v>
      </c>
      <c r="AC2311" s="67" t="str">
        <f>VLOOKUP(P2311,'Customer List'!B:D,3,)</f>
        <v>OutStation</v>
      </c>
    </row>
    <row r="2312" spans="1:29" x14ac:dyDescent="0.25">
      <c r="A2312" s="25">
        <f t="shared" si="371"/>
        <v>2308</v>
      </c>
      <c r="B2312" s="62" t="s">
        <v>3457</v>
      </c>
      <c r="C2312" s="45">
        <v>45895</v>
      </c>
      <c r="D2312" s="45">
        <v>45901</v>
      </c>
      <c r="E2312" s="8">
        <v>16000</v>
      </c>
      <c r="F2312" s="8">
        <f t="shared" si="372"/>
        <v>16000</v>
      </c>
      <c r="G2312" s="54">
        <f t="shared" si="373"/>
        <v>48000</v>
      </c>
      <c r="H2312" s="25" t="s">
        <v>3458</v>
      </c>
      <c r="I2312" s="25"/>
      <c r="J2312" s="25">
        <v>3</v>
      </c>
      <c r="K2312" s="25">
        <v>3</v>
      </c>
      <c r="L2312" s="25">
        <f t="shared" si="374"/>
        <v>0</v>
      </c>
      <c r="M2312" s="25" t="s">
        <v>3459</v>
      </c>
      <c r="N2312" s="45">
        <v>45911</v>
      </c>
      <c r="O2312" s="54">
        <v>126000</v>
      </c>
      <c r="P2312" s="25" t="s">
        <v>2591</v>
      </c>
      <c r="Q2312" s="25" t="s">
        <v>2078</v>
      </c>
      <c r="R2312" s="25" t="s">
        <v>638</v>
      </c>
      <c r="S2312" s="3" t="s">
        <v>300</v>
      </c>
      <c r="T2312" s="55" t="s">
        <v>3460</v>
      </c>
      <c r="U2312" s="25" t="s">
        <v>2092</v>
      </c>
      <c r="V2312" s="25" t="str">
        <f>VLOOKUP(P2312,'Customer List'!B:C,2,)</f>
        <v>DELHI</v>
      </c>
      <c r="W2312" s="56"/>
      <c r="X2312" s="45">
        <f>IF(OR(R2312 = "PRIYANKA MADAM", R2312 = "DEEPAK", R2312 = "PORTER"),N2312,"")</f>
        <v>45911</v>
      </c>
      <c r="Y2312" s="25">
        <f t="shared" si="375"/>
        <v>0</v>
      </c>
      <c r="Z2312" s="25" t="str">
        <f t="shared" si="376"/>
        <v>Thursday</v>
      </c>
      <c r="AA2312" s="25" t="str">
        <f t="shared" si="377"/>
        <v>Thursday</v>
      </c>
      <c r="AB2312" s="25" t="str">
        <f>VLOOKUP(U2312,'Currency Sheet'!A:C,3,)</f>
        <v>INR</v>
      </c>
      <c r="AC2312" s="67" t="str">
        <f>VLOOKUP(P2312,'Customer List'!B:D,3,)</f>
        <v>Local</v>
      </c>
    </row>
    <row r="2313" spans="1:29" x14ac:dyDescent="0.25">
      <c r="A2313" s="25">
        <f t="shared" si="371"/>
        <v>2309</v>
      </c>
      <c r="B2313" s="25" t="s">
        <v>3305</v>
      </c>
      <c r="C2313" s="45">
        <v>45895</v>
      </c>
      <c r="D2313" s="45">
        <v>45902</v>
      </c>
      <c r="E2313" s="8">
        <v>23.4</v>
      </c>
      <c r="F2313" s="8">
        <f t="shared" si="372"/>
        <v>2059.1999999999998</v>
      </c>
      <c r="G2313" s="54">
        <f t="shared" si="373"/>
        <v>2059.1999999999998</v>
      </c>
      <c r="H2313" s="25" t="s">
        <v>3306</v>
      </c>
      <c r="I2313" s="25"/>
      <c r="J2313" s="25">
        <v>1</v>
      </c>
      <c r="K2313" s="25">
        <v>1</v>
      </c>
      <c r="L2313" s="25">
        <f t="shared" si="374"/>
        <v>0</v>
      </c>
      <c r="M2313" s="25" t="s">
        <v>3326</v>
      </c>
      <c r="N2313" s="45">
        <v>45903</v>
      </c>
      <c r="O2313" s="54">
        <v>3675.75</v>
      </c>
      <c r="P2313" s="25" t="s">
        <v>461</v>
      </c>
      <c r="Q2313" s="25">
        <v>58155187661</v>
      </c>
      <c r="R2313" s="25" t="s">
        <v>41</v>
      </c>
      <c r="S2313" s="3">
        <v>-20</v>
      </c>
      <c r="T2313" s="55"/>
      <c r="U2313" s="25" t="s">
        <v>521</v>
      </c>
      <c r="V2313" s="25" t="str">
        <f>VLOOKUP(P2313,'Customer List'!B:C,2,)</f>
        <v>Hyderabad</v>
      </c>
      <c r="W2313" s="56"/>
      <c r="X2313" s="45">
        <v>45908</v>
      </c>
      <c r="Y2313" s="25">
        <f t="shared" si="375"/>
        <v>5</v>
      </c>
      <c r="Z2313" s="25" t="str">
        <f t="shared" si="376"/>
        <v>Wednesday</v>
      </c>
      <c r="AA2313" s="25" t="str">
        <f t="shared" si="377"/>
        <v>Monday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x14ac:dyDescent="0.25">
      <c r="A2314" s="25">
        <f t="shared" si="371"/>
        <v>2310</v>
      </c>
      <c r="B2314" s="25" t="s">
        <v>3305</v>
      </c>
      <c r="C2314" s="45">
        <v>45895</v>
      </c>
      <c r="D2314" s="45">
        <v>45902</v>
      </c>
      <c r="E2314" s="8">
        <v>97.8</v>
      </c>
      <c r="F2314" s="8">
        <f t="shared" si="372"/>
        <v>8606.4</v>
      </c>
      <c r="G2314" s="54">
        <f t="shared" si="373"/>
        <v>8606.4</v>
      </c>
      <c r="H2314" s="25" t="s">
        <v>3307</v>
      </c>
      <c r="I2314" s="25"/>
      <c r="J2314" s="25">
        <v>1</v>
      </c>
      <c r="K2314" s="25">
        <v>1</v>
      </c>
      <c r="L2314" s="25">
        <f t="shared" si="374"/>
        <v>0</v>
      </c>
      <c r="M2314" s="25" t="s">
        <v>3332</v>
      </c>
      <c r="N2314" s="45">
        <v>45903</v>
      </c>
      <c r="O2314" s="54">
        <v>15362.75</v>
      </c>
      <c r="P2314" s="25" t="s">
        <v>255</v>
      </c>
      <c r="Q2314" s="25" t="s">
        <v>2078</v>
      </c>
      <c r="R2314" s="25" t="s">
        <v>849</v>
      </c>
      <c r="S2314" s="3">
        <v>-20</v>
      </c>
      <c r="T2314" s="55"/>
      <c r="U2314" s="25" t="s">
        <v>521</v>
      </c>
      <c r="V2314" s="25" t="str">
        <f>VLOOKUP(P2314,'Customer List'!B:C,2,)</f>
        <v>Delhi</v>
      </c>
      <c r="W2314" s="56"/>
      <c r="X2314" s="45">
        <f t="shared" ref="X2314:X2315" si="379">IF(OR(R2314 = "PRIYANKA MADAM", R2314 = "DEEPAK", R2314 = "PORTER"),N2314,"")</f>
        <v>45903</v>
      </c>
      <c r="Y2314" s="25">
        <f t="shared" si="375"/>
        <v>0</v>
      </c>
      <c r="Z2314" s="25" t="str">
        <f t="shared" si="376"/>
        <v>Wednesday</v>
      </c>
      <c r="AA2314" s="25" t="str">
        <f t="shared" si="377"/>
        <v>Wednesday</v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x14ac:dyDescent="0.25">
      <c r="A2315" s="25">
        <f t="shared" si="371"/>
        <v>2311</v>
      </c>
      <c r="B2315" s="25" t="s">
        <v>3305</v>
      </c>
      <c r="C2315" s="45">
        <v>45895</v>
      </c>
      <c r="D2315" s="45">
        <v>45902</v>
      </c>
      <c r="E2315" s="8">
        <v>115.8</v>
      </c>
      <c r="F2315" s="8">
        <f t="shared" si="372"/>
        <v>10190.4</v>
      </c>
      <c r="G2315" s="54">
        <f t="shared" si="373"/>
        <v>10190.4</v>
      </c>
      <c r="H2315" s="25" t="s">
        <v>3308</v>
      </c>
      <c r="I2315" s="25"/>
      <c r="J2315" s="25">
        <v>1</v>
      </c>
      <c r="K2315" s="25">
        <v>1</v>
      </c>
      <c r="L2315" s="25">
        <f t="shared" si="374"/>
        <v>0</v>
      </c>
      <c r="M2315" s="25" t="s">
        <v>3332</v>
      </c>
      <c r="N2315" s="45">
        <v>45903</v>
      </c>
      <c r="O2315" s="54">
        <v>18190.25</v>
      </c>
      <c r="P2315" s="25" t="s">
        <v>255</v>
      </c>
      <c r="Q2315" s="25" t="s">
        <v>2078</v>
      </c>
      <c r="R2315" s="25" t="s">
        <v>849</v>
      </c>
      <c r="S2315" s="3">
        <v>-20</v>
      </c>
      <c r="T2315" s="55"/>
      <c r="U2315" s="25" t="s">
        <v>521</v>
      </c>
      <c r="V2315" s="25" t="str">
        <f>VLOOKUP(P2315,'Customer List'!B:C,2,)</f>
        <v>Delhi</v>
      </c>
      <c r="W2315" s="56"/>
      <c r="X2315" s="45">
        <f t="shared" si="379"/>
        <v>45903</v>
      </c>
      <c r="Y2315" s="25">
        <f t="shared" si="375"/>
        <v>0</v>
      </c>
      <c r="Z2315" s="25" t="str">
        <f t="shared" si="376"/>
        <v>Wednesday</v>
      </c>
      <c r="AA2315" s="25" t="str">
        <f t="shared" si="377"/>
        <v>Wednesday</v>
      </c>
      <c r="AB2315" s="25" t="str">
        <f>VLOOKUP(U2315,'Currency Sheet'!A:C,3,)</f>
        <v>DOLLAR</v>
      </c>
      <c r="AC2315" s="67" t="str">
        <f>VLOOKUP(P2315,'Customer List'!B:D,3,)</f>
        <v>Local</v>
      </c>
    </row>
    <row r="2316" spans="1:29" x14ac:dyDescent="0.25">
      <c r="A2316" s="25">
        <f t="shared" si="371"/>
        <v>2312</v>
      </c>
      <c r="B2316" s="25" t="s">
        <v>3309</v>
      </c>
      <c r="C2316" s="45">
        <v>45895</v>
      </c>
      <c r="D2316" s="45">
        <v>45902</v>
      </c>
      <c r="E2316" s="8">
        <v>76.8</v>
      </c>
      <c r="F2316" s="8">
        <f t="shared" si="372"/>
        <v>6758.4</v>
      </c>
      <c r="G2316" s="54">
        <f t="shared" si="373"/>
        <v>20275.199999999997</v>
      </c>
      <c r="H2316" s="25" t="s">
        <v>3310</v>
      </c>
      <c r="I2316" s="25" t="s">
        <v>4150</v>
      </c>
      <c r="J2316" s="25">
        <v>3</v>
      </c>
      <c r="K2316" s="25">
        <v>3</v>
      </c>
      <c r="L2316" s="25">
        <f t="shared" si="374"/>
        <v>0</v>
      </c>
      <c r="M2316" s="25" t="s">
        <v>3423</v>
      </c>
      <c r="N2316" s="45">
        <v>45915</v>
      </c>
      <c r="O2316" s="54">
        <v>0</v>
      </c>
      <c r="P2316" s="25" t="s">
        <v>882</v>
      </c>
      <c r="Q2316" s="25">
        <v>58155694612</v>
      </c>
      <c r="R2316" s="25" t="s">
        <v>41</v>
      </c>
      <c r="S2316" s="3">
        <v>-20</v>
      </c>
      <c r="T2316" s="55" t="s">
        <v>3563</v>
      </c>
      <c r="U2316" s="25" t="s">
        <v>521</v>
      </c>
      <c r="V2316" s="25" t="str">
        <f>VLOOKUP(P2316,'Customer List'!B:C,2,)</f>
        <v>Mumbai</v>
      </c>
      <c r="W2316" s="56"/>
      <c r="X2316" s="45">
        <v>45916</v>
      </c>
      <c r="Y2316" s="25">
        <f t="shared" si="375"/>
        <v>1</v>
      </c>
      <c r="Z2316" s="25" t="str">
        <f t="shared" si="376"/>
        <v>Monday</v>
      </c>
      <c r="AA2316" s="25" t="str">
        <f t="shared" si="377"/>
        <v>Tuesday</v>
      </c>
      <c r="AB2316" s="25" t="str">
        <f>VLOOKUP(U2316,'Currency Sheet'!A:C,3,)</f>
        <v>DOLLAR</v>
      </c>
      <c r="AC2316" s="67" t="str">
        <f>VLOOKUP(P2316,'Customer List'!B:D,3,)</f>
        <v>OutStation</v>
      </c>
    </row>
    <row r="2317" spans="1:29" x14ac:dyDescent="0.25">
      <c r="A2317" s="25">
        <f t="shared" si="371"/>
        <v>2313</v>
      </c>
      <c r="B2317" s="25" t="s">
        <v>3311</v>
      </c>
      <c r="C2317" s="45">
        <v>45895</v>
      </c>
      <c r="D2317" s="45">
        <v>45902</v>
      </c>
      <c r="E2317" s="8">
        <v>594.5</v>
      </c>
      <c r="F2317" s="8">
        <f t="shared" si="372"/>
        <v>52316</v>
      </c>
      <c r="G2317" s="54">
        <f t="shared" si="373"/>
        <v>52316</v>
      </c>
      <c r="H2317" s="25" t="s">
        <v>3312</v>
      </c>
      <c r="I2317" s="25"/>
      <c r="J2317" s="25">
        <v>1</v>
      </c>
      <c r="K2317" s="25">
        <v>1</v>
      </c>
      <c r="L2317" s="25">
        <f t="shared" si="374"/>
        <v>0</v>
      </c>
      <c r="M2317" s="25" t="s">
        <v>3333</v>
      </c>
      <c r="N2317" s="45">
        <v>45903</v>
      </c>
      <c r="O2317" s="54">
        <v>129303.75</v>
      </c>
      <c r="P2317" s="25" t="s">
        <v>43</v>
      </c>
      <c r="Q2317" s="25" t="s">
        <v>2078</v>
      </c>
      <c r="R2317" s="25" t="s">
        <v>638</v>
      </c>
      <c r="S2317" s="3">
        <v>-20</v>
      </c>
      <c r="T2317" s="55"/>
      <c r="U2317" s="25" t="s">
        <v>521</v>
      </c>
      <c r="V2317" s="25" t="str">
        <f>VLOOKUP(P2317,'Customer List'!B:C,2,)</f>
        <v>Faridabad</v>
      </c>
      <c r="W2317" s="56"/>
      <c r="X2317" s="45">
        <f>IF(OR(R2317 = "PRIYANKA MADAM", R2317 = "DEEPAK", R2317 = "PORTER"),N2317,"")</f>
        <v>45903</v>
      </c>
      <c r="Y2317" s="25">
        <f t="shared" si="375"/>
        <v>0</v>
      </c>
      <c r="Z2317" s="25" t="str">
        <f t="shared" si="376"/>
        <v>Wednesday</v>
      </c>
      <c r="AA2317" s="25" t="str">
        <f t="shared" si="377"/>
        <v>Wednesday</v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371"/>
        <v>2314</v>
      </c>
      <c r="B2318" s="25">
        <v>66072</v>
      </c>
      <c r="C2318" s="45">
        <v>45894</v>
      </c>
      <c r="D2318" s="45">
        <v>45902</v>
      </c>
      <c r="E2318" s="8">
        <v>259</v>
      </c>
      <c r="F2318" s="8">
        <f t="shared" si="372"/>
        <v>22792</v>
      </c>
      <c r="G2318" s="54">
        <f t="shared" si="373"/>
        <v>113960</v>
      </c>
      <c r="H2318" s="25" t="s">
        <v>2354</v>
      </c>
      <c r="I2318" s="25"/>
      <c r="J2318" s="25">
        <v>5</v>
      </c>
      <c r="K2318" s="25">
        <v>5</v>
      </c>
      <c r="L2318" s="25">
        <f t="shared" si="374"/>
        <v>0</v>
      </c>
      <c r="M2318" s="25" t="s">
        <v>3415</v>
      </c>
      <c r="N2318" s="45">
        <v>45906</v>
      </c>
      <c r="O2318" s="54">
        <v>200725</v>
      </c>
      <c r="P2318" s="25" t="s">
        <v>946</v>
      </c>
      <c r="Q2318" s="25">
        <v>58155319913</v>
      </c>
      <c r="R2318" s="25" t="s">
        <v>41</v>
      </c>
      <c r="S2318" s="3">
        <v>-20</v>
      </c>
      <c r="T2318" s="55"/>
      <c r="U2318" s="25" t="s">
        <v>2536</v>
      </c>
      <c r="V2318" s="25" t="str">
        <f>VLOOKUP(P2318,'Customer List'!B:C,2,)</f>
        <v>Banglore</v>
      </c>
      <c r="W2318" s="56"/>
      <c r="X2318" s="45">
        <v>45908</v>
      </c>
      <c r="Y2318" s="25">
        <f t="shared" si="375"/>
        <v>2</v>
      </c>
      <c r="Z2318" s="25" t="str">
        <f t="shared" si="376"/>
        <v>Saturday</v>
      </c>
      <c r="AA2318" s="25" t="str">
        <f t="shared" si="377"/>
        <v>Monday</v>
      </c>
      <c r="AB2318" s="25" t="str">
        <f>VLOOKUP(U2318,'Currency Sheet'!A:C,3,)</f>
        <v>DOLLAR</v>
      </c>
      <c r="AC2318" s="67" t="str">
        <f>VLOOKUP(P2318,'Customer List'!B:D,3,)</f>
        <v>OutStation</v>
      </c>
    </row>
    <row r="2319" spans="1:29" x14ac:dyDescent="0.25">
      <c r="A2319" s="25">
        <f t="shared" si="371"/>
        <v>2315</v>
      </c>
      <c r="B2319" s="25" t="s">
        <v>3321</v>
      </c>
      <c r="C2319" s="45">
        <v>45899</v>
      </c>
      <c r="D2319" s="45">
        <v>45902</v>
      </c>
      <c r="E2319" s="8">
        <v>4666.75</v>
      </c>
      <c r="F2319" s="8">
        <f t="shared" si="372"/>
        <v>4666.75</v>
      </c>
      <c r="G2319" s="54">
        <f t="shared" si="373"/>
        <v>4666.75</v>
      </c>
      <c r="H2319" s="25" t="s">
        <v>3322</v>
      </c>
      <c r="I2319" s="25"/>
      <c r="J2319" s="25">
        <v>1</v>
      </c>
      <c r="K2319" s="25">
        <v>1</v>
      </c>
      <c r="L2319" s="25">
        <f t="shared" si="374"/>
        <v>0</v>
      </c>
      <c r="M2319" s="25" t="s">
        <v>3336</v>
      </c>
      <c r="N2319" s="45">
        <v>45903</v>
      </c>
      <c r="O2319" s="54">
        <v>0</v>
      </c>
      <c r="P2319" s="25" t="s">
        <v>31</v>
      </c>
      <c r="Q2319" s="25" t="s">
        <v>2078</v>
      </c>
      <c r="R2319" s="25" t="s">
        <v>849</v>
      </c>
      <c r="S2319" s="3"/>
      <c r="T2319" s="55"/>
      <c r="U2319" s="25" t="s">
        <v>3323</v>
      </c>
      <c r="V2319" s="25" t="str">
        <f>VLOOKUP(P2319,'Customer List'!B:C,2,)</f>
        <v>Delhi</v>
      </c>
      <c r="W2319" s="56"/>
      <c r="X2319" s="45">
        <f t="shared" ref="X2319:X2322" si="380">IF(OR(R2319 = "PRIYANKA MADAM", R2319 = "DEEPAK", R2319 = "PORTER"),N2319,"")</f>
        <v>45903</v>
      </c>
      <c r="Y2319" s="25">
        <f t="shared" si="375"/>
        <v>0</v>
      </c>
      <c r="Z2319" s="25" t="str">
        <f t="shared" si="376"/>
        <v>Wednesday</v>
      </c>
      <c r="AA2319" s="25" t="str">
        <f t="shared" si="377"/>
        <v>Wednesday</v>
      </c>
      <c r="AB2319" s="25" t="str">
        <f>VLOOKUP(U2319,'Currency Sheet'!A:C,3,)</f>
        <v>INR</v>
      </c>
      <c r="AC2319" s="67" t="str">
        <f>VLOOKUP(P2319,'Customer List'!B:D,3,)</f>
        <v>Local</v>
      </c>
    </row>
    <row r="2320" spans="1:29" x14ac:dyDescent="0.25">
      <c r="A2320" s="25">
        <f t="shared" si="371"/>
        <v>2316</v>
      </c>
      <c r="B2320" s="25" t="s">
        <v>3324</v>
      </c>
      <c r="C2320" s="45">
        <v>45891</v>
      </c>
      <c r="D2320" s="45">
        <v>45902</v>
      </c>
      <c r="E2320" s="8">
        <v>374</v>
      </c>
      <c r="F2320" s="8">
        <f t="shared" si="372"/>
        <v>32912</v>
      </c>
      <c r="G2320" s="54">
        <f t="shared" si="373"/>
        <v>32912</v>
      </c>
      <c r="H2320" s="25" t="s">
        <v>2751</v>
      </c>
      <c r="I2320" s="25" t="s">
        <v>4151</v>
      </c>
      <c r="J2320" s="25">
        <v>1</v>
      </c>
      <c r="K2320" s="25">
        <v>1</v>
      </c>
      <c r="L2320" s="25">
        <f t="shared" si="374"/>
        <v>0</v>
      </c>
      <c r="M2320" s="25" t="s">
        <v>3329</v>
      </c>
      <c r="N2320" s="45">
        <v>45903</v>
      </c>
      <c r="O2320" s="54">
        <v>43120.5</v>
      </c>
      <c r="P2320" s="25" t="s">
        <v>255</v>
      </c>
      <c r="Q2320" s="25" t="s">
        <v>2078</v>
      </c>
      <c r="R2320" s="25" t="s">
        <v>849</v>
      </c>
      <c r="S2320" s="3">
        <v>-20</v>
      </c>
      <c r="T2320" s="55"/>
      <c r="U2320" s="25" t="s">
        <v>321</v>
      </c>
      <c r="V2320" s="25" t="str">
        <f>VLOOKUP(P2320,'Customer List'!B:C,2,)</f>
        <v>Delhi</v>
      </c>
      <c r="W2320" s="56"/>
      <c r="X2320" s="45">
        <f t="shared" si="380"/>
        <v>45903</v>
      </c>
      <c r="Y2320" s="25">
        <f t="shared" si="375"/>
        <v>0</v>
      </c>
      <c r="Z2320" s="25" t="str">
        <f t="shared" si="376"/>
        <v>Wednesday</v>
      </c>
      <c r="AA2320" s="25" t="str">
        <f t="shared" si="377"/>
        <v>Wednesday</v>
      </c>
      <c r="AB2320" s="25" t="str">
        <f>VLOOKUP(U2320,'Currency Sheet'!A:C,3,)</f>
        <v>DOLLAR</v>
      </c>
      <c r="AC2320" s="67" t="str">
        <f>VLOOKUP(P2320,'Customer List'!B:D,3,)</f>
        <v>Local</v>
      </c>
    </row>
    <row r="2321" spans="1:29" x14ac:dyDescent="0.25">
      <c r="A2321" s="25">
        <f t="shared" si="371"/>
        <v>2317</v>
      </c>
      <c r="B2321" s="25" t="s">
        <v>3324</v>
      </c>
      <c r="C2321" s="45">
        <v>45891</v>
      </c>
      <c r="D2321" s="45">
        <v>45902</v>
      </c>
      <c r="E2321" s="8">
        <v>441</v>
      </c>
      <c r="F2321" s="8">
        <f t="shared" si="372"/>
        <v>38808</v>
      </c>
      <c r="G2321" s="54">
        <f t="shared" si="373"/>
        <v>38808</v>
      </c>
      <c r="H2321" s="25" t="s">
        <v>341</v>
      </c>
      <c r="I2321" s="25" t="s">
        <v>4152</v>
      </c>
      <c r="J2321" s="25">
        <v>1</v>
      </c>
      <c r="K2321" s="25">
        <v>1</v>
      </c>
      <c r="L2321" s="25">
        <f t="shared" si="374"/>
        <v>0</v>
      </c>
      <c r="M2321" s="25" t="s">
        <v>3329</v>
      </c>
      <c r="N2321" s="45">
        <v>45903</v>
      </c>
      <c r="O2321" s="54">
        <v>50872.5</v>
      </c>
      <c r="P2321" s="25" t="s">
        <v>255</v>
      </c>
      <c r="Q2321" s="25" t="s">
        <v>2078</v>
      </c>
      <c r="R2321" s="25" t="s">
        <v>849</v>
      </c>
      <c r="S2321" s="3">
        <v>-20</v>
      </c>
      <c r="T2321" s="55"/>
      <c r="U2321" s="25" t="s">
        <v>321</v>
      </c>
      <c r="V2321" s="25" t="str">
        <f>VLOOKUP(P2321,'Customer List'!B:C,2,)</f>
        <v>Delhi</v>
      </c>
      <c r="W2321" s="56"/>
      <c r="X2321" s="45">
        <f t="shared" si="380"/>
        <v>45903</v>
      </c>
      <c r="Y2321" s="25">
        <f t="shared" si="375"/>
        <v>0</v>
      </c>
      <c r="Z2321" s="25" t="str">
        <f t="shared" si="376"/>
        <v>Wednesday</v>
      </c>
      <c r="AA2321" s="25" t="str">
        <f t="shared" si="377"/>
        <v>Wednesday</v>
      </c>
      <c r="AB2321" s="25" t="str">
        <f>VLOOKUP(U2321,'Currency Sheet'!A:C,3,)</f>
        <v>DOLLAR</v>
      </c>
      <c r="AC2321" s="67" t="str">
        <f>VLOOKUP(P2321,'Customer List'!B:D,3,)</f>
        <v>Local</v>
      </c>
    </row>
    <row r="2322" spans="1:29" x14ac:dyDescent="0.25">
      <c r="A2322" s="25">
        <f t="shared" si="371"/>
        <v>2318</v>
      </c>
      <c r="B2322" s="25" t="s">
        <v>3324</v>
      </c>
      <c r="C2322" s="45">
        <v>45891</v>
      </c>
      <c r="D2322" s="45">
        <v>45902</v>
      </c>
      <c r="E2322" s="8">
        <v>374</v>
      </c>
      <c r="F2322" s="8">
        <f t="shared" si="372"/>
        <v>32912</v>
      </c>
      <c r="G2322" s="54">
        <f t="shared" si="373"/>
        <v>32912</v>
      </c>
      <c r="H2322" s="25" t="s">
        <v>2752</v>
      </c>
      <c r="I2322" s="25" t="s">
        <v>4153</v>
      </c>
      <c r="J2322" s="25">
        <v>1</v>
      </c>
      <c r="K2322" s="25">
        <v>1</v>
      </c>
      <c r="L2322" s="25">
        <f t="shared" si="374"/>
        <v>0</v>
      </c>
      <c r="M2322" s="25" t="s">
        <v>3330</v>
      </c>
      <c r="N2322" s="45">
        <v>45903</v>
      </c>
      <c r="O2322" s="54">
        <v>43120.5</v>
      </c>
      <c r="P2322" s="25" t="s">
        <v>255</v>
      </c>
      <c r="Q2322" s="25" t="s">
        <v>2078</v>
      </c>
      <c r="R2322" s="25" t="s">
        <v>849</v>
      </c>
      <c r="S2322" s="3">
        <v>-20</v>
      </c>
      <c r="T2322" s="55"/>
      <c r="U2322" s="25" t="s">
        <v>321</v>
      </c>
      <c r="V2322" s="25" t="str">
        <f>VLOOKUP(P2322,'Customer List'!B:C,2,)</f>
        <v>Delhi</v>
      </c>
      <c r="W2322" s="56"/>
      <c r="X2322" s="45">
        <f t="shared" si="380"/>
        <v>45903</v>
      </c>
      <c r="Y2322" s="25">
        <f t="shared" si="375"/>
        <v>0</v>
      </c>
      <c r="Z2322" s="25" t="str">
        <f t="shared" si="376"/>
        <v>Wednesday</v>
      </c>
      <c r="AA2322" s="25" t="str">
        <f t="shared" si="377"/>
        <v>Wednesday</v>
      </c>
      <c r="AB2322" s="25" t="str">
        <f>VLOOKUP(U2322,'Currency Sheet'!A:C,3,)</f>
        <v>DOLLAR</v>
      </c>
      <c r="AC2322" s="67" t="str">
        <f>VLOOKUP(P2322,'Customer List'!B:D,3,)</f>
        <v>Local</v>
      </c>
    </row>
    <row r="2323" spans="1:29" x14ac:dyDescent="0.25">
      <c r="A2323" s="25">
        <f t="shared" si="371"/>
        <v>2319</v>
      </c>
      <c r="B2323" s="25" t="s">
        <v>3324</v>
      </c>
      <c r="C2323" s="45">
        <v>45891</v>
      </c>
      <c r="D2323" s="45">
        <v>45902</v>
      </c>
      <c r="E2323" s="8">
        <v>191.57</v>
      </c>
      <c r="F2323" s="8">
        <f t="shared" si="372"/>
        <v>16858.16</v>
      </c>
      <c r="G2323" s="54">
        <f t="shared" si="373"/>
        <v>16858.16</v>
      </c>
      <c r="H2323" s="25" t="s">
        <v>2753</v>
      </c>
      <c r="I2323" s="25" t="s">
        <v>4154</v>
      </c>
      <c r="J2323" s="25">
        <v>1</v>
      </c>
      <c r="K2323" s="25">
        <v>1</v>
      </c>
      <c r="L2323" s="25">
        <f t="shared" si="374"/>
        <v>0</v>
      </c>
      <c r="M2323" s="25" t="s">
        <v>3370</v>
      </c>
      <c r="N2323" s="45">
        <v>45906</v>
      </c>
      <c r="O2323" s="54">
        <v>28735.35</v>
      </c>
      <c r="P2323" s="25" t="s">
        <v>296</v>
      </c>
      <c r="Q2323" s="25">
        <v>58155321394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Kerala</v>
      </c>
      <c r="W2323" s="56"/>
      <c r="X2323" s="45">
        <v>45909</v>
      </c>
      <c r="Y2323" s="25">
        <f t="shared" si="375"/>
        <v>3</v>
      </c>
      <c r="Z2323" s="25" t="str">
        <f t="shared" si="376"/>
        <v>Saturday</v>
      </c>
      <c r="AA2323" s="25" t="str">
        <f t="shared" si="377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371"/>
        <v>2320</v>
      </c>
      <c r="B2324" s="25" t="s">
        <v>3324</v>
      </c>
      <c r="C2324" s="45">
        <v>45891</v>
      </c>
      <c r="D2324" s="45">
        <v>45902</v>
      </c>
      <c r="E2324" s="8">
        <v>105.46</v>
      </c>
      <c r="F2324" s="8">
        <f t="shared" si="372"/>
        <v>9280.48</v>
      </c>
      <c r="G2324" s="54">
        <f t="shared" si="373"/>
        <v>9280.48</v>
      </c>
      <c r="H2324" s="25" t="s">
        <v>2754</v>
      </c>
      <c r="I2324" s="25" t="s">
        <v>4155</v>
      </c>
      <c r="J2324" s="25">
        <v>1</v>
      </c>
      <c r="K2324" s="25">
        <v>1</v>
      </c>
      <c r="L2324" s="25">
        <f t="shared" si="374"/>
        <v>0</v>
      </c>
      <c r="M2324" s="25" t="s">
        <v>3410</v>
      </c>
      <c r="N2324" s="45">
        <v>45908</v>
      </c>
      <c r="O2324" s="54">
        <v>12164.99</v>
      </c>
      <c r="P2324" s="25" t="s">
        <v>2520</v>
      </c>
      <c r="Q2324" s="25" t="s">
        <v>3402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375"/>
        <v>1</v>
      </c>
      <c r="Z2324" s="25" t="str">
        <f t="shared" si="376"/>
        <v>Monday</v>
      </c>
      <c r="AA2324" s="25" t="str">
        <f t="shared" si="377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371"/>
        <v>2321</v>
      </c>
      <c r="B2325" s="25" t="s">
        <v>3324</v>
      </c>
      <c r="C2325" s="45">
        <v>45891</v>
      </c>
      <c r="D2325" s="45">
        <v>45902</v>
      </c>
      <c r="E2325" s="8">
        <v>105.46</v>
      </c>
      <c r="F2325" s="8">
        <f t="shared" si="372"/>
        <v>9280.48</v>
      </c>
      <c r="G2325" s="54">
        <f t="shared" si="373"/>
        <v>9280.48</v>
      </c>
      <c r="H2325" s="25" t="s">
        <v>2755</v>
      </c>
      <c r="I2325" s="25" t="s">
        <v>4155</v>
      </c>
      <c r="J2325" s="25">
        <v>1</v>
      </c>
      <c r="K2325" s="25">
        <v>1</v>
      </c>
      <c r="L2325" s="25">
        <f t="shared" si="374"/>
        <v>0</v>
      </c>
      <c r="M2325" s="25" t="s">
        <v>3410</v>
      </c>
      <c r="N2325" s="45">
        <v>45908</v>
      </c>
      <c r="O2325" s="54">
        <v>12164.99</v>
      </c>
      <c r="P2325" s="25" t="s">
        <v>2520</v>
      </c>
      <c r="Q2325" s="25" t="s">
        <v>3402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375"/>
        <v>1</v>
      </c>
      <c r="Z2325" s="25" t="str">
        <f t="shared" si="376"/>
        <v>Monday</v>
      </c>
      <c r="AA2325" s="25" t="str">
        <f t="shared" si="377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371"/>
        <v>2322</v>
      </c>
      <c r="B2326" s="25" t="s">
        <v>3324</v>
      </c>
      <c r="C2326" s="45">
        <v>45891</v>
      </c>
      <c r="D2326" s="45">
        <v>45902</v>
      </c>
      <c r="E2326" s="8">
        <v>374</v>
      </c>
      <c r="F2326" s="8">
        <f t="shared" si="372"/>
        <v>32912</v>
      </c>
      <c r="G2326" s="54">
        <f t="shared" si="373"/>
        <v>32912</v>
      </c>
      <c r="H2326" s="25" t="s">
        <v>2756</v>
      </c>
      <c r="I2326" s="25" t="s">
        <v>4156</v>
      </c>
      <c r="J2326" s="25">
        <v>1</v>
      </c>
      <c r="K2326" s="25">
        <v>1</v>
      </c>
      <c r="L2326" s="25">
        <f t="shared" si="374"/>
        <v>0</v>
      </c>
      <c r="M2326" s="25" t="s">
        <v>3410</v>
      </c>
      <c r="N2326" s="45">
        <v>45908</v>
      </c>
      <c r="O2326" s="54">
        <v>43120.5</v>
      </c>
      <c r="P2326" s="25" t="s">
        <v>2520</v>
      </c>
      <c r="Q2326" s="25" t="s">
        <v>3402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MOHALI (PUNJAB)</v>
      </c>
      <c r="W2326" s="56"/>
      <c r="X2326" s="45">
        <v>45909</v>
      </c>
      <c r="Y2326" s="25">
        <f t="shared" si="375"/>
        <v>1</v>
      </c>
      <c r="Z2326" s="25" t="str">
        <f t="shared" si="376"/>
        <v>Monday</v>
      </c>
      <c r="AA2326" s="25" t="str">
        <f t="shared" si="377"/>
        <v>Tuesday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371"/>
        <v>2323</v>
      </c>
      <c r="B2327" s="25" t="s">
        <v>3324</v>
      </c>
      <c r="C2327" s="45">
        <v>45891</v>
      </c>
      <c r="D2327" s="45">
        <v>45902</v>
      </c>
      <c r="E2327" s="8">
        <v>302.95</v>
      </c>
      <c r="F2327" s="8">
        <f t="shared" si="372"/>
        <v>26659.599999999999</v>
      </c>
      <c r="G2327" s="54">
        <f t="shared" si="373"/>
        <v>26659.599999999999</v>
      </c>
      <c r="H2327" s="25" t="s">
        <v>2757</v>
      </c>
      <c r="I2327" s="25" t="s">
        <v>4157</v>
      </c>
      <c r="J2327" s="25">
        <v>1</v>
      </c>
      <c r="K2327" s="25">
        <v>1</v>
      </c>
      <c r="L2327" s="25">
        <f t="shared" si="374"/>
        <v>0</v>
      </c>
      <c r="M2327" s="25" t="s">
        <v>3410</v>
      </c>
      <c r="N2327" s="45">
        <v>45908</v>
      </c>
      <c r="O2327" s="54">
        <v>34947.79</v>
      </c>
      <c r="P2327" s="25" t="s">
        <v>2520</v>
      </c>
      <c r="Q2327" s="25" t="s">
        <v>3402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MOHALI (PUNJAB)</v>
      </c>
      <c r="W2327" s="56"/>
      <c r="X2327" s="45">
        <v>45909</v>
      </c>
      <c r="Y2327" s="25">
        <f t="shared" si="375"/>
        <v>1</v>
      </c>
      <c r="Z2327" s="25" t="str">
        <f t="shared" si="376"/>
        <v>Monday</v>
      </c>
      <c r="AA2327" s="25" t="str">
        <f t="shared" si="377"/>
        <v>Tuesday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371"/>
        <v>2324</v>
      </c>
      <c r="B2328" s="25" t="s">
        <v>3324</v>
      </c>
      <c r="C2328" s="45">
        <v>45891</v>
      </c>
      <c r="D2328" s="45">
        <v>45902</v>
      </c>
      <c r="E2328" s="8">
        <v>105.46</v>
      </c>
      <c r="F2328" s="8">
        <f t="shared" si="372"/>
        <v>9280.48</v>
      </c>
      <c r="G2328" s="54">
        <f t="shared" si="373"/>
        <v>9280.48</v>
      </c>
      <c r="H2328" s="25" t="s">
        <v>2758</v>
      </c>
      <c r="I2328" s="25" t="s">
        <v>4158</v>
      </c>
      <c r="J2328" s="25">
        <v>1</v>
      </c>
      <c r="K2328" s="25">
        <v>1</v>
      </c>
      <c r="L2328" s="25">
        <f t="shared" si="374"/>
        <v>0</v>
      </c>
      <c r="M2328" s="25" t="s">
        <v>3410</v>
      </c>
      <c r="N2328" s="45">
        <v>45908</v>
      </c>
      <c r="O2328" s="54">
        <v>12164.99</v>
      </c>
      <c r="P2328" s="25" t="s">
        <v>2520</v>
      </c>
      <c r="Q2328" s="25" t="s">
        <v>3402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MOHALI (PUNJAB)</v>
      </c>
      <c r="W2328" s="56"/>
      <c r="X2328" s="45">
        <v>45909</v>
      </c>
      <c r="Y2328" s="25">
        <f t="shared" si="375"/>
        <v>1</v>
      </c>
      <c r="Z2328" s="25" t="str">
        <f t="shared" si="376"/>
        <v>Monday</v>
      </c>
      <c r="AA2328" s="25" t="str">
        <f t="shared" si="377"/>
        <v>Tuesday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371"/>
        <v>2325</v>
      </c>
      <c r="B2329" s="25" t="s">
        <v>3324</v>
      </c>
      <c r="C2329" s="45">
        <v>45891</v>
      </c>
      <c r="D2329" s="45">
        <v>45902</v>
      </c>
      <c r="E2329" s="8">
        <v>804</v>
      </c>
      <c r="F2329" s="8">
        <f t="shared" si="372"/>
        <v>70752</v>
      </c>
      <c r="G2329" s="54">
        <f t="shared" si="373"/>
        <v>70752</v>
      </c>
      <c r="H2329" s="25" t="s">
        <v>2759</v>
      </c>
      <c r="I2329" s="25" t="s">
        <v>4159</v>
      </c>
      <c r="J2329" s="25">
        <v>1</v>
      </c>
      <c r="K2329" s="25">
        <v>1</v>
      </c>
      <c r="L2329" s="25">
        <f t="shared" si="374"/>
        <v>0</v>
      </c>
      <c r="M2329" s="25" t="s">
        <v>3552</v>
      </c>
      <c r="N2329" s="45">
        <v>45915</v>
      </c>
      <c r="O2329" s="54">
        <v>111930</v>
      </c>
      <c r="P2329" s="25" t="s">
        <v>50</v>
      </c>
      <c r="Q2329" s="25" t="s">
        <v>637</v>
      </c>
      <c r="R2329" s="25" t="s">
        <v>638</v>
      </c>
      <c r="S2329" s="3">
        <v>-20</v>
      </c>
      <c r="T2329" s="55"/>
      <c r="U2329" s="25" t="s">
        <v>321</v>
      </c>
      <c r="V2329" s="25" t="str">
        <f>VLOOKUP(P2329,'Customer List'!B:C,2,)</f>
        <v>Delhi</v>
      </c>
      <c r="W2329" s="56"/>
      <c r="X2329" s="45">
        <f>IF(OR(R2329 = "PRIYANKA MADAM", R2329 = "DEEPAK", R2329 = "PORTER"),N2329,"")</f>
        <v>45915</v>
      </c>
      <c r="Y2329" s="25">
        <f t="shared" si="375"/>
        <v>0</v>
      </c>
      <c r="Z2329" s="25" t="str">
        <f t="shared" si="376"/>
        <v>Monday</v>
      </c>
      <c r="AA2329" s="25" t="str">
        <f t="shared" si="377"/>
        <v>Monday</v>
      </c>
      <c r="AB2329" s="25" t="str">
        <f>VLOOKUP(U2329,'Currency Sheet'!A:C,3,)</f>
        <v>DOLLAR</v>
      </c>
      <c r="AC2329" s="67" t="str">
        <f>VLOOKUP(P2329,'Customer List'!B:D,3,)</f>
        <v>Local</v>
      </c>
    </row>
    <row r="2330" spans="1:29" x14ac:dyDescent="0.25">
      <c r="A2330" s="25">
        <f t="shared" si="371"/>
        <v>2326</v>
      </c>
      <c r="B2330" s="25" t="s">
        <v>3324</v>
      </c>
      <c r="C2330" s="45">
        <v>45891</v>
      </c>
      <c r="D2330" s="45">
        <v>45902</v>
      </c>
      <c r="E2330" s="8">
        <v>625</v>
      </c>
      <c r="F2330" s="8">
        <f t="shared" si="372"/>
        <v>55000</v>
      </c>
      <c r="G2330" s="54">
        <f t="shared" si="373"/>
        <v>110000</v>
      </c>
      <c r="H2330" s="25" t="s">
        <v>2760</v>
      </c>
      <c r="I2330" s="25" t="s">
        <v>4160</v>
      </c>
      <c r="J2330" s="25">
        <v>2</v>
      </c>
      <c r="K2330" s="25">
        <v>2</v>
      </c>
      <c r="L2330" s="25">
        <f t="shared" si="374"/>
        <v>0</v>
      </c>
      <c r="M2330" s="25" t="s">
        <v>3328</v>
      </c>
      <c r="N2330" s="45">
        <v>45903</v>
      </c>
      <c r="O2330" s="54">
        <v>200925</v>
      </c>
      <c r="P2330" s="25" t="s">
        <v>320</v>
      </c>
      <c r="Q2330" s="25">
        <v>58155187355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Gujrat</v>
      </c>
      <c r="W2330" s="56"/>
      <c r="X2330" s="45">
        <v>45908</v>
      </c>
      <c r="Y2330" s="25">
        <f t="shared" si="375"/>
        <v>5</v>
      </c>
      <c r="Z2330" s="25" t="str">
        <f t="shared" si="376"/>
        <v>Wednesday</v>
      </c>
      <c r="AA2330" s="25" t="str">
        <f t="shared" si="377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371"/>
        <v>2327</v>
      </c>
      <c r="B2331" s="25" t="s">
        <v>3324</v>
      </c>
      <c r="C2331" s="45">
        <v>45891</v>
      </c>
      <c r="D2331" s="45">
        <v>45902</v>
      </c>
      <c r="E2331" s="8">
        <v>374</v>
      </c>
      <c r="F2331" s="8">
        <f t="shared" si="372"/>
        <v>32912</v>
      </c>
      <c r="G2331" s="54">
        <f t="shared" si="373"/>
        <v>32912</v>
      </c>
      <c r="H2331" s="25" t="s">
        <v>2761</v>
      </c>
      <c r="I2331" s="25" t="s">
        <v>4161</v>
      </c>
      <c r="J2331" s="25">
        <v>1</v>
      </c>
      <c r="K2331" s="25">
        <v>1</v>
      </c>
      <c r="L2331" s="25">
        <f t="shared" si="374"/>
        <v>0</v>
      </c>
      <c r="M2331" s="25" t="s">
        <v>3346</v>
      </c>
      <c r="N2331" s="45">
        <v>45903</v>
      </c>
      <c r="O2331" s="54">
        <v>56070</v>
      </c>
      <c r="P2331" s="25" t="s">
        <v>946</v>
      </c>
      <c r="Q2331" s="25">
        <v>58155187042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375"/>
        <v>5</v>
      </c>
      <c r="Z2331" s="25" t="str">
        <f t="shared" si="376"/>
        <v>Wednesday</v>
      </c>
      <c r="AA2331" s="25" t="str">
        <f t="shared" si="377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371"/>
        <v>2328</v>
      </c>
      <c r="B2332" s="25" t="s">
        <v>3324</v>
      </c>
      <c r="C2332" s="45">
        <v>45891</v>
      </c>
      <c r="D2332" s="45">
        <v>45902</v>
      </c>
      <c r="E2332" s="8">
        <v>374</v>
      </c>
      <c r="F2332" s="8">
        <f t="shared" si="372"/>
        <v>32912</v>
      </c>
      <c r="G2332" s="54">
        <f t="shared" si="373"/>
        <v>32912</v>
      </c>
      <c r="H2332" s="25" t="s">
        <v>2260</v>
      </c>
      <c r="I2332" s="25" t="s">
        <v>4145</v>
      </c>
      <c r="J2332" s="25">
        <v>1</v>
      </c>
      <c r="K2332" s="25">
        <v>1</v>
      </c>
      <c r="L2332" s="25">
        <f t="shared" si="374"/>
        <v>0</v>
      </c>
      <c r="M2332" s="25" t="s">
        <v>3346</v>
      </c>
      <c r="N2332" s="45">
        <v>45903</v>
      </c>
      <c r="O2332" s="54">
        <v>56070</v>
      </c>
      <c r="P2332" s="25" t="s">
        <v>946</v>
      </c>
      <c r="Q2332" s="25">
        <v>58155187042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375"/>
        <v>5</v>
      </c>
      <c r="Z2332" s="25" t="str">
        <f t="shared" si="376"/>
        <v>Wednesday</v>
      </c>
      <c r="AA2332" s="25" t="str">
        <f t="shared" si="377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371"/>
        <v>2329</v>
      </c>
      <c r="B2333" s="25" t="s">
        <v>3324</v>
      </c>
      <c r="C2333" s="45">
        <v>45891</v>
      </c>
      <c r="D2333" s="45">
        <v>45902</v>
      </c>
      <c r="E2333" s="8">
        <v>778</v>
      </c>
      <c r="F2333" s="8">
        <f t="shared" si="372"/>
        <v>68464</v>
      </c>
      <c r="G2333" s="54">
        <f t="shared" si="373"/>
        <v>136928</v>
      </c>
      <c r="H2333" s="25" t="s">
        <v>2762</v>
      </c>
      <c r="I2333" s="25" t="s">
        <v>4145</v>
      </c>
      <c r="J2333" s="25">
        <v>2</v>
      </c>
      <c r="K2333" s="25">
        <v>2</v>
      </c>
      <c r="L2333" s="25">
        <f t="shared" si="374"/>
        <v>0</v>
      </c>
      <c r="M2333" s="25" t="s">
        <v>3562</v>
      </c>
      <c r="N2333" s="45">
        <v>45915</v>
      </c>
      <c r="O2333" s="54">
        <v>287363.03999999998</v>
      </c>
      <c r="P2333" s="25" t="s">
        <v>882</v>
      </c>
      <c r="Q2333" s="25">
        <v>58155694612</v>
      </c>
      <c r="R2333" s="25" t="s">
        <v>41</v>
      </c>
      <c r="S2333" s="3">
        <v>-20</v>
      </c>
      <c r="T2333" s="55" t="s">
        <v>3564</v>
      </c>
      <c r="U2333" s="25" t="s">
        <v>321</v>
      </c>
      <c r="V2333" s="25" t="str">
        <f>VLOOKUP(P2333,'Customer List'!B:C,2,)</f>
        <v>Mumbai</v>
      </c>
      <c r="W2333" s="56"/>
      <c r="X2333" s="45">
        <v>45916</v>
      </c>
      <c r="Y2333" s="25">
        <f t="shared" si="375"/>
        <v>1</v>
      </c>
      <c r="Z2333" s="25" t="str">
        <f t="shared" si="376"/>
        <v>Monday</v>
      </c>
      <c r="AA2333" s="25" t="str">
        <f t="shared" si="377"/>
        <v>Tuesday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371"/>
        <v>2330</v>
      </c>
      <c r="B2334" s="25" t="s">
        <v>3324</v>
      </c>
      <c r="C2334" s="45">
        <v>45891</v>
      </c>
      <c r="D2334" s="45">
        <v>45902</v>
      </c>
      <c r="E2334" s="8">
        <v>1142</v>
      </c>
      <c r="F2334" s="8">
        <f t="shared" si="372"/>
        <v>100496</v>
      </c>
      <c r="G2334" s="54">
        <f t="shared" si="373"/>
        <v>100496</v>
      </c>
      <c r="H2334" s="25" t="s">
        <v>2763</v>
      </c>
      <c r="I2334" s="25" t="s">
        <v>4162</v>
      </c>
      <c r="J2334" s="25">
        <v>1</v>
      </c>
      <c r="K2334" s="25">
        <v>1</v>
      </c>
      <c r="L2334" s="25">
        <f t="shared" si="374"/>
        <v>0</v>
      </c>
      <c r="M2334" s="25" t="s">
        <v>3562</v>
      </c>
      <c r="N2334" s="45">
        <v>45915</v>
      </c>
      <c r="O2334" s="54">
        <v>210870.72</v>
      </c>
      <c r="P2334" s="25" t="s">
        <v>882</v>
      </c>
      <c r="Q2334" s="25">
        <v>58155694612</v>
      </c>
      <c r="R2334" s="25" t="s">
        <v>41</v>
      </c>
      <c r="S2334" s="3">
        <v>-20</v>
      </c>
      <c r="T2334" s="55" t="s">
        <v>3564</v>
      </c>
      <c r="U2334" s="25" t="s">
        <v>321</v>
      </c>
      <c r="V2334" s="25" t="str">
        <f>VLOOKUP(P2334,'Customer List'!B:C,2,)</f>
        <v>Mumbai</v>
      </c>
      <c r="W2334" s="56"/>
      <c r="X2334" s="45">
        <v>45916</v>
      </c>
      <c r="Y2334" s="25">
        <f t="shared" si="375"/>
        <v>1</v>
      </c>
      <c r="Z2334" s="25" t="str">
        <f t="shared" si="376"/>
        <v>Monday</v>
      </c>
      <c r="AA2334" s="25" t="str">
        <f t="shared" si="377"/>
        <v>Tuesday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371"/>
        <v>2331</v>
      </c>
      <c r="B2335" s="25" t="s">
        <v>3324</v>
      </c>
      <c r="C2335" s="45">
        <v>45891</v>
      </c>
      <c r="D2335" s="45">
        <v>45902</v>
      </c>
      <c r="E2335" s="8">
        <v>201</v>
      </c>
      <c r="F2335" s="8">
        <f t="shared" si="372"/>
        <v>17688</v>
      </c>
      <c r="G2335" s="54">
        <f t="shared" si="373"/>
        <v>17688</v>
      </c>
      <c r="H2335" s="25" t="s">
        <v>2764</v>
      </c>
      <c r="I2335" s="25" t="s">
        <v>4163</v>
      </c>
      <c r="J2335" s="25">
        <v>1</v>
      </c>
      <c r="K2335" s="25">
        <v>1</v>
      </c>
      <c r="L2335" s="25">
        <f t="shared" si="374"/>
        <v>0</v>
      </c>
      <c r="M2335" s="25" t="s">
        <v>3414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375"/>
        <v>2</v>
      </c>
      <c r="Z2335" s="25" t="str">
        <f t="shared" si="376"/>
        <v>Saturday</v>
      </c>
      <c r="AA2335" s="25" t="str">
        <f t="shared" si="377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371"/>
        <v>2332</v>
      </c>
      <c r="B2336" s="25" t="s">
        <v>3324</v>
      </c>
      <c r="C2336" s="45">
        <v>45891</v>
      </c>
      <c r="D2336" s="45">
        <v>45902</v>
      </c>
      <c r="E2336" s="8">
        <v>201</v>
      </c>
      <c r="F2336" s="8">
        <f t="shared" si="372"/>
        <v>17688</v>
      </c>
      <c r="G2336" s="54">
        <f t="shared" si="373"/>
        <v>17688</v>
      </c>
      <c r="H2336" s="25" t="s">
        <v>2765</v>
      </c>
      <c r="I2336" s="25" t="s">
        <v>4164</v>
      </c>
      <c r="J2336" s="25">
        <v>1</v>
      </c>
      <c r="K2336" s="25">
        <v>1</v>
      </c>
      <c r="L2336" s="25">
        <f t="shared" si="374"/>
        <v>0</v>
      </c>
      <c r="M2336" s="25" t="s">
        <v>3414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375"/>
        <v>2</v>
      </c>
      <c r="Z2336" s="25" t="str">
        <f t="shared" si="376"/>
        <v>Saturday</v>
      </c>
      <c r="AA2336" s="25" t="str">
        <f t="shared" si="377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371"/>
        <v>2333</v>
      </c>
      <c r="B2337" s="25" t="s">
        <v>3324</v>
      </c>
      <c r="C2337" s="45">
        <v>45891</v>
      </c>
      <c r="D2337" s="45">
        <v>45902</v>
      </c>
      <c r="E2337" s="8">
        <v>201</v>
      </c>
      <c r="F2337" s="8">
        <f t="shared" si="372"/>
        <v>17688</v>
      </c>
      <c r="G2337" s="54">
        <f t="shared" si="373"/>
        <v>17688</v>
      </c>
      <c r="H2337" s="25" t="s">
        <v>756</v>
      </c>
      <c r="I2337" s="25" t="s">
        <v>4143</v>
      </c>
      <c r="J2337" s="25">
        <v>1</v>
      </c>
      <c r="K2337" s="25">
        <v>1</v>
      </c>
      <c r="L2337" s="25">
        <f t="shared" si="374"/>
        <v>0</v>
      </c>
      <c r="M2337" s="25" t="s">
        <v>3414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375"/>
        <v>2</v>
      </c>
      <c r="Z2337" s="25" t="str">
        <f t="shared" si="376"/>
        <v>Saturday</v>
      </c>
      <c r="AA2337" s="25" t="str">
        <f t="shared" si="377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x14ac:dyDescent="0.25">
      <c r="A2338" s="25">
        <f t="shared" si="371"/>
        <v>2334</v>
      </c>
      <c r="B2338" s="25" t="s">
        <v>3324</v>
      </c>
      <c r="C2338" s="45">
        <v>45891</v>
      </c>
      <c r="D2338" s="45">
        <v>45902</v>
      </c>
      <c r="E2338" s="8">
        <v>201</v>
      </c>
      <c r="F2338" s="8">
        <f t="shared" si="372"/>
        <v>17688</v>
      </c>
      <c r="G2338" s="54">
        <f t="shared" si="373"/>
        <v>17688</v>
      </c>
      <c r="H2338" s="25" t="s">
        <v>753</v>
      </c>
      <c r="I2338" s="25" t="s">
        <v>4142</v>
      </c>
      <c r="J2338" s="25">
        <v>1</v>
      </c>
      <c r="K2338" s="25">
        <v>1</v>
      </c>
      <c r="L2338" s="25">
        <f t="shared" si="374"/>
        <v>0</v>
      </c>
      <c r="M2338" s="25" t="s">
        <v>3414</v>
      </c>
      <c r="N2338" s="45">
        <v>45906</v>
      </c>
      <c r="O2338" s="54">
        <v>27265</v>
      </c>
      <c r="P2338" s="25" t="s">
        <v>303</v>
      </c>
      <c r="Q2338" s="25">
        <v>58155320086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Banglore</v>
      </c>
      <c r="W2338" s="56"/>
      <c r="X2338" s="45">
        <v>45908</v>
      </c>
      <c r="Y2338" s="25">
        <f t="shared" si="375"/>
        <v>2</v>
      </c>
      <c r="Z2338" s="25" t="str">
        <f t="shared" si="376"/>
        <v>Saturday</v>
      </c>
      <c r="AA2338" s="25" t="str">
        <f t="shared" si="377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371"/>
        <v>2335</v>
      </c>
      <c r="B2339" s="25" t="s">
        <v>3324</v>
      </c>
      <c r="C2339" s="45">
        <v>45891</v>
      </c>
      <c r="D2339" s="45">
        <v>45902</v>
      </c>
      <c r="E2339" s="8">
        <v>201</v>
      </c>
      <c r="F2339" s="8">
        <f t="shared" si="372"/>
        <v>17688</v>
      </c>
      <c r="G2339" s="54">
        <f t="shared" si="373"/>
        <v>17688</v>
      </c>
      <c r="H2339" s="25" t="s">
        <v>2766</v>
      </c>
      <c r="I2339" s="25" t="s">
        <v>4163</v>
      </c>
      <c r="J2339" s="25">
        <v>1</v>
      </c>
      <c r="K2339" s="25">
        <v>1</v>
      </c>
      <c r="L2339" s="25">
        <f t="shared" si="374"/>
        <v>0</v>
      </c>
      <c r="M2339" s="25" t="s">
        <v>3414</v>
      </c>
      <c r="N2339" s="45">
        <v>45906</v>
      </c>
      <c r="O2339" s="54">
        <v>27265</v>
      </c>
      <c r="P2339" s="25" t="s">
        <v>303</v>
      </c>
      <c r="Q2339" s="25">
        <v>58155320086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Banglore</v>
      </c>
      <c r="W2339" s="56"/>
      <c r="X2339" s="45">
        <v>45908</v>
      </c>
      <c r="Y2339" s="25">
        <f t="shared" si="375"/>
        <v>2</v>
      </c>
      <c r="Z2339" s="25" t="str">
        <f t="shared" si="376"/>
        <v>Saturday</v>
      </c>
      <c r="AA2339" s="25" t="str">
        <f t="shared" si="377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371"/>
        <v>2336</v>
      </c>
      <c r="B2340" s="25" t="s">
        <v>3324</v>
      </c>
      <c r="C2340" s="45">
        <v>45891</v>
      </c>
      <c r="D2340" s="45">
        <v>45902</v>
      </c>
      <c r="E2340" s="8">
        <v>201</v>
      </c>
      <c r="F2340" s="8">
        <f t="shared" si="372"/>
        <v>17688</v>
      </c>
      <c r="G2340" s="54">
        <f t="shared" si="373"/>
        <v>17688</v>
      </c>
      <c r="H2340" s="25" t="s">
        <v>2767</v>
      </c>
      <c r="I2340" s="25" t="s">
        <v>4164</v>
      </c>
      <c r="J2340" s="25">
        <v>1</v>
      </c>
      <c r="K2340" s="25">
        <v>1</v>
      </c>
      <c r="L2340" s="25">
        <f t="shared" si="374"/>
        <v>0</v>
      </c>
      <c r="M2340" s="25" t="s">
        <v>3414</v>
      </c>
      <c r="N2340" s="45">
        <v>45906</v>
      </c>
      <c r="O2340" s="54">
        <v>27265</v>
      </c>
      <c r="P2340" s="25" t="s">
        <v>303</v>
      </c>
      <c r="Q2340" s="25">
        <v>58155320086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Banglore</v>
      </c>
      <c r="W2340" s="56"/>
      <c r="X2340" s="45">
        <v>45908</v>
      </c>
      <c r="Y2340" s="25">
        <f t="shared" si="375"/>
        <v>2</v>
      </c>
      <c r="Z2340" s="25" t="str">
        <f t="shared" si="376"/>
        <v>Saturday</v>
      </c>
      <c r="AA2340" s="25" t="str">
        <f t="shared" si="377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371"/>
        <v>2337</v>
      </c>
      <c r="B2341" s="25" t="s">
        <v>3324</v>
      </c>
      <c r="C2341" s="45">
        <v>45891</v>
      </c>
      <c r="D2341" s="45">
        <v>45902</v>
      </c>
      <c r="E2341" s="8">
        <v>291</v>
      </c>
      <c r="F2341" s="8">
        <f t="shared" si="372"/>
        <v>25608</v>
      </c>
      <c r="G2341" s="54">
        <f t="shared" si="373"/>
        <v>25608</v>
      </c>
      <c r="H2341" s="25" t="s">
        <v>2768</v>
      </c>
      <c r="I2341" s="25" t="s">
        <v>4165</v>
      </c>
      <c r="J2341" s="25">
        <v>1</v>
      </c>
      <c r="K2341" s="25">
        <v>1</v>
      </c>
      <c r="L2341" s="25">
        <f t="shared" si="374"/>
        <v>0</v>
      </c>
      <c r="M2341" s="25" t="s">
        <v>3361</v>
      </c>
      <c r="N2341" s="45">
        <v>45904</v>
      </c>
      <c r="O2341" s="54">
        <v>0</v>
      </c>
      <c r="P2341" s="25" t="s">
        <v>2748</v>
      </c>
      <c r="Q2341" s="25" t="s">
        <v>1131</v>
      </c>
      <c r="R2341" s="25" t="s">
        <v>1131</v>
      </c>
      <c r="S2341" s="3">
        <v>-20</v>
      </c>
      <c r="T2341" s="55" t="s">
        <v>3350</v>
      </c>
      <c r="U2341" s="25" t="s">
        <v>321</v>
      </c>
      <c r="V2341" s="25" t="str">
        <f>VLOOKUP(P2341,'Customer List'!B:C,2,)</f>
        <v>DELHI</v>
      </c>
      <c r="W2341" s="56"/>
      <c r="X2341" s="45">
        <f t="shared" ref="X2341:X2342" si="381">IF(OR(R2341 = "PRIYANKA MADAM", R2341 = "DEEPAK", R2341 = "PORTER"),N2341,"")</f>
        <v>45904</v>
      </c>
      <c r="Y2341" s="25">
        <f t="shared" si="375"/>
        <v>0</v>
      </c>
      <c r="Z2341" s="25" t="str">
        <f t="shared" si="376"/>
        <v>Thursday</v>
      </c>
      <c r="AA2341" s="25" t="str">
        <f t="shared" si="377"/>
        <v>Thursday</v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371"/>
        <v>2338</v>
      </c>
      <c r="B2342" s="25" t="s">
        <v>3324</v>
      </c>
      <c r="C2342" s="45">
        <v>45891</v>
      </c>
      <c r="D2342" s="45">
        <v>45902</v>
      </c>
      <c r="E2342" s="8">
        <v>282</v>
      </c>
      <c r="F2342" s="8">
        <f t="shared" si="372"/>
        <v>24816</v>
      </c>
      <c r="G2342" s="54">
        <f t="shared" si="373"/>
        <v>24816</v>
      </c>
      <c r="H2342" s="25" t="s">
        <v>2769</v>
      </c>
      <c r="I2342" s="25" t="s">
        <v>4166</v>
      </c>
      <c r="J2342" s="25">
        <v>1</v>
      </c>
      <c r="K2342" s="25">
        <v>1</v>
      </c>
      <c r="L2342" s="25">
        <f t="shared" si="374"/>
        <v>0</v>
      </c>
      <c r="M2342" s="25" t="s">
        <v>3331</v>
      </c>
      <c r="N2342" s="45">
        <v>45903</v>
      </c>
      <c r="O2342" s="54">
        <v>34456.25</v>
      </c>
      <c r="P2342" s="25" t="s">
        <v>255</v>
      </c>
      <c r="Q2342" s="25" t="s">
        <v>2078</v>
      </c>
      <c r="R2342" s="25" t="s">
        <v>849</v>
      </c>
      <c r="S2342" s="3">
        <v>-20</v>
      </c>
      <c r="T2342" s="55"/>
      <c r="U2342" s="25" t="s">
        <v>321</v>
      </c>
      <c r="V2342" s="25" t="str">
        <f>VLOOKUP(P2342,'Customer List'!B:C,2,)</f>
        <v>Delhi</v>
      </c>
      <c r="W2342" s="56"/>
      <c r="X2342" s="45">
        <f t="shared" si="381"/>
        <v>45903</v>
      </c>
      <c r="Y2342" s="25">
        <f t="shared" si="375"/>
        <v>0</v>
      </c>
      <c r="Z2342" s="25" t="str">
        <f t="shared" si="376"/>
        <v>Wednesday</v>
      </c>
      <c r="AA2342" s="25" t="str">
        <f t="shared" si="377"/>
        <v>Wednesday</v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x14ac:dyDescent="0.25">
      <c r="A2343" s="25">
        <f t="shared" si="371"/>
        <v>2339</v>
      </c>
      <c r="B2343" s="25" t="s">
        <v>3324</v>
      </c>
      <c r="C2343" s="45">
        <v>45891</v>
      </c>
      <c r="D2343" s="45">
        <v>45902</v>
      </c>
      <c r="E2343" s="8">
        <v>55</v>
      </c>
      <c r="F2343" s="8">
        <f t="shared" si="372"/>
        <v>4840</v>
      </c>
      <c r="G2343" s="54">
        <f t="shared" si="373"/>
        <v>4840</v>
      </c>
      <c r="H2343" s="25" t="s">
        <v>2770</v>
      </c>
      <c r="I2343" s="25" t="s">
        <v>4167</v>
      </c>
      <c r="J2343" s="25">
        <v>1</v>
      </c>
      <c r="K2343" s="25">
        <v>1</v>
      </c>
      <c r="L2343" s="25">
        <f t="shared" si="374"/>
        <v>0</v>
      </c>
      <c r="M2343" s="25" t="s">
        <v>3327</v>
      </c>
      <c r="N2343" s="45">
        <v>45903</v>
      </c>
      <c r="O2343" s="54">
        <v>8295</v>
      </c>
      <c r="P2343" s="25" t="s">
        <v>166</v>
      </c>
      <c r="Q2343" s="25">
        <v>58155187565</v>
      </c>
      <c r="R2343" s="25" t="s">
        <v>41</v>
      </c>
      <c r="S2343" s="3">
        <v>-20</v>
      </c>
      <c r="T2343" s="55"/>
      <c r="U2343" s="25" t="s">
        <v>321</v>
      </c>
      <c r="V2343" s="25" t="str">
        <f>VLOOKUP(P2343,'Customer List'!B:C,2,)</f>
        <v>Lucknow</v>
      </c>
      <c r="W2343" s="56"/>
      <c r="X2343" s="45">
        <v>45908</v>
      </c>
      <c r="Y2343" s="25">
        <f t="shared" si="375"/>
        <v>5</v>
      </c>
      <c r="Z2343" s="25" t="str">
        <f t="shared" si="376"/>
        <v>Wednesday</v>
      </c>
      <c r="AA2343" s="25" t="str">
        <f t="shared" si="377"/>
        <v>Monday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371"/>
        <v>2340</v>
      </c>
      <c r="B2344" s="25" t="s">
        <v>3324</v>
      </c>
      <c r="C2344" s="45">
        <v>45891</v>
      </c>
      <c r="D2344" s="45">
        <v>45902</v>
      </c>
      <c r="E2344" s="8">
        <v>55</v>
      </c>
      <c r="F2344" s="8">
        <f t="shared" si="372"/>
        <v>4840</v>
      </c>
      <c r="G2344" s="54">
        <f t="shared" si="373"/>
        <v>4840</v>
      </c>
      <c r="H2344" s="25" t="s">
        <v>2771</v>
      </c>
      <c r="I2344" s="25" t="s">
        <v>4681</v>
      </c>
      <c r="J2344" s="25">
        <v>1</v>
      </c>
      <c r="K2344" s="25">
        <v>1</v>
      </c>
      <c r="L2344" s="25">
        <f t="shared" si="374"/>
        <v>0</v>
      </c>
      <c r="M2344" s="25" t="s">
        <v>3327</v>
      </c>
      <c r="N2344" s="45">
        <v>45903</v>
      </c>
      <c r="O2344" s="54">
        <v>8295</v>
      </c>
      <c r="P2344" s="25" t="s">
        <v>166</v>
      </c>
      <c r="Q2344" s="25">
        <v>58155187565</v>
      </c>
      <c r="R2344" s="25" t="s">
        <v>41</v>
      </c>
      <c r="S2344" s="3">
        <v>-20</v>
      </c>
      <c r="T2344" s="55"/>
      <c r="U2344" s="25" t="s">
        <v>321</v>
      </c>
      <c r="V2344" s="25" t="str">
        <f>VLOOKUP(P2344,'Customer List'!B:C,2,)</f>
        <v>Lucknow</v>
      </c>
      <c r="W2344" s="56"/>
      <c r="X2344" s="45">
        <v>45908</v>
      </c>
      <c r="Y2344" s="25">
        <f t="shared" si="375"/>
        <v>5</v>
      </c>
      <c r="Z2344" s="25" t="str">
        <f t="shared" si="376"/>
        <v>Wednesday</v>
      </c>
      <c r="AA2344" s="25" t="str">
        <f t="shared" si="377"/>
        <v>Monday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371"/>
        <v>2341</v>
      </c>
      <c r="B2345" s="25" t="s">
        <v>3324</v>
      </c>
      <c r="C2345" s="45">
        <v>45891</v>
      </c>
      <c r="D2345" s="45">
        <v>45902</v>
      </c>
      <c r="E2345" s="8">
        <v>393</v>
      </c>
      <c r="F2345" s="8">
        <f t="shared" si="372"/>
        <v>34584</v>
      </c>
      <c r="G2345" s="54">
        <f t="shared" si="373"/>
        <v>34584</v>
      </c>
      <c r="H2345" s="25" t="s">
        <v>2772</v>
      </c>
      <c r="I2345" s="25" t="s">
        <v>4168</v>
      </c>
      <c r="J2345" s="25">
        <v>1</v>
      </c>
      <c r="K2345" s="25">
        <v>1</v>
      </c>
      <c r="L2345" s="25">
        <f t="shared" si="374"/>
        <v>0</v>
      </c>
      <c r="M2345" s="25" t="s">
        <v>3330</v>
      </c>
      <c r="N2345" s="45">
        <v>45903</v>
      </c>
      <c r="O2345" s="54">
        <v>45381.5</v>
      </c>
      <c r="P2345" s="25" t="s">
        <v>255</v>
      </c>
      <c r="Q2345" s="25" t="s">
        <v>2078</v>
      </c>
      <c r="R2345" s="25" t="s">
        <v>849</v>
      </c>
      <c r="S2345" s="3">
        <v>4</v>
      </c>
      <c r="T2345" s="55"/>
      <c r="U2345" s="25" t="s">
        <v>321</v>
      </c>
      <c r="V2345" s="25" t="str">
        <f>VLOOKUP(P2345,'Customer List'!B:C,2,)</f>
        <v>Delhi</v>
      </c>
      <c r="W2345" s="56"/>
      <c r="X2345" s="45">
        <f>IF(OR(R2345 = "PRIYANKA MADAM", R2345 = "DEEPAK", R2345 = "PORTER"),N2345,"")</f>
        <v>45903</v>
      </c>
      <c r="Y2345" s="25">
        <f t="shared" si="375"/>
        <v>0</v>
      </c>
      <c r="Z2345" s="25" t="str">
        <f t="shared" si="376"/>
        <v>Wednesday</v>
      </c>
      <c r="AA2345" s="25" t="str">
        <f t="shared" si="377"/>
        <v>Wednesday</v>
      </c>
      <c r="AB2345" s="25" t="str">
        <f>VLOOKUP(U2345,'Currency Sheet'!A:C,3,)</f>
        <v>DOLLAR</v>
      </c>
      <c r="AC2345" s="67" t="str">
        <f>VLOOKUP(P2345,'Customer List'!B:D,3,)</f>
        <v>Local</v>
      </c>
    </row>
    <row r="2346" spans="1:29" x14ac:dyDescent="0.25">
      <c r="A2346" s="25">
        <f t="shared" si="371"/>
        <v>2342</v>
      </c>
      <c r="B2346" s="25" t="s">
        <v>3324</v>
      </c>
      <c r="C2346" s="45">
        <v>45891</v>
      </c>
      <c r="D2346" s="45">
        <v>45902</v>
      </c>
      <c r="E2346" s="8">
        <v>393</v>
      </c>
      <c r="F2346" s="8">
        <f t="shared" si="372"/>
        <v>34584</v>
      </c>
      <c r="G2346" s="54">
        <f t="shared" si="373"/>
        <v>69168</v>
      </c>
      <c r="H2346" s="25" t="s">
        <v>365</v>
      </c>
      <c r="I2346" s="25" t="s">
        <v>4146</v>
      </c>
      <c r="J2346" s="25">
        <v>2</v>
      </c>
      <c r="K2346" s="25">
        <v>2</v>
      </c>
      <c r="L2346" s="25">
        <f t="shared" si="374"/>
        <v>0</v>
      </c>
      <c r="M2346" s="25" t="s">
        <v>3410</v>
      </c>
      <c r="N2346" s="45">
        <v>45908</v>
      </c>
      <c r="O2346" s="54">
        <v>90763</v>
      </c>
      <c r="P2346" s="25" t="s">
        <v>2520</v>
      </c>
      <c r="Q2346" s="25" t="s">
        <v>3402</v>
      </c>
      <c r="R2346" s="25" t="s">
        <v>41</v>
      </c>
      <c r="S2346" s="3">
        <v>4</v>
      </c>
      <c r="T2346" s="55"/>
      <c r="U2346" s="25" t="s">
        <v>321</v>
      </c>
      <c r="V2346" s="25" t="str">
        <f>VLOOKUP(P2346,'Customer List'!B:C,2,)</f>
        <v>MOHALI (PUNJAB)</v>
      </c>
      <c r="W2346" s="56"/>
      <c r="X2346" s="45">
        <v>45909</v>
      </c>
      <c r="Y2346" s="25">
        <f t="shared" si="375"/>
        <v>1</v>
      </c>
      <c r="Z2346" s="25" t="str">
        <f t="shared" si="376"/>
        <v>Monday</v>
      </c>
      <c r="AA2346" s="25" t="str">
        <f t="shared" si="377"/>
        <v>Tuesday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371"/>
        <v>2343</v>
      </c>
      <c r="B2347" s="25" t="s">
        <v>3324</v>
      </c>
      <c r="C2347" s="45">
        <v>45891</v>
      </c>
      <c r="D2347" s="45">
        <v>45902</v>
      </c>
      <c r="E2347" s="8">
        <v>237</v>
      </c>
      <c r="F2347" s="8">
        <f t="shared" si="372"/>
        <v>20856</v>
      </c>
      <c r="G2347" s="54">
        <f t="shared" si="373"/>
        <v>20856</v>
      </c>
      <c r="H2347" s="25" t="s">
        <v>322</v>
      </c>
      <c r="I2347" s="25" t="s">
        <v>4147</v>
      </c>
      <c r="J2347" s="25">
        <v>1</v>
      </c>
      <c r="K2347" s="25">
        <v>1</v>
      </c>
      <c r="L2347" s="25">
        <f t="shared" si="374"/>
        <v>0</v>
      </c>
      <c r="M2347" s="25" t="s">
        <v>3334</v>
      </c>
      <c r="N2347" s="45">
        <v>45903</v>
      </c>
      <c r="O2347" s="54">
        <v>28899</v>
      </c>
      <c r="P2347" s="25" t="s">
        <v>43</v>
      </c>
      <c r="Q2347" s="25" t="s">
        <v>2078</v>
      </c>
      <c r="R2347" s="25" t="s">
        <v>638</v>
      </c>
      <c r="S2347" s="3">
        <v>4</v>
      </c>
      <c r="T2347" s="55"/>
      <c r="U2347" s="25" t="s">
        <v>321</v>
      </c>
      <c r="V2347" s="25" t="str">
        <f>VLOOKUP(P2347,'Customer List'!B:C,2,)</f>
        <v>Faridabad</v>
      </c>
      <c r="W2347" s="56"/>
      <c r="X2347" s="45">
        <f>IF(OR(R2347 = "PRIYANKA MADAM", R2347 = "DEEPAK", R2347 = "PORTER"),N2347,"")</f>
        <v>45903</v>
      </c>
      <c r="Y2347" s="25">
        <f t="shared" si="375"/>
        <v>0</v>
      </c>
      <c r="Z2347" s="25" t="str">
        <f t="shared" si="376"/>
        <v>Wednesday</v>
      </c>
      <c r="AA2347" s="25" t="str">
        <f t="shared" si="377"/>
        <v>Wednesday</v>
      </c>
      <c r="AB2347" s="25" t="str">
        <f>VLOOKUP(U2347,'Currency Sheet'!A:C,3,)</f>
        <v>DOLLAR</v>
      </c>
      <c r="AC2347" s="67" t="str">
        <f>VLOOKUP(P2347,'Customer List'!B:D,3,)</f>
        <v>Local</v>
      </c>
    </row>
    <row r="2348" spans="1:29" x14ac:dyDescent="0.25">
      <c r="A2348" s="25">
        <f t="shared" si="371"/>
        <v>2344</v>
      </c>
      <c r="B2348" s="25" t="s">
        <v>3339</v>
      </c>
      <c r="C2348" s="45">
        <v>45898</v>
      </c>
      <c r="D2348" s="45">
        <v>45903</v>
      </c>
      <c r="E2348" s="8">
        <v>53.9</v>
      </c>
      <c r="F2348" s="8">
        <f t="shared" si="372"/>
        <v>4743.2</v>
      </c>
      <c r="G2348" s="54">
        <f t="shared" si="373"/>
        <v>4743.2</v>
      </c>
      <c r="H2348" s="25">
        <v>100236</v>
      </c>
      <c r="I2348" s="25" t="s">
        <v>3742</v>
      </c>
      <c r="J2348" s="25">
        <v>1</v>
      </c>
      <c r="K2348" s="25">
        <v>1</v>
      </c>
      <c r="L2348" s="25">
        <f t="shared" si="374"/>
        <v>0</v>
      </c>
      <c r="M2348" s="25" t="s">
        <v>3374</v>
      </c>
      <c r="N2348" s="45">
        <v>45906</v>
      </c>
      <c r="O2348" s="54">
        <v>6872.25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375"/>
        <v>4</v>
      </c>
      <c r="Z2348" s="25" t="str">
        <f t="shared" si="376"/>
        <v>Saturday</v>
      </c>
      <c r="AA2348" s="25" t="str">
        <f t="shared" si="377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371"/>
        <v>2345</v>
      </c>
      <c r="B2349" s="25" t="s">
        <v>3339</v>
      </c>
      <c r="C2349" s="45">
        <v>45898</v>
      </c>
      <c r="D2349" s="45">
        <v>45903</v>
      </c>
      <c r="E2349" s="8">
        <v>181.5</v>
      </c>
      <c r="F2349" s="8">
        <f t="shared" si="372"/>
        <v>15972</v>
      </c>
      <c r="G2349" s="54">
        <f t="shared" si="373"/>
        <v>15972</v>
      </c>
      <c r="H2349" s="25">
        <v>100443</v>
      </c>
      <c r="I2349" s="25" t="s">
        <v>3743</v>
      </c>
      <c r="J2349" s="25">
        <v>1</v>
      </c>
      <c r="K2349" s="25">
        <v>1</v>
      </c>
      <c r="L2349" s="25">
        <f t="shared" si="374"/>
        <v>0</v>
      </c>
      <c r="M2349" s="25" t="s">
        <v>3374</v>
      </c>
      <c r="N2349" s="45">
        <v>45906</v>
      </c>
      <c r="O2349" s="54">
        <v>21598.5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375"/>
        <v>4</v>
      </c>
      <c r="Z2349" s="25" t="str">
        <f t="shared" si="376"/>
        <v>Saturday</v>
      </c>
      <c r="AA2349" s="25" t="str">
        <f t="shared" si="377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371"/>
        <v>2346</v>
      </c>
      <c r="B2350" s="25" t="s">
        <v>3339</v>
      </c>
      <c r="C2350" s="45">
        <v>45898</v>
      </c>
      <c r="D2350" s="45">
        <v>45903</v>
      </c>
      <c r="E2350" s="8">
        <v>25.9</v>
      </c>
      <c r="F2350" s="8">
        <f t="shared" si="372"/>
        <v>2279.1999999999998</v>
      </c>
      <c r="G2350" s="54">
        <f t="shared" si="373"/>
        <v>2279.1999999999998</v>
      </c>
      <c r="H2350" s="25">
        <v>100707</v>
      </c>
      <c r="I2350" s="25" t="s">
        <v>3744</v>
      </c>
      <c r="J2350" s="25">
        <v>1</v>
      </c>
      <c r="K2350" s="25">
        <v>1</v>
      </c>
      <c r="L2350" s="25">
        <f t="shared" si="374"/>
        <v>0</v>
      </c>
      <c r="M2350" s="25" t="s">
        <v>3374</v>
      </c>
      <c r="N2350" s="45">
        <v>45906</v>
      </c>
      <c r="O2350" s="54">
        <v>3302.25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375"/>
        <v>4</v>
      </c>
      <c r="Z2350" s="25" t="str">
        <f t="shared" si="376"/>
        <v>Saturday</v>
      </c>
      <c r="AA2350" s="25" t="str">
        <f t="shared" si="377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371"/>
        <v>2347</v>
      </c>
      <c r="B2351" s="25" t="s">
        <v>3339</v>
      </c>
      <c r="C2351" s="45">
        <v>45898</v>
      </c>
      <c r="D2351" s="45">
        <v>45903</v>
      </c>
      <c r="E2351" s="8">
        <v>95.2</v>
      </c>
      <c r="F2351" s="8">
        <f t="shared" si="372"/>
        <v>8377.6</v>
      </c>
      <c r="G2351" s="54">
        <f t="shared" si="373"/>
        <v>8377.6</v>
      </c>
      <c r="H2351" s="25">
        <v>101837</v>
      </c>
      <c r="I2351" s="25" t="s">
        <v>3745</v>
      </c>
      <c r="J2351" s="25">
        <v>1</v>
      </c>
      <c r="K2351" s="25">
        <v>1</v>
      </c>
      <c r="L2351" s="25">
        <f t="shared" si="374"/>
        <v>0</v>
      </c>
      <c r="M2351" s="25" t="s">
        <v>3374</v>
      </c>
      <c r="N2351" s="45">
        <v>45906</v>
      </c>
      <c r="O2351" s="54">
        <v>12138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375"/>
        <v>4</v>
      </c>
      <c r="Z2351" s="25" t="str">
        <f t="shared" si="376"/>
        <v>Saturday</v>
      </c>
      <c r="AA2351" s="25" t="str">
        <f t="shared" si="377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371"/>
        <v>2348</v>
      </c>
      <c r="B2352" s="25" t="s">
        <v>3339</v>
      </c>
      <c r="C2352" s="45">
        <v>45898</v>
      </c>
      <c r="D2352" s="45">
        <v>45903</v>
      </c>
      <c r="E2352" s="8">
        <v>71.400000000000006</v>
      </c>
      <c r="F2352" s="8">
        <f t="shared" si="372"/>
        <v>6283.2000000000007</v>
      </c>
      <c r="G2352" s="54">
        <f t="shared" si="373"/>
        <v>6283.2000000000007</v>
      </c>
      <c r="H2352" s="25">
        <v>103083</v>
      </c>
      <c r="I2352" s="25" t="s">
        <v>3746</v>
      </c>
      <c r="J2352" s="25">
        <v>1</v>
      </c>
      <c r="K2352" s="25">
        <v>1</v>
      </c>
      <c r="L2352" s="25">
        <f t="shared" si="374"/>
        <v>0</v>
      </c>
      <c r="M2352" s="25" t="s">
        <v>3374</v>
      </c>
      <c r="N2352" s="45">
        <v>45906</v>
      </c>
      <c r="O2352" s="54">
        <v>9103.5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375"/>
        <v>4</v>
      </c>
      <c r="Z2352" s="25" t="str">
        <f t="shared" si="376"/>
        <v>Saturday</v>
      </c>
      <c r="AA2352" s="25" t="str">
        <f t="shared" si="377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371"/>
        <v>2349</v>
      </c>
      <c r="B2353" s="25" t="s">
        <v>3339</v>
      </c>
      <c r="C2353" s="45">
        <v>45898</v>
      </c>
      <c r="D2353" s="45">
        <v>45903</v>
      </c>
      <c r="E2353" s="8">
        <v>70.7</v>
      </c>
      <c r="F2353" s="8">
        <f t="shared" si="372"/>
        <v>6221.6</v>
      </c>
      <c r="G2353" s="54">
        <f t="shared" si="373"/>
        <v>6221.6</v>
      </c>
      <c r="H2353" s="25">
        <v>104419</v>
      </c>
      <c r="I2353" s="25" t="s">
        <v>3747</v>
      </c>
      <c r="J2353" s="25">
        <v>1</v>
      </c>
      <c r="K2353" s="25">
        <v>1</v>
      </c>
      <c r="L2353" s="25">
        <f t="shared" si="374"/>
        <v>0</v>
      </c>
      <c r="M2353" s="25" t="s">
        <v>3374</v>
      </c>
      <c r="N2353" s="45">
        <v>45906</v>
      </c>
      <c r="O2353" s="54">
        <v>9014.25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375"/>
        <v>4</v>
      </c>
      <c r="Z2353" s="25" t="str">
        <f t="shared" si="376"/>
        <v>Saturday</v>
      </c>
      <c r="AA2353" s="25" t="str">
        <f t="shared" si="377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x14ac:dyDescent="0.25">
      <c r="A2354" s="25">
        <f t="shared" si="371"/>
        <v>2350</v>
      </c>
      <c r="B2354" s="25" t="s">
        <v>3339</v>
      </c>
      <c r="C2354" s="45">
        <v>45898</v>
      </c>
      <c r="D2354" s="45">
        <v>45903</v>
      </c>
      <c r="E2354" s="8">
        <v>71.400000000000006</v>
      </c>
      <c r="F2354" s="8">
        <f t="shared" si="372"/>
        <v>6283.2000000000007</v>
      </c>
      <c r="G2354" s="54">
        <f t="shared" si="373"/>
        <v>6283.2000000000007</v>
      </c>
      <c r="H2354" s="25">
        <v>107675</v>
      </c>
      <c r="I2354" s="25" t="s">
        <v>3748</v>
      </c>
      <c r="J2354" s="25">
        <v>1</v>
      </c>
      <c r="K2354" s="25">
        <v>1</v>
      </c>
      <c r="L2354" s="25">
        <f t="shared" si="374"/>
        <v>0</v>
      </c>
      <c r="M2354" s="25" t="s">
        <v>3374</v>
      </c>
      <c r="N2354" s="45">
        <v>45906</v>
      </c>
      <c r="O2354" s="54">
        <v>9103.5</v>
      </c>
      <c r="P2354" s="25" t="s">
        <v>1137</v>
      </c>
      <c r="Q2354" s="25">
        <v>58155324426</v>
      </c>
      <c r="R2354" s="25" t="s">
        <v>41</v>
      </c>
      <c r="S2354" s="3">
        <v>4</v>
      </c>
      <c r="T2354" s="55"/>
      <c r="U2354" s="25" t="s">
        <v>19</v>
      </c>
      <c r="V2354" s="25" t="str">
        <f>VLOOKUP(P2354,'Customer List'!B:C,2,)</f>
        <v>Kerala</v>
      </c>
      <c r="W2354" s="56"/>
      <c r="X2354" s="45">
        <v>45910</v>
      </c>
      <c r="Y2354" s="25">
        <f t="shared" si="375"/>
        <v>4</v>
      </c>
      <c r="Z2354" s="25" t="str">
        <f t="shared" si="376"/>
        <v>Saturday</v>
      </c>
      <c r="AA2354" s="25" t="str">
        <f t="shared" si="377"/>
        <v>Wednesday</v>
      </c>
      <c r="AB2354" s="25" t="str">
        <f>VLOOKUP(U2354,'Currency Sheet'!A:C,3,)</f>
        <v>DOLLAR</v>
      </c>
      <c r="AC2354" s="67" t="str">
        <f>VLOOKUP(P2354,'Customer List'!B:D,3,)</f>
        <v>OutStation</v>
      </c>
    </row>
    <row r="2355" spans="1:29" x14ac:dyDescent="0.25">
      <c r="A2355" s="25">
        <f t="shared" si="371"/>
        <v>2351</v>
      </c>
      <c r="B2355" s="25" t="s">
        <v>3339</v>
      </c>
      <c r="C2355" s="45">
        <v>45898</v>
      </c>
      <c r="D2355" s="45">
        <v>45903</v>
      </c>
      <c r="E2355" s="8">
        <v>85.4</v>
      </c>
      <c r="F2355" s="8">
        <f t="shared" si="372"/>
        <v>7515.2000000000007</v>
      </c>
      <c r="G2355" s="54">
        <f t="shared" si="373"/>
        <v>7515.2000000000007</v>
      </c>
      <c r="H2355" s="25">
        <v>113603</v>
      </c>
      <c r="I2355" s="25" t="s">
        <v>3749</v>
      </c>
      <c r="J2355" s="25">
        <v>1</v>
      </c>
      <c r="K2355" s="25">
        <v>1</v>
      </c>
      <c r="L2355" s="25">
        <f t="shared" si="374"/>
        <v>0</v>
      </c>
      <c r="M2355" s="25" t="s">
        <v>3374</v>
      </c>
      <c r="N2355" s="45">
        <v>45906</v>
      </c>
      <c r="O2355" s="54">
        <v>10888.5</v>
      </c>
      <c r="P2355" s="25" t="s">
        <v>1137</v>
      </c>
      <c r="Q2355" s="25">
        <v>58155324426</v>
      </c>
      <c r="R2355" s="25" t="s">
        <v>41</v>
      </c>
      <c r="S2355" s="3">
        <v>4</v>
      </c>
      <c r="T2355" s="55"/>
      <c r="U2355" s="25" t="s">
        <v>19</v>
      </c>
      <c r="V2355" s="25" t="str">
        <f>VLOOKUP(P2355,'Customer List'!B:C,2,)</f>
        <v>Kerala</v>
      </c>
      <c r="W2355" s="56"/>
      <c r="X2355" s="45">
        <v>45910</v>
      </c>
      <c r="Y2355" s="25">
        <f t="shared" si="375"/>
        <v>4</v>
      </c>
      <c r="Z2355" s="25" t="str">
        <f t="shared" si="376"/>
        <v>Saturday</v>
      </c>
      <c r="AA2355" s="25" t="str">
        <f t="shared" si="377"/>
        <v>Wednesday</v>
      </c>
      <c r="AB2355" s="25" t="str">
        <f>VLOOKUP(U2355,'Currency Sheet'!A:C,3,)</f>
        <v>DOLLAR</v>
      </c>
      <c r="AC2355" s="67" t="str">
        <f>VLOOKUP(P2355,'Customer List'!B:D,3,)</f>
        <v>OutStation</v>
      </c>
    </row>
    <row r="2356" spans="1:29" x14ac:dyDescent="0.25">
      <c r="A2356" s="25">
        <f t="shared" si="371"/>
        <v>2352</v>
      </c>
      <c r="B2356" s="25" t="s">
        <v>3339</v>
      </c>
      <c r="C2356" s="45">
        <v>45898</v>
      </c>
      <c r="D2356" s="45">
        <v>45903</v>
      </c>
      <c r="E2356" s="8">
        <v>259</v>
      </c>
      <c r="F2356" s="8">
        <f t="shared" si="372"/>
        <v>22792</v>
      </c>
      <c r="G2356" s="54">
        <f t="shared" si="373"/>
        <v>22792</v>
      </c>
      <c r="H2356" s="25">
        <v>126408</v>
      </c>
      <c r="I2356" s="25" t="s">
        <v>3750</v>
      </c>
      <c r="J2356" s="25">
        <v>1</v>
      </c>
      <c r="K2356" s="25">
        <v>1</v>
      </c>
      <c r="L2356" s="25">
        <f t="shared" si="374"/>
        <v>0</v>
      </c>
      <c r="M2356" s="25" t="s">
        <v>3374</v>
      </c>
      <c r="N2356" s="45">
        <v>45906</v>
      </c>
      <c r="O2356" s="54">
        <v>33022.5</v>
      </c>
      <c r="P2356" s="25" t="s">
        <v>1137</v>
      </c>
      <c r="Q2356" s="25">
        <v>58155324426</v>
      </c>
      <c r="R2356" s="25" t="s">
        <v>41</v>
      </c>
      <c r="S2356" s="3">
        <v>4</v>
      </c>
      <c r="T2356" s="55"/>
      <c r="U2356" s="25" t="s">
        <v>19</v>
      </c>
      <c r="V2356" s="25" t="str">
        <f>VLOOKUP(P2356,'Customer List'!B:C,2,)</f>
        <v>Kerala</v>
      </c>
      <c r="W2356" s="56"/>
      <c r="X2356" s="45">
        <v>45910</v>
      </c>
      <c r="Y2356" s="25">
        <f t="shared" si="375"/>
        <v>4</v>
      </c>
      <c r="Z2356" s="25" t="str">
        <f t="shared" si="376"/>
        <v>Saturday</v>
      </c>
      <c r="AA2356" s="25" t="str">
        <f t="shared" si="377"/>
        <v>Wednesday</v>
      </c>
      <c r="AB2356" s="25" t="str">
        <f>VLOOKUP(U2356,'Currency Sheet'!A:C,3,)</f>
        <v>DOLLAR</v>
      </c>
      <c r="AC2356" s="67" t="str">
        <f>VLOOKUP(P2356,'Customer List'!B:D,3,)</f>
        <v>OutStation</v>
      </c>
    </row>
    <row r="2357" spans="1:29" x14ac:dyDescent="0.25">
      <c r="A2357" s="25">
        <f t="shared" si="371"/>
        <v>2353</v>
      </c>
      <c r="B2357" s="25" t="s">
        <v>3339</v>
      </c>
      <c r="C2357" s="45">
        <v>45898</v>
      </c>
      <c r="D2357" s="45">
        <v>45903</v>
      </c>
      <c r="E2357" s="8">
        <v>35</v>
      </c>
      <c r="F2357" s="8">
        <f t="shared" si="372"/>
        <v>3080</v>
      </c>
      <c r="G2357" s="54">
        <f t="shared" si="373"/>
        <v>3080</v>
      </c>
      <c r="H2357" s="25">
        <v>300406</v>
      </c>
      <c r="I2357" s="25" t="s">
        <v>3751</v>
      </c>
      <c r="J2357" s="25">
        <v>1</v>
      </c>
      <c r="K2357" s="25">
        <v>1</v>
      </c>
      <c r="L2357" s="25">
        <f t="shared" si="374"/>
        <v>0</v>
      </c>
      <c r="M2357" s="25" t="s">
        <v>3429</v>
      </c>
      <c r="N2357" s="45">
        <v>45909</v>
      </c>
      <c r="O2357" s="54">
        <v>4800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>
        <f t="shared" ref="X2357:X2361" si="382">IF(OR(R2357 = "PRIYANKA MADAM", R2357 = "DEEPAK", R2357 = "PORTER"),N2357,"")</f>
        <v>45909</v>
      </c>
      <c r="Y2357" s="25">
        <f t="shared" si="375"/>
        <v>0</v>
      </c>
      <c r="Z2357" s="25" t="str">
        <f t="shared" si="376"/>
        <v>Tuesday</v>
      </c>
      <c r="AA2357" s="25" t="str">
        <f t="shared" si="377"/>
        <v>Tuesday</v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371"/>
        <v>2354</v>
      </c>
      <c r="B2358" s="25" t="s">
        <v>3339</v>
      </c>
      <c r="C2358" s="45">
        <v>45898</v>
      </c>
      <c r="D2358" s="45">
        <v>45903</v>
      </c>
      <c r="E2358" s="8">
        <v>204.4</v>
      </c>
      <c r="F2358" s="8">
        <f t="shared" si="372"/>
        <v>17987.2</v>
      </c>
      <c r="G2358" s="54">
        <f t="shared" si="373"/>
        <v>17987.2</v>
      </c>
      <c r="H2358" s="25">
        <v>300518</v>
      </c>
      <c r="I2358" s="25" t="s">
        <v>3752</v>
      </c>
      <c r="J2358" s="25">
        <v>1</v>
      </c>
      <c r="K2358" s="25">
        <v>1</v>
      </c>
      <c r="L2358" s="25">
        <f t="shared" si="374"/>
        <v>0</v>
      </c>
      <c r="M2358" s="25" t="s">
        <v>3429</v>
      </c>
      <c r="N2358" s="45">
        <v>45909</v>
      </c>
      <c r="O2358" s="54">
        <v>28032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>
        <f t="shared" si="382"/>
        <v>45909</v>
      </c>
      <c r="Y2358" s="25">
        <f t="shared" si="375"/>
        <v>0</v>
      </c>
      <c r="Z2358" s="25" t="str">
        <f t="shared" si="376"/>
        <v>Tuesday</v>
      </c>
      <c r="AA2358" s="25" t="str">
        <f t="shared" si="377"/>
        <v>Tuesday</v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si="371"/>
        <v>2355</v>
      </c>
      <c r="B2359" s="25" t="s">
        <v>3339</v>
      </c>
      <c r="C2359" s="45">
        <v>45898</v>
      </c>
      <c r="D2359" s="45">
        <v>45903</v>
      </c>
      <c r="E2359" s="8">
        <v>293.25</v>
      </c>
      <c r="F2359" s="8">
        <f t="shared" si="372"/>
        <v>25806</v>
      </c>
      <c r="G2359" s="54">
        <f t="shared" si="373"/>
        <v>25806</v>
      </c>
      <c r="H2359" s="25">
        <v>302242</v>
      </c>
      <c r="I2359" s="25" t="s">
        <v>3753</v>
      </c>
      <c r="J2359" s="25">
        <v>1</v>
      </c>
      <c r="K2359" s="25">
        <v>1</v>
      </c>
      <c r="L2359" s="25">
        <f t="shared" si="374"/>
        <v>0</v>
      </c>
      <c r="M2359" s="25" t="s">
        <v>3429</v>
      </c>
      <c r="N2359" s="45">
        <v>45909</v>
      </c>
      <c r="O2359" s="54">
        <v>37536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>
        <f t="shared" si="382"/>
        <v>45909</v>
      </c>
      <c r="Y2359" s="25">
        <f t="shared" si="375"/>
        <v>0</v>
      </c>
      <c r="Z2359" s="25" t="str">
        <f t="shared" si="376"/>
        <v>Tuesday</v>
      </c>
      <c r="AA2359" s="25" t="str">
        <f t="shared" si="377"/>
        <v>Tuesday</v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ref="A2360:A2423" si="383">A2359+1</f>
        <v>2356</v>
      </c>
      <c r="B2360" s="25" t="s">
        <v>3339</v>
      </c>
      <c r="C2360" s="45">
        <v>45898</v>
      </c>
      <c r="D2360" s="45">
        <v>45903</v>
      </c>
      <c r="E2360" s="8">
        <v>285.75</v>
      </c>
      <c r="F2360" s="8">
        <f t="shared" ref="F2360:F2423" si="384">IF(AB2360="DOLLAR",E2360*88,E2360)</f>
        <v>25146</v>
      </c>
      <c r="G2360" s="54">
        <f t="shared" ref="G2360:G2423" si="385">F2360*J2360</f>
        <v>25146</v>
      </c>
      <c r="H2360" s="25">
        <v>302330</v>
      </c>
      <c r="I2360" s="25" t="s">
        <v>3754</v>
      </c>
      <c r="J2360" s="25">
        <v>1</v>
      </c>
      <c r="K2360" s="25">
        <v>1</v>
      </c>
      <c r="L2360" s="25">
        <f t="shared" ref="L2360:L2423" si="386">J2360-K2360</f>
        <v>0</v>
      </c>
      <c r="M2360" s="25" t="s">
        <v>3429</v>
      </c>
      <c r="N2360" s="45">
        <v>45909</v>
      </c>
      <c r="O2360" s="54">
        <v>36576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>
        <f t="shared" si="382"/>
        <v>45909</v>
      </c>
      <c r="Y2360" s="25">
        <f t="shared" si="375"/>
        <v>0</v>
      </c>
      <c r="Z2360" s="25" t="str">
        <f t="shared" si="376"/>
        <v>Tuesday</v>
      </c>
      <c r="AA2360" s="25" t="str">
        <f t="shared" si="377"/>
        <v>Tuesday</v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383"/>
        <v>2357</v>
      </c>
      <c r="B2361" s="25" t="s">
        <v>3339</v>
      </c>
      <c r="C2361" s="45">
        <v>45898</v>
      </c>
      <c r="D2361" s="45">
        <v>45903</v>
      </c>
      <c r="E2361" s="8">
        <v>77</v>
      </c>
      <c r="F2361" s="8">
        <f t="shared" si="384"/>
        <v>6776</v>
      </c>
      <c r="G2361" s="54">
        <f t="shared" si="385"/>
        <v>6776</v>
      </c>
      <c r="H2361" s="25">
        <v>302610</v>
      </c>
      <c r="I2361" s="25" t="s">
        <v>3755</v>
      </c>
      <c r="J2361" s="25">
        <v>1</v>
      </c>
      <c r="K2361" s="25">
        <v>1</v>
      </c>
      <c r="L2361" s="25">
        <f t="shared" si="386"/>
        <v>0</v>
      </c>
      <c r="M2361" s="25" t="s">
        <v>3429</v>
      </c>
      <c r="N2361" s="45">
        <v>45909</v>
      </c>
      <c r="O2361" s="54">
        <v>10560</v>
      </c>
      <c r="P2361" s="25" t="s">
        <v>209</v>
      </c>
      <c r="Q2361" s="25" t="s">
        <v>1131</v>
      </c>
      <c r="R2361" s="25" t="s">
        <v>1131</v>
      </c>
      <c r="S2361" s="3">
        <v>4</v>
      </c>
      <c r="T2361" s="55"/>
      <c r="U2361" s="25" t="s">
        <v>19</v>
      </c>
      <c r="V2361" s="25" t="str">
        <f>VLOOKUP(P2361,'Customer List'!B:C,2,)</f>
        <v>Delhi</v>
      </c>
      <c r="W2361" s="56"/>
      <c r="X2361" s="45">
        <f t="shared" si="382"/>
        <v>45909</v>
      </c>
      <c r="Y2361" s="25">
        <f t="shared" ref="Y2361:Y2424" si="387">IF(X2361="", "", X2361-N2361)</f>
        <v>0</v>
      </c>
      <c r="Z2361" s="25" t="str">
        <f t="shared" ref="Z2361:Z2424" si="388">IF(N2361="", "", TEXT(N2361, "dddd"))</f>
        <v>Tuesday</v>
      </c>
      <c r="AA2361" s="25" t="str">
        <f t="shared" ref="AA2361:AA2424" si="389">IF(X2361="", "", TEXT(X2361, "dddd"))</f>
        <v>Tuesday</v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x14ac:dyDescent="0.25">
      <c r="A2362" s="25">
        <f t="shared" si="383"/>
        <v>2358</v>
      </c>
      <c r="B2362" s="25" t="s">
        <v>3339</v>
      </c>
      <c r="C2362" s="45">
        <v>45898</v>
      </c>
      <c r="D2362" s="45">
        <v>45903</v>
      </c>
      <c r="E2362" s="8">
        <v>176.4</v>
      </c>
      <c r="F2362" s="8">
        <f t="shared" si="384"/>
        <v>15523.2</v>
      </c>
      <c r="G2362" s="54">
        <f t="shared" si="385"/>
        <v>15523.2</v>
      </c>
      <c r="H2362" s="25">
        <v>303706</v>
      </c>
      <c r="I2362" s="25" t="s">
        <v>3756</v>
      </c>
      <c r="J2362" s="25">
        <v>1</v>
      </c>
      <c r="K2362" s="25">
        <v>1</v>
      </c>
      <c r="L2362" s="25">
        <f t="shared" si="386"/>
        <v>0</v>
      </c>
      <c r="M2362" s="25" t="s">
        <v>3377</v>
      </c>
      <c r="N2362" s="45">
        <v>45906</v>
      </c>
      <c r="O2362" s="54">
        <v>27342</v>
      </c>
      <c r="P2362" s="25" t="s">
        <v>3337</v>
      </c>
      <c r="Q2362" s="25">
        <v>58155323424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Tamilnadu</v>
      </c>
      <c r="W2362" s="56"/>
      <c r="X2362" s="45">
        <v>45908</v>
      </c>
      <c r="Y2362" s="25">
        <f t="shared" si="387"/>
        <v>2</v>
      </c>
      <c r="Z2362" s="25" t="str">
        <f t="shared" si="388"/>
        <v>Saturday</v>
      </c>
      <c r="AA2362" s="25" t="str">
        <f t="shared" si="389"/>
        <v>Monday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x14ac:dyDescent="0.25">
      <c r="A2363" s="25">
        <f t="shared" si="383"/>
        <v>2359</v>
      </c>
      <c r="B2363" s="25" t="s">
        <v>3339</v>
      </c>
      <c r="C2363" s="45">
        <v>45898</v>
      </c>
      <c r="D2363" s="45">
        <v>45903</v>
      </c>
      <c r="E2363" s="8">
        <v>183.4</v>
      </c>
      <c r="F2363" s="8">
        <f t="shared" si="384"/>
        <v>16139.2</v>
      </c>
      <c r="G2363" s="54">
        <f t="shared" si="385"/>
        <v>16139.2</v>
      </c>
      <c r="H2363" s="25">
        <v>311106</v>
      </c>
      <c r="I2363" s="25" t="s">
        <v>3757</v>
      </c>
      <c r="J2363" s="25">
        <v>1</v>
      </c>
      <c r="K2363" s="25">
        <v>1</v>
      </c>
      <c r="L2363" s="25">
        <f t="shared" si="386"/>
        <v>0</v>
      </c>
      <c r="M2363" s="25" t="s">
        <v>3429</v>
      </c>
      <c r="N2363" s="45">
        <v>45909</v>
      </c>
      <c r="O2363" s="54">
        <v>25152</v>
      </c>
      <c r="P2363" s="25" t="s">
        <v>209</v>
      </c>
      <c r="Q2363" s="25" t="s">
        <v>1131</v>
      </c>
      <c r="R2363" s="25" t="s">
        <v>1131</v>
      </c>
      <c r="S2363" s="3">
        <v>4</v>
      </c>
      <c r="T2363" s="55"/>
      <c r="U2363" s="25" t="s">
        <v>19</v>
      </c>
      <c r="V2363" s="25" t="str">
        <f>VLOOKUP(P2363,'Customer List'!B:C,2,)</f>
        <v>Delhi</v>
      </c>
      <c r="W2363" s="56"/>
      <c r="X2363" s="45">
        <f t="shared" ref="X2363:X2364" si="390">IF(OR(R2363 = "PRIYANKA MADAM", R2363 = "DEEPAK", R2363 = "PORTER"),N2363,"")</f>
        <v>45909</v>
      </c>
      <c r="Y2363" s="25">
        <f t="shared" si="387"/>
        <v>0</v>
      </c>
      <c r="Z2363" s="25" t="str">
        <f t="shared" si="388"/>
        <v>Tuesday</v>
      </c>
      <c r="AA2363" s="25" t="str">
        <f t="shared" si="389"/>
        <v>Tuesday</v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x14ac:dyDescent="0.25">
      <c r="A2364" s="25">
        <f t="shared" si="383"/>
        <v>2360</v>
      </c>
      <c r="B2364" s="25" t="s">
        <v>3339</v>
      </c>
      <c r="C2364" s="45">
        <v>45898</v>
      </c>
      <c r="D2364" s="45">
        <v>45903</v>
      </c>
      <c r="E2364" s="8">
        <v>263.89999999999998</v>
      </c>
      <c r="F2364" s="8">
        <f t="shared" si="384"/>
        <v>23223.199999999997</v>
      </c>
      <c r="G2364" s="54">
        <f t="shared" si="385"/>
        <v>23223.199999999997</v>
      </c>
      <c r="H2364" s="25">
        <v>320208</v>
      </c>
      <c r="I2364" s="25" t="s">
        <v>3758</v>
      </c>
      <c r="J2364" s="25">
        <v>1</v>
      </c>
      <c r="K2364" s="25">
        <v>1</v>
      </c>
      <c r="L2364" s="25">
        <f t="shared" si="386"/>
        <v>0</v>
      </c>
      <c r="M2364" s="25" t="s">
        <v>3429</v>
      </c>
      <c r="N2364" s="45">
        <v>45909</v>
      </c>
      <c r="O2364" s="54">
        <v>36192</v>
      </c>
      <c r="P2364" s="25" t="s">
        <v>209</v>
      </c>
      <c r="Q2364" s="25" t="s">
        <v>1131</v>
      </c>
      <c r="R2364" s="25" t="s">
        <v>1131</v>
      </c>
      <c r="S2364" s="3">
        <v>4</v>
      </c>
      <c r="T2364" s="55"/>
      <c r="U2364" s="25" t="s">
        <v>19</v>
      </c>
      <c r="V2364" s="25" t="str">
        <f>VLOOKUP(P2364,'Customer List'!B:C,2,)</f>
        <v>Delhi</v>
      </c>
      <c r="W2364" s="56"/>
      <c r="X2364" s="45">
        <f t="shared" si="390"/>
        <v>45909</v>
      </c>
      <c r="Y2364" s="25">
        <f t="shared" si="387"/>
        <v>0</v>
      </c>
      <c r="Z2364" s="25" t="str">
        <f t="shared" si="388"/>
        <v>Tuesday</v>
      </c>
      <c r="AA2364" s="25" t="str">
        <f t="shared" si="389"/>
        <v>Tuesday</v>
      </c>
      <c r="AB2364" s="25" t="str">
        <f>VLOOKUP(U2364,'Currency Sheet'!A:C,3,)</f>
        <v>DOLLAR</v>
      </c>
      <c r="AC2364" s="67" t="str">
        <f>VLOOKUP(P2364,'Customer List'!B:D,3,)</f>
        <v>Local</v>
      </c>
    </row>
    <row r="2365" spans="1:29" x14ac:dyDescent="0.25">
      <c r="A2365" s="25">
        <f t="shared" si="383"/>
        <v>2361</v>
      </c>
      <c r="B2365" s="25" t="s">
        <v>3339</v>
      </c>
      <c r="C2365" s="45">
        <v>45898</v>
      </c>
      <c r="D2365" s="45">
        <v>45903</v>
      </c>
      <c r="E2365" s="8">
        <v>334.5</v>
      </c>
      <c r="F2365" s="8">
        <f t="shared" si="384"/>
        <v>29436</v>
      </c>
      <c r="G2365" s="54">
        <f t="shared" si="385"/>
        <v>29436</v>
      </c>
      <c r="H2365" s="25">
        <v>329930</v>
      </c>
      <c r="I2365" s="25" t="s">
        <v>3759</v>
      </c>
      <c r="J2365" s="25">
        <v>1</v>
      </c>
      <c r="K2365" s="25">
        <v>1</v>
      </c>
      <c r="L2365" s="25">
        <f t="shared" si="386"/>
        <v>0</v>
      </c>
      <c r="M2365" s="25" t="s">
        <v>3381</v>
      </c>
      <c r="N2365" s="45">
        <v>45906</v>
      </c>
      <c r="O2365" s="54">
        <v>51847.5</v>
      </c>
      <c r="P2365" s="25" t="s">
        <v>3338</v>
      </c>
      <c r="Q2365" s="25">
        <v>58155323144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VARANASI</v>
      </c>
      <c r="W2365" s="56"/>
      <c r="X2365" s="45">
        <v>45909</v>
      </c>
      <c r="Y2365" s="25">
        <f t="shared" si="387"/>
        <v>3</v>
      </c>
      <c r="Z2365" s="25" t="str">
        <f t="shared" si="388"/>
        <v>Saturday</v>
      </c>
      <c r="AA2365" s="25" t="str">
        <f t="shared" si="389"/>
        <v>Tuesday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383"/>
        <v>2362</v>
      </c>
      <c r="B2366" s="25" t="s">
        <v>3339</v>
      </c>
      <c r="C2366" s="45">
        <v>45898</v>
      </c>
      <c r="D2366" s="45">
        <v>45903</v>
      </c>
      <c r="E2366" s="8">
        <v>142.1</v>
      </c>
      <c r="F2366" s="8">
        <f t="shared" si="384"/>
        <v>12504.8</v>
      </c>
      <c r="G2366" s="54">
        <f t="shared" si="385"/>
        <v>12504.8</v>
      </c>
      <c r="H2366" s="25">
        <v>349128</v>
      </c>
      <c r="I2366" s="25" t="s">
        <v>3760</v>
      </c>
      <c r="J2366" s="25">
        <v>1</v>
      </c>
      <c r="K2366" s="25">
        <v>1</v>
      </c>
      <c r="L2366" s="25">
        <f t="shared" si="386"/>
        <v>0</v>
      </c>
      <c r="M2366" s="25" t="s">
        <v>3482</v>
      </c>
      <c r="N2366" s="45">
        <v>45912</v>
      </c>
      <c r="O2366" s="54">
        <v>28318.5</v>
      </c>
      <c r="P2366" s="25" t="s">
        <v>626</v>
      </c>
      <c r="Q2366" s="25" t="s">
        <v>2078</v>
      </c>
      <c r="R2366" s="25" t="s">
        <v>638</v>
      </c>
      <c r="S2366" s="3">
        <v>4</v>
      </c>
      <c r="T2366" s="55" t="s">
        <v>3483</v>
      </c>
      <c r="U2366" s="25" t="s">
        <v>19</v>
      </c>
      <c r="V2366" s="25" t="str">
        <f>VLOOKUP(P2366,'Customer List'!B:C,2,)</f>
        <v>Delhi</v>
      </c>
      <c r="W2366" s="56"/>
      <c r="X2366" s="45">
        <f>IF(OR(R2366 = "PRIYANKA MADAM", R2366 = "DEEPAK", R2366 = "PORTER"),N2366,"")</f>
        <v>45912</v>
      </c>
      <c r="Y2366" s="25">
        <f t="shared" si="387"/>
        <v>0</v>
      </c>
      <c r="Z2366" s="25" t="str">
        <f t="shared" si="388"/>
        <v>Friday</v>
      </c>
      <c r="AA2366" s="25" t="str">
        <f t="shared" si="389"/>
        <v>Friday</v>
      </c>
      <c r="AB2366" s="25" t="str">
        <f>VLOOKUP(U2366,'Currency Sheet'!A:C,3,)</f>
        <v>DOLLAR</v>
      </c>
      <c r="AC2366" s="67" t="str">
        <f>VLOOKUP(P2366,'Customer List'!B:D,3,)</f>
        <v>Local</v>
      </c>
    </row>
    <row r="2367" spans="1:29" x14ac:dyDescent="0.25">
      <c r="A2367" s="25">
        <f t="shared" si="383"/>
        <v>2363</v>
      </c>
      <c r="B2367" s="25" t="s">
        <v>3339</v>
      </c>
      <c r="C2367" s="45">
        <v>45898</v>
      </c>
      <c r="D2367" s="45">
        <v>45903</v>
      </c>
      <c r="E2367" s="8">
        <v>135.1</v>
      </c>
      <c r="F2367" s="8">
        <f t="shared" si="384"/>
        <v>11888.8</v>
      </c>
      <c r="G2367" s="54">
        <f t="shared" si="385"/>
        <v>11888.8</v>
      </c>
      <c r="H2367" s="25">
        <v>399711</v>
      </c>
      <c r="I2367" s="25" t="s">
        <v>3761</v>
      </c>
      <c r="J2367" s="25">
        <v>1</v>
      </c>
      <c r="K2367" s="25">
        <v>1</v>
      </c>
      <c r="L2367" s="25">
        <f t="shared" si="386"/>
        <v>0</v>
      </c>
      <c r="M2367" s="25" t="s">
        <v>3380</v>
      </c>
      <c r="N2367" s="45">
        <v>45906</v>
      </c>
      <c r="O2367" s="54">
        <v>20342.2</v>
      </c>
      <c r="P2367" s="25" t="s">
        <v>229</v>
      </c>
      <c r="Q2367" s="25">
        <v>58155323925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Kolkata</v>
      </c>
      <c r="W2367" s="56"/>
      <c r="X2367" s="45">
        <v>45908</v>
      </c>
      <c r="Y2367" s="25">
        <f t="shared" si="387"/>
        <v>2</v>
      </c>
      <c r="Z2367" s="25" t="str">
        <f t="shared" si="388"/>
        <v>Saturday</v>
      </c>
      <c r="AA2367" s="25" t="str">
        <f t="shared" si="389"/>
        <v>Monday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383"/>
        <v>2364</v>
      </c>
      <c r="B2368" s="25" t="s">
        <v>3339</v>
      </c>
      <c r="C2368" s="45">
        <v>45898</v>
      </c>
      <c r="D2368" s="45">
        <v>45903</v>
      </c>
      <c r="E2368" s="8">
        <v>62.3</v>
      </c>
      <c r="F2368" s="8">
        <f t="shared" si="384"/>
        <v>5482.4</v>
      </c>
      <c r="G2368" s="54">
        <f t="shared" si="385"/>
        <v>21929.599999999999</v>
      </c>
      <c r="H2368" s="25">
        <v>420201</v>
      </c>
      <c r="I2368" s="25" t="s">
        <v>3762</v>
      </c>
      <c r="J2368" s="25">
        <v>4</v>
      </c>
      <c r="K2368" s="25">
        <v>4</v>
      </c>
      <c r="L2368" s="25">
        <f t="shared" si="386"/>
        <v>0</v>
      </c>
      <c r="M2368" s="25" t="s">
        <v>3388</v>
      </c>
      <c r="N2368" s="45">
        <v>45906</v>
      </c>
      <c r="O2368" s="54">
        <v>35867</v>
      </c>
      <c r="P2368" s="25" t="s">
        <v>2053</v>
      </c>
      <c r="Q2368" s="25">
        <v>58155325373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Banglore</v>
      </c>
      <c r="W2368" s="56"/>
      <c r="X2368" s="45">
        <v>45908</v>
      </c>
      <c r="Y2368" s="25">
        <f t="shared" si="387"/>
        <v>2</v>
      </c>
      <c r="Z2368" s="25" t="str">
        <f t="shared" si="388"/>
        <v>Saturday</v>
      </c>
      <c r="AA2368" s="25" t="str">
        <f t="shared" si="389"/>
        <v>Monday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383"/>
        <v>2365</v>
      </c>
      <c r="B2369" s="25" t="s">
        <v>3339</v>
      </c>
      <c r="C2369" s="45">
        <v>45898</v>
      </c>
      <c r="D2369" s="45">
        <v>45903</v>
      </c>
      <c r="E2369" s="8">
        <v>41.3</v>
      </c>
      <c r="F2369" s="8">
        <f t="shared" si="384"/>
        <v>3634.3999999999996</v>
      </c>
      <c r="G2369" s="54">
        <f t="shared" si="385"/>
        <v>14537.599999999999</v>
      </c>
      <c r="H2369" s="25">
        <v>420404</v>
      </c>
      <c r="I2369" s="25" t="s">
        <v>3763</v>
      </c>
      <c r="J2369" s="25">
        <v>4</v>
      </c>
      <c r="K2369" s="25">
        <v>4</v>
      </c>
      <c r="L2369" s="25">
        <f t="shared" si="386"/>
        <v>0</v>
      </c>
      <c r="M2369" s="25" t="s">
        <v>3371</v>
      </c>
      <c r="N2369" s="45">
        <v>45906</v>
      </c>
      <c r="O2369" s="54">
        <v>25606</v>
      </c>
      <c r="P2369" s="25" t="s">
        <v>893</v>
      </c>
      <c r="Q2369" s="25">
        <v>58155322444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Banglore</v>
      </c>
      <c r="W2369" s="56"/>
      <c r="X2369" s="45">
        <v>45908</v>
      </c>
      <c r="Y2369" s="25">
        <f t="shared" si="387"/>
        <v>2</v>
      </c>
      <c r="Z2369" s="25" t="str">
        <f t="shared" si="388"/>
        <v>Saturday</v>
      </c>
      <c r="AA2369" s="25" t="str">
        <f t="shared" si="389"/>
        <v>Monday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383"/>
        <v>2366</v>
      </c>
      <c r="B2370" s="25" t="s">
        <v>3339</v>
      </c>
      <c r="C2370" s="45">
        <v>45898</v>
      </c>
      <c r="D2370" s="45">
        <v>45903</v>
      </c>
      <c r="E2370" s="8">
        <v>74.900000000000006</v>
      </c>
      <c r="F2370" s="8">
        <f t="shared" si="384"/>
        <v>6591.2000000000007</v>
      </c>
      <c r="G2370" s="54">
        <f t="shared" si="385"/>
        <v>6591.2000000000007</v>
      </c>
      <c r="H2370" s="25">
        <v>503851</v>
      </c>
      <c r="I2370" s="25" t="s">
        <v>3764</v>
      </c>
      <c r="J2370" s="25">
        <v>1</v>
      </c>
      <c r="K2370" s="25">
        <v>1</v>
      </c>
      <c r="L2370" s="25">
        <f t="shared" si="386"/>
        <v>0</v>
      </c>
      <c r="M2370" s="25" t="s">
        <v>3374</v>
      </c>
      <c r="N2370" s="45">
        <v>45906</v>
      </c>
      <c r="O2370" s="54">
        <v>9549.75</v>
      </c>
      <c r="P2370" s="25" t="s">
        <v>1137</v>
      </c>
      <c r="Q2370" s="25">
        <v>58155324426</v>
      </c>
      <c r="R2370" s="25" t="s">
        <v>41</v>
      </c>
      <c r="S2370" s="3">
        <v>4</v>
      </c>
      <c r="T2370" s="55"/>
      <c r="U2370" s="25" t="s">
        <v>19</v>
      </c>
      <c r="V2370" s="25" t="str">
        <f>VLOOKUP(P2370,'Customer List'!B:C,2,)</f>
        <v>Kerala</v>
      </c>
      <c r="W2370" s="56"/>
      <c r="X2370" s="45">
        <v>45910</v>
      </c>
      <c r="Y2370" s="25">
        <f t="shared" si="387"/>
        <v>4</v>
      </c>
      <c r="Z2370" s="25" t="str">
        <f t="shared" si="388"/>
        <v>Saturday</v>
      </c>
      <c r="AA2370" s="25" t="str">
        <f t="shared" si="389"/>
        <v>Wednesday</v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x14ac:dyDescent="0.25">
      <c r="A2371" s="25">
        <f t="shared" si="383"/>
        <v>2367</v>
      </c>
      <c r="B2371" s="25" t="s">
        <v>3339</v>
      </c>
      <c r="C2371" s="45">
        <v>45898</v>
      </c>
      <c r="D2371" s="45">
        <v>45903</v>
      </c>
      <c r="E2371" s="8">
        <v>90.3</v>
      </c>
      <c r="F2371" s="8">
        <f t="shared" si="384"/>
        <v>7946.4</v>
      </c>
      <c r="G2371" s="54">
        <f t="shared" si="385"/>
        <v>7946.4</v>
      </c>
      <c r="H2371" s="25">
        <v>504131</v>
      </c>
      <c r="I2371" s="25" t="s">
        <v>3765</v>
      </c>
      <c r="J2371" s="25">
        <v>1</v>
      </c>
      <c r="K2371" s="25">
        <v>1</v>
      </c>
      <c r="L2371" s="25">
        <f t="shared" si="386"/>
        <v>0</v>
      </c>
      <c r="M2371" s="25" t="s">
        <v>3374</v>
      </c>
      <c r="N2371" s="45">
        <v>45906</v>
      </c>
      <c r="O2371" s="54">
        <v>11513.25</v>
      </c>
      <c r="P2371" s="25" t="s">
        <v>1137</v>
      </c>
      <c r="Q2371" s="25">
        <v>58155324426</v>
      </c>
      <c r="R2371" s="25" t="s">
        <v>41</v>
      </c>
      <c r="S2371" s="3">
        <v>4</v>
      </c>
      <c r="T2371" s="55"/>
      <c r="U2371" s="25" t="s">
        <v>19</v>
      </c>
      <c r="V2371" s="25" t="str">
        <f>VLOOKUP(P2371,'Customer List'!B:C,2,)</f>
        <v>Kerala</v>
      </c>
      <c r="W2371" s="56"/>
      <c r="X2371" s="45">
        <v>45910</v>
      </c>
      <c r="Y2371" s="25">
        <f t="shared" si="387"/>
        <v>4</v>
      </c>
      <c r="Z2371" s="25" t="str">
        <f t="shared" si="388"/>
        <v>Saturday</v>
      </c>
      <c r="AA2371" s="25" t="str">
        <f t="shared" si="389"/>
        <v>Wednesday</v>
      </c>
      <c r="AB2371" s="25" t="str">
        <f>VLOOKUP(U2371,'Currency Sheet'!A:C,3,)</f>
        <v>DOLLAR</v>
      </c>
      <c r="AC2371" s="67" t="str">
        <f>VLOOKUP(P2371,'Customer List'!B:D,3,)</f>
        <v>OutStation</v>
      </c>
    </row>
    <row r="2372" spans="1:29" x14ac:dyDescent="0.25">
      <c r="A2372" s="25">
        <f t="shared" si="383"/>
        <v>2368</v>
      </c>
      <c r="B2372" s="25" t="s">
        <v>3339</v>
      </c>
      <c r="C2372" s="45">
        <v>45898</v>
      </c>
      <c r="D2372" s="45">
        <v>45903</v>
      </c>
      <c r="E2372" s="8">
        <v>123.2</v>
      </c>
      <c r="F2372" s="8">
        <f t="shared" si="384"/>
        <v>10841.6</v>
      </c>
      <c r="G2372" s="54">
        <f t="shared" si="385"/>
        <v>10841.6</v>
      </c>
      <c r="H2372" s="25">
        <v>517005</v>
      </c>
      <c r="I2372" s="25" t="s">
        <v>3766</v>
      </c>
      <c r="J2372" s="25">
        <v>1</v>
      </c>
      <c r="K2372" s="25">
        <v>1</v>
      </c>
      <c r="L2372" s="25">
        <f t="shared" si="386"/>
        <v>0</v>
      </c>
      <c r="M2372" s="25" t="s">
        <v>3374</v>
      </c>
      <c r="N2372" s="45">
        <v>45906</v>
      </c>
      <c r="O2372" s="54">
        <v>15708</v>
      </c>
      <c r="P2372" s="25" t="s">
        <v>1137</v>
      </c>
      <c r="Q2372" s="25">
        <v>58155324426</v>
      </c>
      <c r="R2372" s="25" t="s">
        <v>41</v>
      </c>
      <c r="S2372" s="3">
        <v>4</v>
      </c>
      <c r="T2372" s="55"/>
      <c r="U2372" s="25" t="s">
        <v>19</v>
      </c>
      <c r="V2372" s="25" t="str">
        <f>VLOOKUP(P2372,'Customer List'!B:C,2,)</f>
        <v>Kerala</v>
      </c>
      <c r="W2372" s="56"/>
      <c r="X2372" s="45">
        <v>45910</v>
      </c>
      <c r="Y2372" s="25">
        <f t="shared" si="387"/>
        <v>4</v>
      </c>
      <c r="Z2372" s="25" t="str">
        <f t="shared" si="388"/>
        <v>Saturday</v>
      </c>
      <c r="AA2372" s="25" t="str">
        <f t="shared" si="389"/>
        <v>Wednesday</v>
      </c>
      <c r="AB2372" s="25" t="str">
        <f>VLOOKUP(U2372,'Currency Sheet'!A:C,3,)</f>
        <v>DOLLAR</v>
      </c>
      <c r="AC2372" s="67" t="str">
        <f>VLOOKUP(P2372,'Customer List'!B:D,3,)</f>
        <v>OutStation</v>
      </c>
    </row>
    <row r="2373" spans="1:29" x14ac:dyDescent="0.25">
      <c r="A2373" s="25">
        <f t="shared" si="383"/>
        <v>2369</v>
      </c>
      <c r="B2373" s="25" t="s">
        <v>3339</v>
      </c>
      <c r="C2373" s="45">
        <v>45898</v>
      </c>
      <c r="D2373" s="45">
        <v>45903</v>
      </c>
      <c r="E2373" s="8">
        <v>259</v>
      </c>
      <c r="F2373" s="8">
        <f t="shared" si="384"/>
        <v>22792</v>
      </c>
      <c r="G2373" s="54">
        <f t="shared" si="385"/>
        <v>113960</v>
      </c>
      <c r="H2373" s="25">
        <v>626812</v>
      </c>
      <c r="I2373" s="25" t="s">
        <v>3767</v>
      </c>
      <c r="J2373" s="25">
        <v>5</v>
      </c>
      <c r="K2373" s="25"/>
      <c r="L2373" s="25">
        <f t="shared" si="386"/>
        <v>5</v>
      </c>
      <c r="M2373" s="25"/>
      <c r="N2373" s="45"/>
      <c r="O2373" s="54"/>
      <c r="P2373" s="25" t="s">
        <v>2053</v>
      </c>
      <c r="Q2373" s="25"/>
      <c r="R2373" s="25"/>
      <c r="S2373" s="3">
        <v>4</v>
      </c>
      <c r="T2373" s="55" t="s">
        <v>3391</v>
      </c>
      <c r="U2373" s="25" t="s">
        <v>19</v>
      </c>
      <c r="V2373" s="25" t="str">
        <f>VLOOKUP(P2373,'Customer List'!B:C,2,)</f>
        <v>Banglore</v>
      </c>
      <c r="W2373" s="56" t="s">
        <v>1149</v>
      </c>
      <c r="X2373" s="45" t="str">
        <f t="shared" ref="X2373:X2386" si="391">IF(OR(R2373 = "PRIYANKA MADAM", R2373 = "DEEPAK", R2373 = "PORTER"),N2373,"")</f>
        <v/>
      </c>
      <c r="Y2373" s="25" t="str">
        <f t="shared" si="387"/>
        <v/>
      </c>
      <c r="Z2373" s="25" t="str">
        <f t="shared" si="388"/>
        <v/>
      </c>
      <c r="AA2373" s="25" t="str">
        <f t="shared" si="389"/>
        <v/>
      </c>
      <c r="AB2373" s="25" t="str">
        <f>VLOOKUP(U2373,'Currency Sheet'!A:C,3,)</f>
        <v>DOLLAR</v>
      </c>
      <c r="AC2373" s="67" t="str">
        <f>VLOOKUP(P2373,'Customer List'!B:D,3,)</f>
        <v>OutStation</v>
      </c>
    </row>
    <row r="2374" spans="1:29" x14ac:dyDescent="0.25">
      <c r="A2374" s="25">
        <f t="shared" si="383"/>
        <v>2370</v>
      </c>
      <c r="B2374" s="25" t="s">
        <v>3339</v>
      </c>
      <c r="C2374" s="45">
        <v>45898</v>
      </c>
      <c r="D2374" s="45">
        <v>45903</v>
      </c>
      <c r="E2374" s="8">
        <v>4.9000000000000004</v>
      </c>
      <c r="F2374" s="8">
        <f t="shared" si="384"/>
        <v>431.20000000000005</v>
      </c>
      <c r="G2374" s="54">
        <f t="shared" si="385"/>
        <v>431.20000000000005</v>
      </c>
      <c r="H2374" s="25">
        <v>740379</v>
      </c>
      <c r="I2374" s="25" t="s">
        <v>3768</v>
      </c>
      <c r="J2374" s="25">
        <v>1</v>
      </c>
      <c r="K2374" s="25">
        <v>1</v>
      </c>
      <c r="L2374" s="25">
        <f t="shared" si="386"/>
        <v>0</v>
      </c>
      <c r="M2374" s="25" t="s">
        <v>3643</v>
      </c>
      <c r="N2374" s="45">
        <v>45919</v>
      </c>
      <c r="O2374" s="54">
        <v>868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3682</v>
      </c>
      <c r="U2374" s="25" t="s">
        <v>19</v>
      </c>
      <c r="V2374" s="25" t="str">
        <f>VLOOKUP(P2374,'Customer List'!B:C,2,)</f>
        <v>Delhi</v>
      </c>
      <c r="W2374" s="56"/>
      <c r="X2374" s="45">
        <f t="shared" si="391"/>
        <v>45919</v>
      </c>
      <c r="Y2374" s="25">
        <f t="shared" si="387"/>
        <v>0</v>
      </c>
      <c r="Z2374" s="25" t="str">
        <f t="shared" si="388"/>
        <v>Friday</v>
      </c>
      <c r="AA2374" s="25" t="str">
        <f t="shared" si="389"/>
        <v>Friday</v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383"/>
        <v>2371</v>
      </c>
      <c r="B2375" s="25" t="s">
        <v>3339</v>
      </c>
      <c r="C2375" s="45">
        <v>45898</v>
      </c>
      <c r="D2375" s="45">
        <v>45903</v>
      </c>
      <c r="E2375" s="8">
        <v>205.8</v>
      </c>
      <c r="F2375" s="8">
        <f t="shared" si="384"/>
        <v>18110.400000000001</v>
      </c>
      <c r="G2375" s="54">
        <f t="shared" si="385"/>
        <v>18110.400000000001</v>
      </c>
      <c r="H2375" s="25">
        <v>740830</v>
      </c>
      <c r="I2375" s="25" t="s">
        <v>3769</v>
      </c>
      <c r="J2375" s="25">
        <v>1</v>
      </c>
      <c r="K2375" s="25">
        <v>1</v>
      </c>
      <c r="L2375" s="25">
        <f t="shared" si="386"/>
        <v>0</v>
      </c>
      <c r="M2375" s="25" t="s">
        <v>3643</v>
      </c>
      <c r="N2375" s="45">
        <v>45919</v>
      </c>
      <c r="O2375" s="54">
        <v>36456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3682</v>
      </c>
      <c r="U2375" s="25" t="s">
        <v>19</v>
      </c>
      <c r="V2375" s="25" t="str">
        <f>VLOOKUP(P2375,'Customer List'!B:C,2,)</f>
        <v>Delhi</v>
      </c>
      <c r="W2375" s="56"/>
      <c r="X2375" s="45">
        <f t="shared" si="391"/>
        <v>45919</v>
      </c>
      <c r="Y2375" s="25">
        <f t="shared" si="387"/>
        <v>0</v>
      </c>
      <c r="Z2375" s="25" t="str">
        <f t="shared" si="388"/>
        <v>Friday</v>
      </c>
      <c r="AA2375" s="25" t="str">
        <f t="shared" si="389"/>
        <v>Friday</v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383"/>
        <v>2372</v>
      </c>
      <c r="B2376" s="25" t="s">
        <v>3339</v>
      </c>
      <c r="C2376" s="45">
        <v>45898</v>
      </c>
      <c r="D2376" s="45">
        <v>45903</v>
      </c>
      <c r="E2376" s="8">
        <v>41.3</v>
      </c>
      <c r="F2376" s="8">
        <f t="shared" si="384"/>
        <v>3634.3999999999996</v>
      </c>
      <c r="G2376" s="54">
        <f t="shared" si="385"/>
        <v>3634.3999999999996</v>
      </c>
      <c r="H2376" s="25">
        <v>740831</v>
      </c>
      <c r="I2376" s="25" t="s">
        <v>3770</v>
      </c>
      <c r="J2376" s="25">
        <v>1</v>
      </c>
      <c r="K2376" s="25">
        <v>1</v>
      </c>
      <c r="L2376" s="25">
        <f t="shared" si="386"/>
        <v>0</v>
      </c>
      <c r="M2376" s="25" t="s">
        <v>3643</v>
      </c>
      <c r="N2376" s="45">
        <v>45919</v>
      </c>
      <c r="O2376" s="54">
        <v>7316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3682</v>
      </c>
      <c r="U2376" s="25" t="s">
        <v>19</v>
      </c>
      <c r="V2376" s="25" t="str">
        <f>VLOOKUP(P2376,'Customer List'!B:C,2,)</f>
        <v>Delhi</v>
      </c>
      <c r="W2376" s="56"/>
      <c r="X2376" s="45">
        <f t="shared" si="391"/>
        <v>45919</v>
      </c>
      <c r="Y2376" s="25">
        <f t="shared" si="387"/>
        <v>0</v>
      </c>
      <c r="Z2376" s="25" t="str">
        <f t="shared" si="388"/>
        <v>Friday</v>
      </c>
      <c r="AA2376" s="25" t="str">
        <f t="shared" si="389"/>
        <v>Friday</v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383"/>
        <v>2373</v>
      </c>
      <c r="B2377" s="25" t="s">
        <v>3339</v>
      </c>
      <c r="C2377" s="45">
        <v>45898</v>
      </c>
      <c r="D2377" s="45">
        <v>45903</v>
      </c>
      <c r="E2377" s="8">
        <v>82.6</v>
      </c>
      <c r="F2377" s="8">
        <f t="shared" si="384"/>
        <v>7268.7999999999993</v>
      </c>
      <c r="G2377" s="54">
        <f t="shared" si="385"/>
        <v>7268.7999999999993</v>
      </c>
      <c r="H2377" s="25">
        <v>740832</v>
      </c>
      <c r="I2377" s="25" t="s">
        <v>3771</v>
      </c>
      <c r="J2377" s="25">
        <v>1</v>
      </c>
      <c r="K2377" s="25">
        <v>1</v>
      </c>
      <c r="L2377" s="25">
        <f t="shared" si="386"/>
        <v>0</v>
      </c>
      <c r="M2377" s="25" t="s">
        <v>3643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3682</v>
      </c>
      <c r="U2377" s="25" t="s">
        <v>19</v>
      </c>
      <c r="V2377" s="25" t="str">
        <f>VLOOKUP(P2377,'Customer List'!B:C,2,)</f>
        <v>Delhi</v>
      </c>
      <c r="W2377" s="56"/>
      <c r="X2377" s="45">
        <f t="shared" si="391"/>
        <v>45919</v>
      </c>
      <c r="Y2377" s="25">
        <f t="shared" si="387"/>
        <v>0</v>
      </c>
      <c r="Z2377" s="25" t="str">
        <f t="shared" si="388"/>
        <v>Friday</v>
      </c>
      <c r="AA2377" s="25" t="str">
        <f t="shared" si="389"/>
        <v>Friday</v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383"/>
        <v>2374</v>
      </c>
      <c r="B2378" s="25" t="s">
        <v>3339</v>
      </c>
      <c r="C2378" s="45">
        <v>45898</v>
      </c>
      <c r="D2378" s="45">
        <v>45903</v>
      </c>
      <c r="E2378" s="8">
        <v>82.6</v>
      </c>
      <c r="F2378" s="8">
        <f t="shared" si="384"/>
        <v>7268.7999999999993</v>
      </c>
      <c r="G2378" s="54">
        <f t="shared" si="385"/>
        <v>7268.7999999999993</v>
      </c>
      <c r="H2378" s="25">
        <v>740833</v>
      </c>
      <c r="I2378" s="25" t="s">
        <v>3772</v>
      </c>
      <c r="J2378" s="25">
        <v>1</v>
      </c>
      <c r="K2378" s="25">
        <v>1</v>
      </c>
      <c r="L2378" s="25">
        <f t="shared" si="386"/>
        <v>0</v>
      </c>
      <c r="M2378" s="25" t="s">
        <v>3643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3682</v>
      </c>
      <c r="U2378" s="25" t="s">
        <v>19</v>
      </c>
      <c r="V2378" s="25" t="str">
        <f>VLOOKUP(P2378,'Customer List'!B:C,2,)</f>
        <v>Delhi</v>
      </c>
      <c r="W2378" s="56"/>
      <c r="X2378" s="45">
        <f t="shared" si="391"/>
        <v>45919</v>
      </c>
      <c r="Y2378" s="25">
        <f t="shared" si="387"/>
        <v>0</v>
      </c>
      <c r="Z2378" s="25" t="str">
        <f t="shared" si="388"/>
        <v>Friday</v>
      </c>
      <c r="AA2378" s="25" t="str">
        <f t="shared" si="389"/>
        <v>Friday</v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383"/>
        <v>2375</v>
      </c>
      <c r="B2379" s="25" t="s">
        <v>3339</v>
      </c>
      <c r="C2379" s="45">
        <v>45898</v>
      </c>
      <c r="D2379" s="45">
        <v>45903</v>
      </c>
      <c r="E2379" s="8">
        <v>82.6</v>
      </c>
      <c r="F2379" s="8">
        <f t="shared" si="384"/>
        <v>7268.7999999999993</v>
      </c>
      <c r="G2379" s="54">
        <f t="shared" si="385"/>
        <v>7268.7999999999993</v>
      </c>
      <c r="H2379" s="25">
        <v>740834</v>
      </c>
      <c r="I2379" s="25" t="s">
        <v>3773</v>
      </c>
      <c r="J2379" s="25">
        <v>1</v>
      </c>
      <c r="K2379" s="25">
        <v>1</v>
      </c>
      <c r="L2379" s="25">
        <f t="shared" si="386"/>
        <v>0</v>
      </c>
      <c r="M2379" s="25" t="s">
        <v>3643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3682</v>
      </c>
      <c r="U2379" s="25" t="s">
        <v>19</v>
      </c>
      <c r="V2379" s="25" t="str">
        <f>VLOOKUP(P2379,'Customer List'!B:C,2,)</f>
        <v>Delhi</v>
      </c>
      <c r="W2379" s="56"/>
      <c r="X2379" s="45">
        <f t="shared" si="391"/>
        <v>45919</v>
      </c>
      <c r="Y2379" s="25">
        <f t="shared" si="387"/>
        <v>0</v>
      </c>
      <c r="Z2379" s="25" t="str">
        <f t="shared" si="388"/>
        <v>Friday</v>
      </c>
      <c r="AA2379" s="25" t="str">
        <f t="shared" si="389"/>
        <v>Friday</v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383"/>
        <v>2376</v>
      </c>
      <c r="B2380" s="25" t="s">
        <v>3339</v>
      </c>
      <c r="C2380" s="45">
        <v>45898</v>
      </c>
      <c r="D2380" s="45">
        <v>45903</v>
      </c>
      <c r="E2380" s="8">
        <v>82.6</v>
      </c>
      <c r="F2380" s="8">
        <f t="shared" si="384"/>
        <v>7268.7999999999993</v>
      </c>
      <c r="G2380" s="54">
        <f t="shared" si="385"/>
        <v>7268.7999999999993</v>
      </c>
      <c r="H2380" s="25">
        <v>740835</v>
      </c>
      <c r="I2380" s="25" t="s">
        <v>3774</v>
      </c>
      <c r="J2380" s="25">
        <v>1</v>
      </c>
      <c r="K2380" s="25">
        <v>1</v>
      </c>
      <c r="L2380" s="25">
        <f t="shared" si="386"/>
        <v>0</v>
      </c>
      <c r="M2380" s="25" t="s">
        <v>3643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3682</v>
      </c>
      <c r="U2380" s="25" t="s">
        <v>19</v>
      </c>
      <c r="V2380" s="25" t="str">
        <f>VLOOKUP(P2380,'Customer List'!B:C,2,)</f>
        <v>Delhi</v>
      </c>
      <c r="W2380" s="56"/>
      <c r="X2380" s="45">
        <f t="shared" si="391"/>
        <v>45919</v>
      </c>
      <c r="Y2380" s="25">
        <f t="shared" si="387"/>
        <v>0</v>
      </c>
      <c r="Z2380" s="25" t="str">
        <f t="shared" si="388"/>
        <v>Friday</v>
      </c>
      <c r="AA2380" s="25" t="str">
        <f t="shared" si="389"/>
        <v>Friday</v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383"/>
        <v>2377</v>
      </c>
      <c r="B2381" s="25" t="s">
        <v>3339</v>
      </c>
      <c r="C2381" s="45">
        <v>45898</v>
      </c>
      <c r="D2381" s="45">
        <v>45903</v>
      </c>
      <c r="E2381" s="8">
        <v>82.6</v>
      </c>
      <c r="F2381" s="8">
        <f t="shared" si="384"/>
        <v>7268.7999999999993</v>
      </c>
      <c r="G2381" s="54">
        <f t="shared" si="385"/>
        <v>7268.7999999999993</v>
      </c>
      <c r="H2381" s="25">
        <v>740836</v>
      </c>
      <c r="I2381" s="25" t="s">
        <v>3775</v>
      </c>
      <c r="J2381" s="25">
        <v>1</v>
      </c>
      <c r="K2381" s="25">
        <v>1</v>
      </c>
      <c r="L2381" s="25">
        <f t="shared" si="386"/>
        <v>0</v>
      </c>
      <c r="M2381" s="25" t="s">
        <v>3643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3682</v>
      </c>
      <c r="U2381" s="25" t="s">
        <v>19</v>
      </c>
      <c r="V2381" s="25" t="str">
        <f>VLOOKUP(P2381,'Customer List'!B:C,2,)</f>
        <v>Delhi</v>
      </c>
      <c r="W2381" s="56"/>
      <c r="X2381" s="45">
        <f t="shared" si="391"/>
        <v>45919</v>
      </c>
      <c r="Y2381" s="25">
        <f t="shared" si="387"/>
        <v>0</v>
      </c>
      <c r="Z2381" s="25" t="str">
        <f t="shared" si="388"/>
        <v>Friday</v>
      </c>
      <c r="AA2381" s="25" t="str">
        <f t="shared" si="389"/>
        <v>Friday</v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383"/>
        <v>2378</v>
      </c>
      <c r="B2382" s="25" t="s">
        <v>3339</v>
      </c>
      <c r="C2382" s="45">
        <v>45898</v>
      </c>
      <c r="D2382" s="45">
        <v>45903</v>
      </c>
      <c r="E2382" s="8">
        <v>82.6</v>
      </c>
      <c r="F2382" s="8">
        <f t="shared" si="384"/>
        <v>7268.7999999999993</v>
      </c>
      <c r="G2382" s="54">
        <f t="shared" si="385"/>
        <v>7268.7999999999993</v>
      </c>
      <c r="H2382" s="25">
        <v>740837</v>
      </c>
      <c r="I2382" s="25" t="s">
        <v>3776</v>
      </c>
      <c r="J2382" s="25">
        <v>1</v>
      </c>
      <c r="K2382" s="25">
        <v>1</v>
      </c>
      <c r="L2382" s="25">
        <f t="shared" si="386"/>
        <v>0</v>
      </c>
      <c r="M2382" s="25" t="s">
        <v>3643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3682</v>
      </c>
      <c r="U2382" s="25" t="s">
        <v>19</v>
      </c>
      <c r="V2382" s="25" t="str">
        <f>VLOOKUP(P2382,'Customer List'!B:C,2,)</f>
        <v>Delhi</v>
      </c>
      <c r="W2382" s="56"/>
      <c r="X2382" s="45">
        <f t="shared" si="391"/>
        <v>45919</v>
      </c>
      <c r="Y2382" s="25">
        <f t="shared" si="387"/>
        <v>0</v>
      </c>
      <c r="Z2382" s="25" t="str">
        <f t="shared" si="388"/>
        <v>Friday</v>
      </c>
      <c r="AA2382" s="25" t="str">
        <f t="shared" si="389"/>
        <v>Friday</v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383"/>
        <v>2379</v>
      </c>
      <c r="B2383" s="25" t="s">
        <v>3339</v>
      </c>
      <c r="C2383" s="45">
        <v>45898</v>
      </c>
      <c r="D2383" s="45">
        <v>45903</v>
      </c>
      <c r="E2383" s="8">
        <v>82.6</v>
      </c>
      <c r="F2383" s="8">
        <f t="shared" si="384"/>
        <v>7268.7999999999993</v>
      </c>
      <c r="G2383" s="54">
        <f t="shared" si="385"/>
        <v>7268.7999999999993</v>
      </c>
      <c r="H2383" s="25">
        <v>740838</v>
      </c>
      <c r="I2383" s="25" t="s">
        <v>3777</v>
      </c>
      <c r="J2383" s="25">
        <v>1</v>
      </c>
      <c r="K2383" s="25">
        <v>1</v>
      </c>
      <c r="L2383" s="25">
        <f t="shared" si="386"/>
        <v>0</v>
      </c>
      <c r="M2383" s="25" t="s">
        <v>3643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3682</v>
      </c>
      <c r="U2383" s="25" t="s">
        <v>19</v>
      </c>
      <c r="V2383" s="25" t="str">
        <f>VLOOKUP(P2383,'Customer List'!B:C,2,)</f>
        <v>Delhi</v>
      </c>
      <c r="W2383" s="56"/>
      <c r="X2383" s="45">
        <f t="shared" si="391"/>
        <v>45919</v>
      </c>
      <c r="Y2383" s="25">
        <f t="shared" si="387"/>
        <v>0</v>
      </c>
      <c r="Z2383" s="25" t="str">
        <f t="shared" si="388"/>
        <v>Friday</v>
      </c>
      <c r="AA2383" s="25" t="str">
        <f t="shared" si="389"/>
        <v>Friday</v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383"/>
        <v>2380</v>
      </c>
      <c r="B2384" s="25" t="s">
        <v>3339</v>
      </c>
      <c r="C2384" s="45">
        <v>45898</v>
      </c>
      <c r="D2384" s="45">
        <v>45903</v>
      </c>
      <c r="E2384" s="8">
        <v>82.6</v>
      </c>
      <c r="F2384" s="8">
        <f t="shared" si="384"/>
        <v>7268.7999999999993</v>
      </c>
      <c r="G2384" s="54">
        <f t="shared" si="385"/>
        <v>7268.7999999999993</v>
      </c>
      <c r="H2384" s="25">
        <v>740840</v>
      </c>
      <c r="I2384" s="25" t="s">
        <v>3778</v>
      </c>
      <c r="J2384" s="25">
        <v>1</v>
      </c>
      <c r="K2384" s="25">
        <v>1</v>
      </c>
      <c r="L2384" s="25">
        <f t="shared" si="386"/>
        <v>0</v>
      </c>
      <c r="M2384" s="25" t="s">
        <v>3643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3682</v>
      </c>
      <c r="U2384" s="25" t="s">
        <v>19</v>
      </c>
      <c r="V2384" s="25" t="str">
        <f>VLOOKUP(P2384,'Customer List'!B:C,2,)</f>
        <v>Delhi</v>
      </c>
      <c r="W2384" s="56"/>
      <c r="X2384" s="45">
        <f t="shared" si="391"/>
        <v>45919</v>
      </c>
      <c r="Y2384" s="25">
        <f t="shared" si="387"/>
        <v>0</v>
      </c>
      <c r="Z2384" s="25" t="str">
        <f t="shared" si="388"/>
        <v>Friday</v>
      </c>
      <c r="AA2384" s="25" t="str">
        <f t="shared" si="389"/>
        <v>Friday</v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383"/>
        <v>2381</v>
      </c>
      <c r="B2385" s="25" t="s">
        <v>3339</v>
      </c>
      <c r="C2385" s="45">
        <v>45898</v>
      </c>
      <c r="D2385" s="45">
        <v>45903</v>
      </c>
      <c r="E2385" s="8">
        <v>82.6</v>
      </c>
      <c r="F2385" s="8">
        <f t="shared" si="384"/>
        <v>7268.7999999999993</v>
      </c>
      <c r="G2385" s="54">
        <f t="shared" si="385"/>
        <v>7268.7999999999993</v>
      </c>
      <c r="H2385" s="25">
        <v>740843</v>
      </c>
      <c r="I2385" s="25" t="s">
        <v>3779</v>
      </c>
      <c r="J2385" s="25">
        <v>1</v>
      </c>
      <c r="K2385" s="25">
        <v>1</v>
      </c>
      <c r="L2385" s="25">
        <f t="shared" si="386"/>
        <v>0</v>
      </c>
      <c r="M2385" s="25" t="s">
        <v>3643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3682</v>
      </c>
      <c r="U2385" s="25" t="s">
        <v>19</v>
      </c>
      <c r="V2385" s="25" t="str">
        <f>VLOOKUP(P2385,'Customer List'!B:C,2,)</f>
        <v>Delhi</v>
      </c>
      <c r="W2385" s="56"/>
      <c r="X2385" s="45">
        <f t="shared" si="391"/>
        <v>45919</v>
      </c>
      <c r="Y2385" s="25">
        <f t="shared" si="387"/>
        <v>0</v>
      </c>
      <c r="Z2385" s="25" t="str">
        <f t="shared" si="388"/>
        <v>Friday</v>
      </c>
      <c r="AA2385" s="25" t="str">
        <f t="shared" si="389"/>
        <v>Friday</v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383"/>
        <v>2382</v>
      </c>
      <c r="B2386" s="25" t="s">
        <v>3339</v>
      </c>
      <c r="C2386" s="45">
        <v>45898</v>
      </c>
      <c r="D2386" s="45">
        <v>45903</v>
      </c>
      <c r="E2386" s="8">
        <v>82.6</v>
      </c>
      <c r="F2386" s="8">
        <f t="shared" si="384"/>
        <v>7268.7999999999993</v>
      </c>
      <c r="G2386" s="54">
        <f t="shared" si="385"/>
        <v>7268.7999999999993</v>
      </c>
      <c r="H2386" s="25">
        <v>740844</v>
      </c>
      <c r="I2386" s="25" t="s">
        <v>3780</v>
      </c>
      <c r="J2386" s="25">
        <v>1</v>
      </c>
      <c r="K2386" s="25">
        <v>1</v>
      </c>
      <c r="L2386" s="25">
        <f t="shared" si="386"/>
        <v>0</v>
      </c>
      <c r="M2386" s="25" t="s">
        <v>3643</v>
      </c>
      <c r="N2386" s="45">
        <v>45919</v>
      </c>
      <c r="O2386" s="54">
        <v>14632</v>
      </c>
      <c r="P2386" s="25" t="s">
        <v>131</v>
      </c>
      <c r="Q2386" s="25" t="s">
        <v>2078</v>
      </c>
      <c r="R2386" s="25" t="s">
        <v>638</v>
      </c>
      <c r="S2386" s="3">
        <v>4</v>
      </c>
      <c r="T2386" s="55" t="s">
        <v>3682</v>
      </c>
      <c r="U2386" s="25" t="s">
        <v>19</v>
      </c>
      <c r="V2386" s="25" t="str">
        <f>VLOOKUP(P2386,'Customer List'!B:C,2,)</f>
        <v>Delhi</v>
      </c>
      <c r="W2386" s="56"/>
      <c r="X2386" s="45">
        <f t="shared" si="391"/>
        <v>45919</v>
      </c>
      <c r="Y2386" s="25">
        <f t="shared" si="387"/>
        <v>0</v>
      </c>
      <c r="Z2386" s="25" t="str">
        <f t="shared" si="388"/>
        <v>Friday</v>
      </c>
      <c r="AA2386" s="25" t="str">
        <f t="shared" si="389"/>
        <v>Friday</v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383"/>
        <v>2383</v>
      </c>
      <c r="B2387" s="25" t="s">
        <v>3339</v>
      </c>
      <c r="C2387" s="45">
        <v>45898</v>
      </c>
      <c r="D2387" s="45">
        <v>45903</v>
      </c>
      <c r="E2387" s="8">
        <v>739.9</v>
      </c>
      <c r="F2387" s="8">
        <f t="shared" si="384"/>
        <v>65111.199999999997</v>
      </c>
      <c r="G2387" s="54">
        <f t="shared" si="385"/>
        <v>130222.39999999999</v>
      </c>
      <c r="H2387" s="25">
        <v>741032</v>
      </c>
      <c r="I2387" s="25" t="s">
        <v>3781</v>
      </c>
      <c r="J2387" s="25">
        <v>2</v>
      </c>
      <c r="K2387" s="25">
        <v>2</v>
      </c>
      <c r="L2387" s="25">
        <f t="shared" si="386"/>
        <v>0</v>
      </c>
      <c r="M2387" s="25" t="s">
        <v>3390</v>
      </c>
      <c r="N2387" s="45">
        <v>45906</v>
      </c>
      <c r="O2387" s="54">
        <v>212985.5</v>
      </c>
      <c r="P2387" s="25" t="s">
        <v>2053</v>
      </c>
      <c r="Q2387" s="25">
        <v>58155325373</v>
      </c>
      <c r="R2387" s="25" t="s">
        <v>41</v>
      </c>
      <c r="S2387" s="3">
        <v>4</v>
      </c>
      <c r="T2387" s="55"/>
      <c r="U2387" s="25" t="s">
        <v>19</v>
      </c>
      <c r="V2387" s="25" t="str">
        <f>VLOOKUP(P2387,'Customer List'!B:C,2,)</f>
        <v>Banglore</v>
      </c>
      <c r="W2387" s="56"/>
      <c r="X2387" s="45">
        <v>45908</v>
      </c>
      <c r="Y2387" s="25">
        <f t="shared" si="387"/>
        <v>2</v>
      </c>
      <c r="Z2387" s="25" t="str">
        <f t="shared" si="388"/>
        <v>Saturday</v>
      </c>
      <c r="AA2387" s="25" t="str">
        <f t="shared" si="389"/>
        <v>Monday</v>
      </c>
      <c r="AB2387" s="25" t="str">
        <f>VLOOKUP(U2387,'Currency Sheet'!A:C,3,)</f>
        <v>DOLLAR</v>
      </c>
      <c r="AC2387" s="67" t="str">
        <f>VLOOKUP(P2387,'Customer List'!B:D,3,)</f>
        <v>OutStation</v>
      </c>
    </row>
    <row r="2388" spans="1:29" x14ac:dyDescent="0.25">
      <c r="A2388" s="25">
        <f t="shared" si="383"/>
        <v>2384</v>
      </c>
      <c r="B2388" s="25" t="s">
        <v>3339</v>
      </c>
      <c r="C2388" s="45">
        <v>45898</v>
      </c>
      <c r="D2388" s="45">
        <v>45903</v>
      </c>
      <c r="E2388" s="8">
        <v>82.6</v>
      </c>
      <c r="F2388" s="8">
        <f t="shared" si="384"/>
        <v>7268.7999999999993</v>
      </c>
      <c r="G2388" s="54">
        <f t="shared" si="385"/>
        <v>7268.7999999999993</v>
      </c>
      <c r="H2388" s="25">
        <v>741446</v>
      </c>
      <c r="I2388" s="25" t="s">
        <v>3782</v>
      </c>
      <c r="J2388" s="25">
        <v>1</v>
      </c>
      <c r="K2388" s="25">
        <v>1</v>
      </c>
      <c r="L2388" s="25">
        <f t="shared" si="386"/>
        <v>0</v>
      </c>
      <c r="M2388" s="25" t="s">
        <v>3643</v>
      </c>
      <c r="N2388" s="45">
        <v>45919</v>
      </c>
      <c r="O2388" s="54">
        <v>14632</v>
      </c>
      <c r="P2388" s="25" t="s">
        <v>131</v>
      </c>
      <c r="Q2388" s="25" t="s">
        <v>2078</v>
      </c>
      <c r="R2388" s="25" t="s">
        <v>638</v>
      </c>
      <c r="S2388" s="3">
        <v>4</v>
      </c>
      <c r="T2388" s="55" t="s">
        <v>3682</v>
      </c>
      <c r="U2388" s="25" t="s">
        <v>19</v>
      </c>
      <c r="V2388" s="25" t="str">
        <f>VLOOKUP(P2388,'Customer List'!B:C,2,)</f>
        <v>Delhi</v>
      </c>
      <c r="W2388" s="56"/>
      <c r="X2388" s="45">
        <f>IF(OR(R2388 = "PRIYANKA MADAM", R2388 = "DEEPAK", R2388 = "PORTER"),N2388,"")</f>
        <v>45919</v>
      </c>
      <c r="Y2388" s="25">
        <f t="shared" si="387"/>
        <v>0</v>
      </c>
      <c r="Z2388" s="25" t="str">
        <f t="shared" si="388"/>
        <v>Friday</v>
      </c>
      <c r="AA2388" s="25" t="str">
        <f t="shared" si="389"/>
        <v>Friday</v>
      </c>
      <c r="AB2388" s="25" t="str">
        <f>VLOOKUP(U2388,'Currency Sheet'!A:C,3,)</f>
        <v>DOLLAR</v>
      </c>
      <c r="AC2388" s="67" t="str">
        <f>VLOOKUP(P2388,'Customer List'!B:D,3,)</f>
        <v>Local</v>
      </c>
    </row>
    <row r="2389" spans="1:29" x14ac:dyDescent="0.25">
      <c r="A2389" s="25">
        <f t="shared" si="383"/>
        <v>2385</v>
      </c>
      <c r="B2389" s="25" t="s">
        <v>3340</v>
      </c>
      <c r="C2389" s="45">
        <v>45894</v>
      </c>
      <c r="D2389" s="45">
        <v>45903</v>
      </c>
      <c r="E2389" s="8">
        <v>181.5</v>
      </c>
      <c r="F2389" s="8">
        <f t="shared" si="384"/>
        <v>15972</v>
      </c>
      <c r="G2389" s="54">
        <f t="shared" si="385"/>
        <v>15972</v>
      </c>
      <c r="H2389" s="25">
        <v>103134</v>
      </c>
      <c r="I2389" s="25" t="s">
        <v>3783</v>
      </c>
      <c r="J2389" s="25">
        <v>1</v>
      </c>
      <c r="K2389" s="25">
        <v>1</v>
      </c>
      <c r="L2389" s="25">
        <f t="shared" si="386"/>
        <v>0</v>
      </c>
      <c r="M2389" s="25" t="s">
        <v>3389</v>
      </c>
      <c r="N2389" s="45">
        <v>45906</v>
      </c>
      <c r="O2389" s="54">
        <v>24381.5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387"/>
        <v>2</v>
      </c>
      <c r="Z2389" s="25" t="str">
        <f t="shared" si="388"/>
        <v>Saturday</v>
      </c>
      <c r="AA2389" s="25" t="str">
        <f t="shared" si="389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383"/>
        <v>2386</v>
      </c>
      <c r="B2390" s="25" t="s">
        <v>3340</v>
      </c>
      <c r="C2390" s="45">
        <v>45894</v>
      </c>
      <c r="D2390" s="45">
        <v>45903</v>
      </c>
      <c r="E2390" s="8">
        <v>226.1</v>
      </c>
      <c r="F2390" s="8">
        <f t="shared" si="384"/>
        <v>19896.8</v>
      </c>
      <c r="G2390" s="54">
        <f t="shared" si="385"/>
        <v>39793.599999999999</v>
      </c>
      <c r="H2390" s="25">
        <v>121220</v>
      </c>
      <c r="I2390" s="25" t="s">
        <v>3784</v>
      </c>
      <c r="J2390" s="25">
        <v>2</v>
      </c>
      <c r="K2390" s="25">
        <v>2</v>
      </c>
      <c r="L2390" s="25">
        <f t="shared" si="386"/>
        <v>0</v>
      </c>
      <c r="M2390" s="25" t="s">
        <v>3344</v>
      </c>
      <c r="N2390" s="45">
        <v>45904</v>
      </c>
      <c r="O2390" s="54">
        <v>60078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>
        <f t="shared" ref="X2390:X2391" si="392">IF(OR(R2390 = "PRIYANKA MADAM", R2390 = "DEEPAK", R2390 = "PORTER"),N2390,"")</f>
        <v>45904</v>
      </c>
      <c r="Y2390" s="25">
        <f t="shared" si="387"/>
        <v>0</v>
      </c>
      <c r="Z2390" s="25" t="str">
        <f t="shared" si="388"/>
        <v>Thursday</v>
      </c>
      <c r="AA2390" s="25" t="str">
        <f t="shared" si="389"/>
        <v>Thursday</v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383"/>
        <v>2387</v>
      </c>
      <c r="B2391" s="25" t="s">
        <v>3340</v>
      </c>
      <c r="C2391" s="45">
        <v>45894</v>
      </c>
      <c r="D2391" s="45">
        <v>45903</v>
      </c>
      <c r="E2391" s="8">
        <v>166.6</v>
      </c>
      <c r="F2391" s="8">
        <f t="shared" si="384"/>
        <v>14660.8</v>
      </c>
      <c r="G2391" s="54">
        <f t="shared" si="385"/>
        <v>14660.8</v>
      </c>
      <c r="H2391" s="25">
        <v>300106</v>
      </c>
      <c r="I2391" s="25" t="s">
        <v>3785</v>
      </c>
      <c r="J2391" s="25">
        <v>1</v>
      </c>
      <c r="K2391" s="25">
        <v>1</v>
      </c>
      <c r="L2391" s="25">
        <f t="shared" si="386"/>
        <v>0</v>
      </c>
      <c r="M2391" s="25" t="s">
        <v>3344</v>
      </c>
      <c r="N2391" s="45">
        <v>45904</v>
      </c>
      <c r="O2391" s="54">
        <v>22134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>
        <f t="shared" si="392"/>
        <v>45904</v>
      </c>
      <c r="Y2391" s="25">
        <f t="shared" si="387"/>
        <v>0</v>
      </c>
      <c r="Z2391" s="25" t="str">
        <f t="shared" si="388"/>
        <v>Thursday</v>
      </c>
      <c r="AA2391" s="25" t="str">
        <f t="shared" si="389"/>
        <v>Thursday</v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383"/>
        <v>2388</v>
      </c>
      <c r="B2392" s="25" t="s">
        <v>3340</v>
      </c>
      <c r="C2392" s="45">
        <v>45894</v>
      </c>
      <c r="D2392" s="45">
        <v>45903</v>
      </c>
      <c r="E2392" s="8">
        <v>38.5</v>
      </c>
      <c r="F2392" s="8">
        <f t="shared" si="384"/>
        <v>3388</v>
      </c>
      <c r="G2392" s="54">
        <f t="shared" si="385"/>
        <v>6776</v>
      </c>
      <c r="H2392" s="25">
        <v>300306</v>
      </c>
      <c r="I2392" s="25" t="s">
        <v>3751</v>
      </c>
      <c r="J2392" s="25">
        <v>2</v>
      </c>
      <c r="K2392" s="25">
        <v>2</v>
      </c>
      <c r="L2392" s="25">
        <f t="shared" si="386"/>
        <v>0</v>
      </c>
      <c r="M2392" s="25" t="s">
        <v>3389</v>
      </c>
      <c r="N2392" s="45">
        <v>45906</v>
      </c>
      <c r="O2392" s="54">
        <v>11082.5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387"/>
        <v>2</v>
      </c>
      <c r="Z2392" s="25" t="str">
        <f t="shared" si="388"/>
        <v>Saturday</v>
      </c>
      <c r="AA2392" s="25" t="str">
        <f t="shared" si="389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383"/>
        <v>2389</v>
      </c>
      <c r="B2393" s="25" t="s">
        <v>3340</v>
      </c>
      <c r="C2393" s="45">
        <v>45894</v>
      </c>
      <c r="D2393" s="45">
        <v>45903</v>
      </c>
      <c r="E2393" s="8">
        <v>304.5</v>
      </c>
      <c r="F2393" s="8">
        <f t="shared" si="384"/>
        <v>26796</v>
      </c>
      <c r="G2393" s="54">
        <f t="shared" si="385"/>
        <v>53592</v>
      </c>
      <c r="H2393" s="25">
        <v>302632</v>
      </c>
      <c r="I2393" s="25" t="s">
        <v>3786</v>
      </c>
      <c r="J2393" s="25">
        <v>2</v>
      </c>
      <c r="K2393" s="25">
        <v>2</v>
      </c>
      <c r="L2393" s="25">
        <f t="shared" si="386"/>
        <v>0</v>
      </c>
      <c r="M2393" s="25" t="s">
        <v>3388</v>
      </c>
      <c r="N2393" s="45">
        <v>45906</v>
      </c>
      <c r="O2393" s="54">
        <v>81809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387"/>
        <v>2</v>
      </c>
      <c r="Z2393" s="25" t="str">
        <f t="shared" si="388"/>
        <v>Saturday</v>
      </c>
      <c r="AA2393" s="25" t="str">
        <f t="shared" si="389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x14ac:dyDescent="0.25">
      <c r="A2394" s="25">
        <f t="shared" si="383"/>
        <v>2390</v>
      </c>
      <c r="B2394" s="25" t="s">
        <v>3340</v>
      </c>
      <c r="C2394" s="45">
        <v>45894</v>
      </c>
      <c r="D2394" s="45">
        <v>45903</v>
      </c>
      <c r="E2394" s="8">
        <v>304.5</v>
      </c>
      <c r="F2394" s="8">
        <f t="shared" si="384"/>
        <v>26796</v>
      </c>
      <c r="G2394" s="54">
        <f t="shared" si="385"/>
        <v>26796</v>
      </c>
      <c r="H2394" s="25">
        <v>302632</v>
      </c>
      <c r="I2394" s="25" t="s">
        <v>3786</v>
      </c>
      <c r="J2394" s="25">
        <v>1</v>
      </c>
      <c r="K2394" s="25">
        <v>1</v>
      </c>
      <c r="L2394" s="25">
        <f t="shared" si="386"/>
        <v>0</v>
      </c>
      <c r="M2394" s="25" t="s">
        <v>3344</v>
      </c>
      <c r="N2394" s="45">
        <v>45904</v>
      </c>
      <c r="O2394" s="54">
        <v>44051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>
        <f t="shared" ref="X2394:X2395" si="393">IF(OR(R2394 = "PRIYANKA MADAM", R2394 = "DEEPAK", R2394 = "PORTER"),N2394,"")</f>
        <v>45904</v>
      </c>
      <c r="Y2394" s="25">
        <f t="shared" si="387"/>
        <v>0</v>
      </c>
      <c r="Z2394" s="25" t="str">
        <f t="shared" si="388"/>
        <v>Thursday</v>
      </c>
      <c r="AA2394" s="25" t="str">
        <f t="shared" si="389"/>
        <v>Thursday</v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x14ac:dyDescent="0.25">
      <c r="A2395" s="25">
        <f t="shared" si="383"/>
        <v>2391</v>
      </c>
      <c r="B2395" s="25" t="s">
        <v>3340</v>
      </c>
      <c r="C2395" s="45">
        <v>45894</v>
      </c>
      <c r="D2395" s="45">
        <v>45903</v>
      </c>
      <c r="E2395" s="8">
        <v>326.25</v>
      </c>
      <c r="F2395" s="8">
        <f t="shared" si="384"/>
        <v>28710</v>
      </c>
      <c r="G2395" s="54">
        <f t="shared" si="385"/>
        <v>57420</v>
      </c>
      <c r="H2395" s="25">
        <v>302830</v>
      </c>
      <c r="I2395" s="25" t="s">
        <v>3787</v>
      </c>
      <c r="J2395" s="25">
        <v>2</v>
      </c>
      <c r="K2395" s="25">
        <v>2</v>
      </c>
      <c r="L2395" s="25">
        <f t="shared" si="386"/>
        <v>0</v>
      </c>
      <c r="M2395" s="25" t="s">
        <v>3344</v>
      </c>
      <c r="N2395" s="45">
        <v>45904</v>
      </c>
      <c r="O2395" s="54">
        <v>94395</v>
      </c>
      <c r="P2395" s="25" t="s">
        <v>1015</v>
      </c>
      <c r="Q2395" s="25" t="s">
        <v>2078</v>
      </c>
      <c r="R2395" s="25" t="s">
        <v>638</v>
      </c>
      <c r="S2395" s="3">
        <v>4</v>
      </c>
      <c r="T2395" s="55"/>
      <c r="U2395" s="25" t="s">
        <v>19</v>
      </c>
      <c r="V2395" s="25" t="str">
        <f>VLOOKUP(P2395,'Customer List'!B:C,2,)</f>
        <v>Delhi</v>
      </c>
      <c r="W2395" s="56"/>
      <c r="X2395" s="45">
        <f t="shared" si="393"/>
        <v>45904</v>
      </c>
      <c r="Y2395" s="25">
        <f t="shared" si="387"/>
        <v>0</v>
      </c>
      <c r="Z2395" s="25" t="str">
        <f t="shared" si="388"/>
        <v>Thursday</v>
      </c>
      <c r="AA2395" s="25" t="str">
        <f t="shared" si="389"/>
        <v>Thursday</v>
      </c>
      <c r="AB2395" s="25" t="str">
        <f>VLOOKUP(U2395,'Currency Sheet'!A:C,3,)</f>
        <v>DOLLAR</v>
      </c>
      <c r="AC2395" s="67" t="str">
        <f>VLOOKUP(P2395,'Customer List'!B:D,3,)</f>
        <v>Local</v>
      </c>
    </row>
    <row r="2396" spans="1:29" x14ac:dyDescent="0.25">
      <c r="A2396" s="25">
        <f t="shared" si="383"/>
        <v>2392</v>
      </c>
      <c r="B2396" s="25" t="s">
        <v>3340</v>
      </c>
      <c r="C2396" s="45">
        <v>45894</v>
      </c>
      <c r="D2396" s="45">
        <v>45903</v>
      </c>
      <c r="E2396" s="8">
        <v>204.4</v>
      </c>
      <c r="F2396" s="8">
        <f t="shared" si="384"/>
        <v>17987.2</v>
      </c>
      <c r="G2396" s="54">
        <f t="shared" si="385"/>
        <v>17987.2</v>
      </c>
      <c r="H2396" s="25">
        <v>304014</v>
      </c>
      <c r="I2396" s="25" t="s">
        <v>3788</v>
      </c>
      <c r="J2396" s="25">
        <v>1</v>
      </c>
      <c r="K2396" s="25">
        <v>1</v>
      </c>
      <c r="L2396" s="25">
        <f t="shared" si="386"/>
        <v>0</v>
      </c>
      <c r="M2396" s="25" t="s">
        <v>3389</v>
      </c>
      <c r="N2396" s="45">
        <v>45906</v>
      </c>
      <c r="O2396" s="54">
        <v>29419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387"/>
        <v>2</v>
      </c>
      <c r="Z2396" s="25" t="str">
        <f t="shared" si="388"/>
        <v>Saturday</v>
      </c>
      <c r="AA2396" s="25" t="str">
        <f t="shared" si="389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383"/>
        <v>2393</v>
      </c>
      <c r="B2397" s="25" t="s">
        <v>3340</v>
      </c>
      <c r="C2397" s="45">
        <v>45894</v>
      </c>
      <c r="D2397" s="45">
        <v>45903</v>
      </c>
      <c r="E2397" s="8">
        <v>238</v>
      </c>
      <c r="F2397" s="8">
        <f t="shared" si="384"/>
        <v>20944</v>
      </c>
      <c r="G2397" s="54">
        <f t="shared" si="385"/>
        <v>83776</v>
      </c>
      <c r="H2397" s="25">
        <v>304028</v>
      </c>
      <c r="I2397" s="25" t="s">
        <v>3789</v>
      </c>
      <c r="J2397" s="25">
        <v>4</v>
      </c>
      <c r="K2397" s="25">
        <v>4</v>
      </c>
      <c r="L2397" s="25">
        <f t="shared" si="386"/>
        <v>0</v>
      </c>
      <c r="M2397" s="25" t="s">
        <v>3344</v>
      </c>
      <c r="N2397" s="45">
        <v>45904</v>
      </c>
      <c r="O2397" s="54">
        <v>126480</v>
      </c>
      <c r="P2397" s="25" t="s">
        <v>1015</v>
      </c>
      <c r="Q2397" s="25" t="s">
        <v>2078</v>
      </c>
      <c r="R2397" s="25" t="s">
        <v>638</v>
      </c>
      <c r="S2397" s="3">
        <v>4</v>
      </c>
      <c r="T2397" s="55"/>
      <c r="U2397" s="25" t="s">
        <v>19</v>
      </c>
      <c r="V2397" s="25" t="str">
        <f>VLOOKUP(P2397,'Customer List'!B:C,2,)</f>
        <v>Delhi</v>
      </c>
      <c r="W2397" s="56"/>
      <c r="X2397" s="45">
        <f>IF(OR(R2397 = "PRIYANKA MADAM", R2397 = "DEEPAK", R2397 = "PORTER"),N2397,"")</f>
        <v>45904</v>
      </c>
      <c r="Y2397" s="25">
        <f t="shared" si="387"/>
        <v>0</v>
      </c>
      <c r="Z2397" s="25" t="str">
        <f t="shared" si="388"/>
        <v>Thursday</v>
      </c>
      <c r="AA2397" s="25" t="str">
        <f t="shared" si="389"/>
        <v>Thursday</v>
      </c>
      <c r="AB2397" s="25" t="str">
        <f>VLOOKUP(U2397,'Currency Sheet'!A:C,3,)</f>
        <v>DOLLAR</v>
      </c>
      <c r="AC2397" s="67" t="str">
        <f>VLOOKUP(P2397,'Customer List'!B:D,3,)</f>
        <v>Local</v>
      </c>
    </row>
    <row r="2398" spans="1:29" x14ac:dyDescent="0.25">
      <c r="A2398" s="25">
        <f t="shared" si="383"/>
        <v>2394</v>
      </c>
      <c r="B2398" s="25" t="s">
        <v>3340</v>
      </c>
      <c r="C2398" s="45">
        <v>45894</v>
      </c>
      <c r="D2398" s="45">
        <v>45903</v>
      </c>
      <c r="E2398" s="8">
        <v>326.25</v>
      </c>
      <c r="F2398" s="8">
        <f t="shared" si="384"/>
        <v>28710</v>
      </c>
      <c r="G2398" s="54">
        <f t="shared" si="385"/>
        <v>57420</v>
      </c>
      <c r="H2398" s="25">
        <v>304134</v>
      </c>
      <c r="I2398" s="25" t="s">
        <v>3790</v>
      </c>
      <c r="J2398" s="25">
        <v>2</v>
      </c>
      <c r="K2398" s="25">
        <v>2</v>
      </c>
      <c r="L2398" s="25">
        <f t="shared" si="386"/>
        <v>0</v>
      </c>
      <c r="M2398" s="25" t="s">
        <v>3388</v>
      </c>
      <c r="N2398" s="45">
        <v>45906</v>
      </c>
      <c r="O2398" s="54">
        <v>87652.5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387"/>
        <v>2</v>
      </c>
      <c r="Z2398" s="25" t="str">
        <f t="shared" si="388"/>
        <v>Saturday</v>
      </c>
      <c r="AA2398" s="25" t="str">
        <f t="shared" si="389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383"/>
        <v>2395</v>
      </c>
      <c r="B2399" s="25" t="s">
        <v>3340</v>
      </c>
      <c r="C2399" s="45">
        <v>45894</v>
      </c>
      <c r="D2399" s="45">
        <v>45903</v>
      </c>
      <c r="E2399" s="8">
        <v>100.1</v>
      </c>
      <c r="F2399" s="8">
        <f t="shared" si="384"/>
        <v>8808.7999999999993</v>
      </c>
      <c r="G2399" s="54">
        <f t="shared" si="385"/>
        <v>8808.7999999999993</v>
      </c>
      <c r="H2399" s="25">
        <v>304145</v>
      </c>
      <c r="I2399" s="25" t="s">
        <v>3791</v>
      </c>
      <c r="J2399" s="25">
        <v>1</v>
      </c>
      <c r="K2399" s="25">
        <v>1</v>
      </c>
      <c r="L2399" s="25">
        <f t="shared" si="386"/>
        <v>0</v>
      </c>
      <c r="M2399" s="25" t="s">
        <v>3550</v>
      </c>
      <c r="N2399" s="45">
        <v>45915</v>
      </c>
      <c r="O2399" s="54">
        <v>14850.55</v>
      </c>
      <c r="P2399" s="25" t="s">
        <v>195</v>
      </c>
      <c r="Q2399" s="25">
        <v>58155693046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Kanpur</v>
      </c>
      <c r="W2399" s="56"/>
      <c r="X2399" s="45">
        <v>45917</v>
      </c>
      <c r="Y2399" s="25">
        <f t="shared" si="387"/>
        <v>2</v>
      </c>
      <c r="Z2399" s="25" t="str">
        <f t="shared" si="388"/>
        <v>Monday</v>
      </c>
      <c r="AA2399" s="25" t="str">
        <f t="shared" si="389"/>
        <v>Wednesday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383"/>
        <v>2396</v>
      </c>
      <c r="B2400" s="25" t="s">
        <v>3340</v>
      </c>
      <c r="C2400" s="45">
        <v>45894</v>
      </c>
      <c r="D2400" s="45">
        <v>45903</v>
      </c>
      <c r="E2400" s="8">
        <v>221.2</v>
      </c>
      <c r="F2400" s="8">
        <f t="shared" si="384"/>
        <v>19465.599999999999</v>
      </c>
      <c r="G2400" s="54">
        <f t="shared" si="385"/>
        <v>38931.199999999997</v>
      </c>
      <c r="H2400" s="25">
        <v>304810</v>
      </c>
      <c r="I2400" s="25" t="s">
        <v>3792</v>
      </c>
      <c r="J2400" s="25">
        <v>2</v>
      </c>
      <c r="K2400" s="25">
        <v>2</v>
      </c>
      <c r="L2400" s="25">
        <f t="shared" si="386"/>
        <v>0</v>
      </c>
      <c r="M2400" s="25" t="s">
        <v>3388</v>
      </c>
      <c r="N2400" s="45">
        <v>45906</v>
      </c>
      <c r="O2400" s="54">
        <v>63674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387"/>
        <v>2</v>
      </c>
      <c r="Z2400" s="25" t="str">
        <f t="shared" si="388"/>
        <v>Saturday</v>
      </c>
      <c r="AA2400" s="25" t="str">
        <f t="shared" si="389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383"/>
        <v>2397</v>
      </c>
      <c r="B2401" s="25" t="s">
        <v>3340</v>
      </c>
      <c r="C2401" s="45">
        <v>45894</v>
      </c>
      <c r="D2401" s="45">
        <v>45903</v>
      </c>
      <c r="E2401" s="8">
        <v>205.1</v>
      </c>
      <c r="F2401" s="8">
        <f t="shared" si="384"/>
        <v>18048.8</v>
      </c>
      <c r="G2401" s="54">
        <f t="shared" si="385"/>
        <v>18048.8</v>
      </c>
      <c r="H2401" s="25">
        <v>307608</v>
      </c>
      <c r="I2401" s="25" t="s">
        <v>3793</v>
      </c>
      <c r="J2401" s="25">
        <v>1</v>
      </c>
      <c r="K2401" s="25">
        <v>1</v>
      </c>
      <c r="L2401" s="25">
        <f t="shared" si="386"/>
        <v>0</v>
      </c>
      <c r="M2401" s="25" t="s">
        <v>3388</v>
      </c>
      <c r="N2401" s="45">
        <v>45906</v>
      </c>
      <c r="O2401" s="54">
        <v>29519.75</v>
      </c>
      <c r="P2401" s="25" t="s">
        <v>1900</v>
      </c>
      <c r="Q2401" s="25">
        <v>58155325373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Banglore</v>
      </c>
      <c r="W2401" s="56"/>
      <c r="X2401" s="45">
        <v>45908</v>
      </c>
      <c r="Y2401" s="25">
        <f t="shared" si="387"/>
        <v>2</v>
      </c>
      <c r="Z2401" s="25" t="str">
        <f t="shared" si="388"/>
        <v>Saturday</v>
      </c>
      <c r="AA2401" s="25" t="str">
        <f t="shared" si="389"/>
        <v>Monday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383"/>
        <v>2398</v>
      </c>
      <c r="B2402" s="25" t="s">
        <v>3340</v>
      </c>
      <c r="C2402" s="45">
        <v>45894</v>
      </c>
      <c r="D2402" s="45">
        <v>45903</v>
      </c>
      <c r="E2402" s="8">
        <v>293.25</v>
      </c>
      <c r="F2402" s="8">
        <f t="shared" si="384"/>
        <v>25806</v>
      </c>
      <c r="G2402" s="54">
        <f t="shared" si="385"/>
        <v>25806</v>
      </c>
      <c r="H2402" s="25">
        <v>309218</v>
      </c>
      <c r="I2402" s="25" t="s">
        <v>3794</v>
      </c>
      <c r="J2402" s="25">
        <v>1</v>
      </c>
      <c r="K2402" s="25">
        <v>1</v>
      </c>
      <c r="L2402" s="25">
        <f t="shared" si="386"/>
        <v>0</v>
      </c>
      <c r="M2402" s="25" t="s">
        <v>3344</v>
      </c>
      <c r="N2402" s="45">
        <v>45904</v>
      </c>
      <c r="O2402" s="54">
        <v>42424</v>
      </c>
      <c r="P2402" s="25" t="s">
        <v>1015</v>
      </c>
      <c r="Q2402" s="25" t="s">
        <v>2078</v>
      </c>
      <c r="R2402" s="25" t="s">
        <v>638</v>
      </c>
      <c r="S2402" s="3">
        <v>4</v>
      </c>
      <c r="T2402" s="55"/>
      <c r="U2402" s="25" t="s">
        <v>19</v>
      </c>
      <c r="V2402" s="25" t="str">
        <f>VLOOKUP(P2402,'Customer List'!B:C,2,)</f>
        <v>Delhi</v>
      </c>
      <c r="W2402" s="56"/>
      <c r="X2402" s="45">
        <f>IF(OR(R2402 = "PRIYANKA MADAM", R2402 = "DEEPAK", R2402 = "PORTER"),N2402,"")</f>
        <v>45904</v>
      </c>
      <c r="Y2402" s="25">
        <f t="shared" si="387"/>
        <v>0</v>
      </c>
      <c r="Z2402" s="25" t="str">
        <f t="shared" si="388"/>
        <v>Thursday</v>
      </c>
      <c r="AA2402" s="25" t="str">
        <f t="shared" si="389"/>
        <v>Thursday</v>
      </c>
      <c r="AB2402" s="25" t="str">
        <f>VLOOKUP(U2402,'Currency Sheet'!A:C,3,)</f>
        <v>DOLLAR</v>
      </c>
      <c r="AC2402" s="67" t="str">
        <f>VLOOKUP(P2402,'Customer List'!B:D,3,)</f>
        <v>Local</v>
      </c>
    </row>
    <row r="2403" spans="1:29" x14ac:dyDescent="0.25">
      <c r="A2403" s="25">
        <f t="shared" si="383"/>
        <v>2399</v>
      </c>
      <c r="B2403" s="25" t="s">
        <v>3340</v>
      </c>
      <c r="C2403" s="45">
        <v>45894</v>
      </c>
      <c r="D2403" s="45">
        <v>45903</v>
      </c>
      <c r="E2403" s="8">
        <v>285.75</v>
      </c>
      <c r="F2403" s="8">
        <f t="shared" si="384"/>
        <v>25146</v>
      </c>
      <c r="G2403" s="54">
        <f t="shared" si="385"/>
        <v>25146</v>
      </c>
      <c r="H2403" s="25">
        <v>310930</v>
      </c>
      <c r="I2403" s="25" t="s">
        <v>3795</v>
      </c>
      <c r="J2403" s="25">
        <v>1</v>
      </c>
      <c r="K2403" s="25">
        <v>1</v>
      </c>
      <c r="L2403" s="25">
        <f t="shared" si="386"/>
        <v>0</v>
      </c>
      <c r="M2403" s="25" t="s">
        <v>3388</v>
      </c>
      <c r="N2403" s="45">
        <v>45906</v>
      </c>
      <c r="O2403" s="54">
        <v>38385.75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387"/>
        <v>2</v>
      </c>
      <c r="Z2403" s="25" t="str">
        <f t="shared" si="388"/>
        <v>Saturday</v>
      </c>
      <c r="AA2403" s="25" t="str">
        <f t="shared" si="389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383"/>
        <v>2400</v>
      </c>
      <c r="B2404" s="25" t="s">
        <v>3340</v>
      </c>
      <c r="C2404" s="45">
        <v>45894</v>
      </c>
      <c r="D2404" s="45">
        <v>45903</v>
      </c>
      <c r="E2404" s="8">
        <v>19.600000000000001</v>
      </c>
      <c r="F2404" s="8">
        <f t="shared" si="384"/>
        <v>1724.8000000000002</v>
      </c>
      <c r="G2404" s="54">
        <f t="shared" si="385"/>
        <v>1724.8000000000002</v>
      </c>
      <c r="H2404" s="25">
        <v>317307</v>
      </c>
      <c r="I2404" s="25" t="s">
        <v>3796</v>
      </c>
      <c r="J2404" s="25">
        <v>1</v>
      </c>
      <c r="K2404" s="25">
        <v>1</v>
      </c>
      <c r="L2404" s="25">
        <f t="shared" si="386"/>
        <v>0</v>
      </c>
      <c r="M2404" s="25" t="s">
        <v>3550</v>
      </c>
      <c r="N2404" s="45">
        <v>45915</v>
      </c>
      <c r="O2404" s="54">
        <v>2907.8</v>
      </c>
      <c r="P2404" s="25" t="s">
        <v>195</v>
      </c>
      <c r="Q2404" s="25">
        <v>58155693046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Kanpur</v>
      </c>
      <c r="W2404" s="56"/>
      <c r="X2404" s="45">
        <v>45917</v>
      </c>
      <c r="Y2404" s="25">
        <f t="shared" si="387"/>
        <v>2</v>
      </c>
      <c r="Z2404" s="25" t="str">
        <f t="shared" si="388"/>
        <v>Monday</v>
      </c>
      <c r="AA2404" s="25" t="str">
        <f t="shared" si="389"/>
        <v>Wednesday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383"/>
        <v>2401</v>
      </c>
      <c r="B2405" s="25" t="s">
        <v>3340</v>
      </c>
      <c r="C2405" s="45">
        <v>45894</v>
      </c>
      <c r="D2405" s="45">
        <v>45903</v>
      </c>
      <c r="E2405" s="8">
        <v>23.1</v>
      </c>
      <c r="F2405" s="8">
        <f t="shared" si="384"/>
        <v>2032.8000000000002</v>
      </c>
      <c r="G2405" s="54">
        <f t="shared" si="385"/>
        <v>2032.8000000000002</v>
      </c>
      <c r="H2405" s="25">
        <v>317415</v>
      </c>
      <c r="I2405" s="25" t="s">
        <v>3797</v>
      </c>
      <c r="J2405" s="25">
        <v>1</v>
      </c>
      <c r="K2405" s="25">
        <v>1</v>
      </c>
      <c r="L2405" s="25">
        <f t="shared" si="386"/>
        <v>0</v>
      </c>
      <c r="M2405" s="25" t="s">
        <v>3550</v>
      </c>
      <c r="N2405" s="45">
        <v>45915</v>
      </c>
      <c r="O2405" s="54">
        <v>3427.05</v>
      </c>
      <c r="P2405" s="25" t="s">
        <v>195</v>
      </c>
      <c r="Q2405" s="25">
        <v>58155693046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Kanpur</v>
      </c>
      <c r="W2405" s="56"/>
      <c r="X2405" s="45">
        <v>45917</v>
      </c>
      <c r="Y2405" s="25">
        <f t="shared" si="387"/>
        <v>2</v>
      </c>
      <c r="Z2405" s="25" t="str">
        <f t="shared" si="388"/>
        <v>Monday</v>
      </c>
      <c r="AA2405" s="25" t="str">
        <f t="shared" si="389"/>
        <v>Wednesday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x14ac:dyDescent="0.25">
      <c r="A2406" s="25">
        <f t="shared" si="383"/>
        <v>2402</v>
      </c>
      <c r="B2406" s="25" t="s">
        <v>3340</v>
      </c>
      <c r="C2406" s="45">
        <v>45894</v>
      </c>
      <c r="D2406" s="45">
        <v>45903</v>
      </c>
      <c r="E2406" s="8">
        <v>185.5</v>
      </c>
      <c r="F2406" s="8">
        <f t="shared" si="384"/>
        <v>16324</v>
      </c>
      <c r="G2406" s="54">
        <f t="shared" si="385"/>
        <v>32648</v>
      </c>
      <c r="H2406" s="25">
        <v>317426</v>
      </c>
      <c r="I2406" s="25" t="s">
        <v>3798</v>
      </c>
      <c r="J2406" s="25">
        <v>2</v>
      </c>
      <c r="K2406" s="25">
        <v>2</v>
      </c>
      <c r="L2406" s="25">
        <f t="shared" si="386"/>
        <v>0</v>
      </c>
      <c r="M2406" s="25" t="s">
        <v>3388</v>
      </c>
      <c r="N2406" s="45">
        <v>45906</v>
      </c>
      <c r="O2406" s="54">
        <v>53397.5</v>
      </c>
      <c r="P2406" s="25" t="s">
        <v>1900</v>
      </c>
      <c r="Q2406" s="25">
        <v>58155325373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Banglore</v>
      </c>
      <c r="W2406" s="56"/>
      <c r="X2406" s="45">
        <v>45908</v>
      </c>
      <c r="Y2406" s="25">
        <f t="shared" si="387"/>
        <v>2</v>
      </c>
      <c r="Z2406" s="25" t="str">
        <f t="shared" si="388"/>
        <v>Saturday</v>
      </c>
      <c r="AA2406" s="25" t="str">
        <f t="shared" si="389"/>
        <v>Monday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383"/>
        <v>2403</v>
      </c>
      <c r="B2407" s="25" t="s">
        <v>3340</v>
      </c>
      <c r="C2407" s="45">
        <v>45894</v>
      </c>
      <c r="D2407" s="45">
        <v>45903</v>
      </c>
      <c r="E2407" s="8">
        <v>305.25</v>
      </c>
      <c r="F2407" s="8">
        <f t="shared" si="384"/>
        <v>26862</v>
      </c>
      <c r="G2407" s="54">
        <f t="shared" si="385"/>
        <v>53724</v>
      </c>
      <c r="H2407" s="25">
        <v>318340</v>
      </c>
      <c r="I2407" s="25" t="s">
        <v>3799</v>
      </c>
      <c r="J2407" s="25">
        <v>2</v>
      </c>
      <c r="K2407" s="25">
        <v>2</v>
      </c>
      <c r="L2407" s="25">
        <f t="shared" si="386"/>
        <v>0</v>
      </c>
      <c r="M2407" s="25" t="s">
        <v>3388</v>
      </c>
      <c r="N2407" s="45">
        <v>45906</v>
      </c>
      <c r="O2407" s="54">
        <v>82010.5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387"/>
        <v>2</v>
      </c>
      <c r="Z2407" s="25" t="str">
        <f t="shared" si="388"/>
        <v>Saturday</v>
      </c>
      <c r="AA2407" s="25" t="str">
        <f t="shared" si="389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383"/>
        <v>2404</v>
      </c>
      <c r="B2408" s="25" t="s">
        <v>3340</v>
      </c>
      <c r="C2408" s="45">
        <v>45894</v>
      </c>
      <c r="D2408" s="45">
        <v>45903</v>
      </c>
      <c r="E2408" s="8">
        <v>301.5</v>
      </c>
      <c r="F2408" s="8">
        <f t="shared" si="384"/>
        <v>26532</v>
      </c>
      <c r="G2408" s="54">
        <f t="shared" si="385"/>
        <v>106128</v>
      </c>
      <c r="H2408" s="25">
        <v>329932</v>
      </c>
      <c r="I2408" s="25" t="s">
        <v>3800</v>
      </c>
      <c r="J2408" s="25">
        <v>4</v>
      </c>
      <c r="K2408" s="25">
        <v>4</v>
      </c>
      <c r="L2408" s="25">
        <f t="shared" si="386"/>
        <v>0</v>
      </c>
      <c r="M2408" s="25" t="s">
        <v>3388</v>
      </c>
      <c r="N2408" s="45">
        <v>45906</v>
      </c>
      <c r="O2408" s="54">
        <v>162006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387"/>
        <v>2</v>
      </c>
      <c r="Z2408" s="25" t="str">
        <f t="shared" si="388"/>
        <v>Saturday</v>
      </c>
      <c r="AA2408" s="25" t="str">
        <f t="shared" si="389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383"/>
        <v>2405</v>
      </c>
      <c r="B2409" s="25" t="s">
        <v>3340</v>
      </c>
      <c r="C2409" s="45">
        <v>45894</v>
      </c>
      <c r="D2409" s="45">
        <v>45903</v>
      </c>
      <c r="E2409" s="8">
        <v>204.4</v>
      </c>
      <c r="F2409" s="8">
        <f t="shared" si="384"/>
        <v>17987.2</v>
      </c>
      <c r="G2409" s="54">
        <f t="shared" si="385"/>
        <v>17987.2</v>
      </c>
      <c r="H2409" s="25">
        <v>331806</v>
      </c>
      <c r="I2409" s="25" t="s">
        <v>3801</v>
      </c>
      <c r="J2409" s="25">
        <v>1</v>
      </c>
      <c r="K2409" s="25">
        <v>1</v>
      </c>
      <c r="L2409" s="25">
        <f t="shared" si="386"/>
        <v>0</v>
      </c>
      <c r="M2409" s="25" t="s">
        <v>3344</v>
      </c>
      <c r="N2409" s="45">
        <v>45904</v>
      </c>
      <c r="O2409" s="54">
        <v>27156</v>
      </c>
      <c r="P2409" s="25" t="s">
        <v>1015</v>
      </c>
      <c r="Q2409" s="25" t="s">
        <v>2078</v>
      </c>
      <c r="R2409" s="25" t="s">
        <v>638</v>
      </c>
      <c r="S2409" s="3">
        <v>4</v>
      </c>
      <c r="T2409" s="55"/>
      <c r="U2409" s="25" t="s">
        <v>19</v>
      </c>
      <c r="V2409" s="25" t="str">
        <f>VLOOKUP(P2409,'Customer List'!B:C,2,)</f>
        <v>Delhi</v>
      </c>
      <c r="W2409" s="56"/>
      <c r="X2409" s="45">
        <f t="shared" ref="X2409:X2410" si="394">IF(OR(R2409 = "PRIYANKA MADAM", R2409 = "DEEPAK", R2409 = "PORTER"),N2409,"")</f>
        <v>45904</v>
      </c>
      <c r="Y2409" s="25">
        <f t="shared" si="387"/>
        <v>0</v>
      </c>
      <c r="Z2409" s="25" t="str">
        <f t="shared" si="388"/>
        <v>Thursday</v>
      </c>
      <c r="AA2409" s="25" t="str">
        <f t="shared" si="389"/>
        <v>Thursday</v>
      </c>
      <c r="AB2409" s="25" t="str">
        <f>VLOOKUP(U2409,'Currency Sheet'!A:C,3,)</f>
        <v>DOLLAR</v>
      </c>
      <c r="AC2409" s="67" t="str">
        <f>VLOOKUP(P2409,'Customer List'!B:D,3,)</f>
        <v>Local</v>
      </c>
    </row>
    <row r="2410" spans="1:29" x14ac:dyDescent="0.25">
      <c r="A2410" s="25">
        <f t="shared" si="383"/>
        <v>2406</v>
      </c>
      <c r="B2410" s="25" t="s">
        <v>3340</v>
      </c>
      <c r="C2410" s="45">
        <v>45894</v>
      </c>
      <c r="D2410" s="45">
        <v>45903</v>
      </c>
      <c r="E2410" s="8">
        <v>169.4</v>
      </c>
      <c r="F2410" s="8">
        <f t="shared" si="384"/>
        <v>14907.2</v>
      </c>
      <c r="G2410" s="54">
        <f t="shared" si="385"/>
        <v>29814.400000000001</v>
      </c>
      <c r="H2410" s="25">
        <v>344704</v>
      </c>
      <c r="I2410" s="25" t="s">
        <v>3802</v>
      </c>
      <c r="J2410" s="25">
        <v>2</v>
      </c>
      <c r="K2410" s="25">
        <v>2</v>
      </c>
      <c r="L2410" s="25">
        <f t="shared" si="386"/>
        <v>0</v>
      </c>
      <c r="M2410" s="25" t="s">
        <v>3344</v>
      </c>
      <c r="N2410" s="45">
        <v>45904</v>
      </c>
      <c r="O2410" s="54">
        <v>45012</v>
      </c>
      <c r="P2410" s="25" t="s">
        <v>1015</v>
      </c>
      <c r="Q2410" s="25" t="s">
        <v>2078</v>
      </c>
      <c r="R2410" s="25" t="s">
        <v>638</v>
      </c>
      <c r="S2410" s="3">
        <v>4</v>
      </c>
      <c r="T2410" s="55"/>
      <c r="U2410" s="25" t="s">
        <v>19</v>
      </c>
      <c r="V2410" s="25" t="str">
        <f>VLOOKUP(P2410,'Customer List'!B:C,2,)</f>
        <v>Delhi</v>
      </c>
      <c r="W2410" s="56"/>
      <c r="X2410" s="45">
        <f t="shared" si="394"/>
        <v>45904</v>
      </c>
      <c r="Y2410" s="25">
        <f t="shared" si="387"/>
        <v>0</v>
      </c>
      <c r="Z2410" s="25" t="str">
        <f t="shared" si="388"/>
        <v>Thursday</v>
      </c>
      <c r="AA2410" s="25" t="str">
        <f t="shared" si="389"/>
        <v>Thursday</v>
      </c>
      <c r="AB2410" s="25" t="str">
        <f>VLOOKUP(U2410,'Currency Sheet'!A:C,3,)</f>
        <v>DOLLAR</v>
      </c>
      <c r="AC2410" s="67" t="str">
        <f>VLOOKUP(P2410,'Customer List'!B:D,3,)</f>
        <v>Local</v>
      </c>
    </row>
    <row r="2411" spans="1:29" x14ac:dyDescent="0.25">
      <c r="A2411" s="25">
        <f t="shared" si="383"/>
        <v>2407</v>
      </c>
      <c r="B2411" s="25" t="s">
        <v>3340</v>
      </c>
      <c r="C2411" s="45">
        <v>45894</v>
      </c>
      <c r="D2411" s="45">
        <v>45903</v>
      </c>
      <c r="E2411" s="8">
        <v>123.2</v>
      </c>
      <c r="F2411" s="8">
        <f t="shared" si="384"/>
        <v>10841.6</v>
      </c>
      <c r="G2411" s="54">
        <f t="shared" si="385"/>
        <v>10841.6</v>
      </c>
      <c r="H2411" s="25">
        <v>344709</v>
      </c>
      <c r="I2411" s="25" t="s">
        <v>3803</v>
      </c>
      <c r="J2411" s="25">
        <v>1</v>
      </c>
      <c r="K2411" s="25">
        <v>1</v>
      </c>
      <c r="L2411" s="25">
        <f t="shared" si="386"/>
        <v>0</v>
      </c>
      <c r="M2411" s="25" t="s">
        <v>3550</v>
      </c>
      <c r="N2411" s="45">
        <v>45915</v>
      </c>
      <c r="O2411" s="54">
        <v>18277.599999999999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387"/>
        <v>2</v>
      </c>
      <c r="Z2411" s="25" t="str">
        <f t="shared" si="388"/>
        <v>Monday</v>
      </c>
      <c r="AA2411" s="25" t="str">
        <f t="shared" si="389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383"/>
        <v>2408</v>
      </c>
      <c r="B2412" s="25" t="s">
        <v>3340</v>
      </c>
      <c r="C2412" s="45">
        <v>45894</v>
      </c>
      <c r="D2412" s="45">
        <v>45903</v>
      </c>
      <c r="E2412" s="8">
        <v>279.3</v>
      </c>
      <c r="F2412" s="8">
        <f t="shared" si="384"/>
        <v>24578.400000000001</v>
      </c>
      <c r="G2412" s="54">
        <f t="shared" si="385"/>
        <v>24578.400000000001</v>
      </c>
      <c r="H2412" s="25">
        <v>345052</v>
      </c>
      <c r="I2412" s="25" t="s">
        <v>3804</v>
      </c>
      <c r="J2412" s="25">
        <v>1</v>
      </c>
      <c r="K2412" s="25">
        <v>1</v>
      </c>
      <c r="L2412" s="25">
        <f t="shared" si="386"/>
        <v>0</v>
      </c>
      <c r="M2412" s="25" t="s">
        <v>3388</v>
      </c>
      <c r="N2412" s="45">
        <v>45906</v>
      </c>
      <c r="O2412" s="54">
        <v>40199.25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387"/>
        <v>2</v>
      </c>
      <c r="Z2412" s="25" t="str">
        <f t="shared" si="388"/>
        <v>Saturday</v>
      </c>
      <c r="AA2412" s="25" t="str">
        <f t="shared" si="389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383"/>
        <v>2409</v>
      </c>
      <c r="B2413" s="25" t="s">
        <v>3340</v>
      </c>
      <c r="C2413" s="45">
        <v>45894</v>
      </c>
      <c r="D2413" s="45">
        <v>45903</v>
      </c>
      <c r="E2413" s="8">
        <v>203.7</v>
      </c>
      <c r="F2413" s="8">
        <f t="shared" si="384"/>
        <v>17925.599999999999</v>
      </c>
      <c r="G2413" s="54">
        <f t="shared" si="385"/>
        <v>17925.599999999999</v>
      </c>
      <c r="H2413" s="25">
        <v>352308</v>
      </c>
      <c r="I2413" s="25" t="s">
        <v>3805</v>
      </c>
      <c r="J2413" s="25">
        <v>1</v>
      </c>
      <c r="K2413" s="25">
        <v>1</v>
      </c>
      <c r="L2413" s="25">
        <f t="shared" si="386"/>
        <v>0</v>
      </c>
      <c r="M2413" s="25" t="s">
        <v>3409</v>
      </c>
      <c r="N2413" s="45">
        <v>45908</v>
      </c>
      <c r="O2413" s="54">
        <v>31573.5</v>
      </c>
      <c r="P2413" s="25" t="s">
        <v>899</v>
      </c>
      <c r="Q2413" s="25" t="s">
        <v>3400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Chandigarh</v>
      </c>
      <c r="W2413" s="56"/>
      <c r="X2413" s="45">
        <v>45909</v>
      </c>
      <c r="Y2413" s="25">
        <f t="shared" si="387"/>
        <v>1</v>
      </c>
      <c r="Z2413" s="25" t="str">
        <f t="shared" si="388"/>
        <v>Monday</v>
      </c>
      <c r="AA2413" s="25" t="str">
        <f t="shared" si="389"/>
        <v>Tuesday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383"/>
        <v>2410</v>
      </c>
      <c r="B2414" s="25" t="s">
        <v>3340</v>
      </c>
      <c r="C2414" s="45">
        <v>45894</v>
      </c>
      <c r="D2414" s="45">
        <v>45903</v>
      </c>
      <c r="E2414" s="8">
        <v>326.25</v>
      </c>
      <c r="F2414" s="8">
        <f t="shared" si="384"/>
        <v>28710</v>
      </c>
      <c r="G2414" s="54">
        <f t="shared" si="385"/>
        <v>57420</v>
      </c>
      <c r="H2414" s="25">
        <v>353232</v>
      </c>
      <c r="I2414" s="25" t="s">
        <v>3806</v>
      </c>
      <c r="J2414" s="25">
        <v>2</v>
      </c>
      <c r="K2414" s="25">
        <v>2</v>
      </c>
      <c r="L2414" s="25">
        <f t="shared" si="386"/>
        <v>0</v>
      </c>
      <c r="M2414" s="25" t="s">
        <v>3388</v>
      </c>
      <c r="N2414" s="45">
        <v>45906</v>
      </c>
      <c r="O2414" s="54">
        <v>87652.5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387"/>
        <v>2</v>
      </c>
      <c r="Z2414" s="25" t="str">
        <f t="shared" si="388"/>
        <v>Saturday</v>
      </c>
      <c r="AA2414" s="25" t="str">
        <f t="shared" si="389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383"/>
        <v>2411</v>
      </c>
      <c r="B2415" s="25" t="s">
        <v>3340</v>
      </c>
      <c r="C2415" s="45">
        <v>45894</v>
      </c>
      <c r="D2415" s="45">
        <v>45903</v>
      </c>
      <c r="E2415" s="8">
        <v>128.1</v>
      </c>
      <c r="F2415" s="8">
        <f t="shared" si="384"/>
        <v>11272.8</v>
      </c>
      <c r="G2415" s="54">
        <f t="shared" si="385"/>
        <v>11272.8</v>
      </c>
      <c r="H2415" s="25">
        <v>353271</v>
      </c>
      <c r="I2415" s="25" t="s">
        <v>3807</v>
      </c>
      <c r="J2415" s="25">
        <v>1</v>
      </c>
      <c r="K2415" s="25">
        <v>1</v>
      </c>
      <c r="L2415" s="25">
        <f t="shared" si="386"/>
        <v>0</v>
      </c>
      <c r="M2415" s="25" t="s">
        <v>3550</v>
      </c>
      <c r="N2415" s="45">
        <v>45915</v>
      </c>
      <c r="O2415" s="54">
        <v>19004.55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387"/>
        <v>2</v>
      </c>
      <c r="Z2415" s="25" t="str">
        <f t="shared" si="388"/>
        <v>Monday</v>
      </c>
      <c r="AA2415" s="25" t="str">
        <f t="shared" si="389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383"/>
        <v>2412</v>
      </c>
      <c r="B2416" s="25" t="s">
        <v>3340</v>
      </c>
      <c r="C2416" s="45">
        <v>45894</v>
      </c>
      <c r="D2416" s="45">
        <v>45903</v>
      </c>
      <c r="E2416" s="8">
        <v>285.75</v>
      </c>
      <c r="F2416" s="8">
        <f t="shared" si="384"/>
        <v>25146</v>
      </c>
      <c r="G2416" s="54">
        <f t="shared" si="385"/>
        <v>75438</v>
      </c>
      <c r="H2416" s="25">
        <v>356418</v>
      </c>
      <c r="I2416" s="25" t="s">
        <v>3808</v>
      </c>
      <c r="J2416" s="25">
        <v>3</v>
      </c>
      <c r="K2416" s="25">
        <v>3</v>
      </c>
      <c r="L2416" s="25">
        <f t="shared" si="386"/>
        <v>0</v>
      </c>
      <c r="M2416" s="25" t="s">
        <v>3388</v>
      </c>
      <c r="N2416" s="45">
        <v>45906</v>
      </c>
      <c r="O2416" s="54">
        <v>115157.25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387"/>
        <v>2</v>
      </c>
      <c r="Z2416" s="25" t="str">
        <f t="shared" si="388"/>
        <v>Saturday</v>
      </c>
      <c r="AA2416" s="25" t="str">
        <f t="shared" si="389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383"/>
        <v>2413</v>
      </c>
      <c r="B2417" s="25" t="s">
        <v>3340</v>
      </c>
      <c r="C2417" s="45">
        <v>45894</v>
      </c>
      <c r="D2417" s="45">
        <v>45903</v>
      </c>
      <c r="E2417" s="8">
        <v>236.6</v>
      </c>
      <c r="F2417" s="8">
        <f t="shared" si="384"/>
        <v>20820.8</v>
      </c>
      <c r="G2417" s="54">
        <f t="shared" si="385"/>
        <v>20820.8</v>
      </c>
      <c r="H2417" s="25">
        <v>362605</v>
      </c>
      <c r="I2417" s="25" t="s">
        <v>3809</v>
      </c>
      <c r="J2417" s="25">
        <v>1</v>
      </c>
      <c r="K2417" s="25">
        <v>1</v>
      </c>
      <c r="L2417" s="25">
        <f t="shared" si="386"/>
        <v>0</v>
      </c>
      <c r="M2417" s="25" t="s">
        <v>3550</v>
      </c>
      <c r="N2417" s="45">
        <v>45915</v>
      </c>
      <c r="O2417" s="54">
        <v>35101.300000000003</v>
      </c>
      <c r="P2417" s="25" t="s">
        <v>195</v>
      </c>
      <c r="Q2417" s="25">
        <v>58155693046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Kanpur</v>
      </c>
      <c r="W2417" s="56"/>
      <c r="X2417" s="45">
        <v>45917</v>
      </c>
      <c r="Y2417" s="25">
        <f t="shared" si="387"/>
        <v>2</v>
      </c>
      <c r="Z2417" s="25" t="str">
        <f t="shared" si="388"/>
        <v>Monday</v>
      </c>
      <c r="AA2417" s="25" t="str">
        <f t="shared" si="389"/>
        <v>Wednesday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383"/>
        <v>2414</v>
      </c>
      <c r="B2418" s="25" t="s">
        <v>3340</v>
      </c>
      <c r="C2418" s="45">
        <v>45894</v>
      </c>
      <c r="D2418" s="45">
        <v>45903</v>
      </c>
      <c r="E2418" s="8">
        <v>287.7</v>
      </c>
      <c r="F2418" s="8">
        <f t="shared" si="384"/>
        <v>25317.599999999999</v>
      </c>
      <c r="G2418" s="54">
        <f t="shared" si="385"/>
        <v>25317.599999999999</v>
      </c>
      <c r="H2418" s="25">
        <v>369332</v>
      </c>
      <c r="I2418" s="25" t="s">
        <v>3810</v>
      </c>
      <c r="J2418" s="25">
        <v>1</v>
      </c>
      <c r="K2418" s="25">
        <v>1</v>
      </c>
      <c r="L2418" s="25">
        <f t="shared" si="386"/>
        <v>0</v>
      </c>
      <c r="M2418" s="25" t="s">
        <v>3388</v>
      </c>
      <c r="N2418" s="45">
        <v>45906</v>
      </c>
      <c r="O2418" s="54">
        <v>41408.25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387"/>
        <v>2</v>
      </c>
      <c r="Z2418" s="25" t="str">
        <f t="shared" si="388"/>
        <v>Saturday</v>
      </c>
      <c r="AA2418" s="25" t="str">
        <f t="shared" si="389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383"/>
        <v>2415</v>
      </c>
      <c r="B2419" s="25" t="s">
        <v>3340</v>
      </c>
      <c r="C2419" s="45">
        <v>45894</v>
      </c>
      <c r="D2419" s="45">
        <v>45903</v>
      </c>
      <c r="E2419" s="8">
        <v>131.6</v>
      </c>
      <c r="F2419" s="8">
        <f t="shared" si="384"/>
        <v>11580.8</v>
      </c>
      <c r="G2419" s="54">
        <f t="shared" si="385"/>
        <v>11580.8</v>
      </c>
      <c r="H2419" s="25">
        <v>369347</v>
      </c>
      <c r="I2419" s="25" t="s">
        <v>3811</v>
      </c>
      <c r="J2419" s="25">
        <v>1</v>
      </c>
      <c r="K2419" s="25">
        <v>1</v>
      </c>
      <c r="L2419" s="25">
        <f t="shared" si="386"/>
        <v>0</v>
      </c>
      <c r="M2419" s="25" t="s">
        <v>3550</v>
      </c>
      <c r="N2419" s="45">
        <v>45915</v>
      </c>
      <c r="O2419" s="54">
        <v>19523.8</v>
      </c>
      <c r="P2419" s="25" t="s">
        <v>195</v>
      </c>
      <c r="Q2419" s="25">
        <v>58155693046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Kanpur</v>
      </c>
      <c r="W2419" s="56"/>
      <c r="X2419" s="45">
        <v>45917</v>
      </c>
      <c r="Y2419" s="25">
        <f t="shared" si="387"/>
        <v>2</v>
      </c>
      <c r="Z2419" s="25" t="str">
        <f t="shared" si="388"/>
        <v>Monday</v>
      </c>
      <c r="AA2419" s="25" t="str">
        <f t="shared" si="389"/>
        <v>Wednesday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383"/>
        <v>2416</v>
      </c>
      <c r="B2420" s="25" t="s">
        <v>3340</v>
      </c>
      <c r="C2420" s="45">
        <v>45894</v>
      </c>
      <c r="D2420" s="45">
        <v>45903</v>
      </c>
      <c r="E2420" s="8">
        <v>286.3</v>
      </c>
      <c r="F2420" s="8">
        <f t="shared" si="384"/>
        <v>25194.400000000001</v>
      </c>
      <c r="G2420" s="54">
        <f t="shared" si="385"/>
        <v>25194.400000000001</v>
      </c>
      <c r="H2420" s="25">
        <v>372706</v>
      </c>
      <c r="I2420" s="25" t="s">
        <v>3812</v>
      </c>
      <c r="J2420" s="25">
        <v>1</v>
      </c>
      <c r="K2420" s="25">
        <v>1</v>
      </c>
      <c r="L2420" s="25">
        <f t="shared" si="386"/>
        <v>0</v>
      </c>
      <c r="M2420" s="25" t="s">
        <v>3388</v>
      </c>
      <c r="N2420" s="45">
        <v>45906</v>
      </c>
      <c r="O2420" s="54">
        <v>41206.75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387"/>
        <v>2</v>
      </c>
      <c r="Z2420" s="25" t="str">
        <f t="shared" si="388"/>
        <v>Saturday</v>
      </c>
      <c r="AA2420" s="25" t="str">
        <f t="shared" si="389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383"/>
        <v>2417</v>
      </c>
      <c r="B2421" s="25" t="s">
        <v>3340</v>
      </c>
      <c r="C2421" s="45">
        <v>45894</v>
      </c>
      <c r="D2421" s="45">
        <v>45903</v>
      </c>
      <c r="E2421" s="8">
        <v>74.2</v>
      </c>
      <c r="F2421" s="8">
        <f t="shared" si="384"/>
        <v>6529.6</v>
      </c>
      <c r="G2421" s="54">
        <f t="shared" si="385"/>
        <v>6529.6</v>
      </c>
      <c r="H2421" s="25">
        <v>400108</v>
      </c>
      <c r="I2421" s="25" t="s">
        <v>3813</v>
      </c>
      <c r="J2421" s="25">
        <v>1</v>
      </c>
      <c r="K2421" s="25">
        <v>1</v>
      </c>
      <c r="L2421" s="25">
        <f t="shared" si="386"/>
        <v>0</v>
      </c>
      <c r="M2421" s="25" t="s">
        <v>3388</v>
      </c>
      <c r="N2421" s="45">
        <v>45906</v>
      </c>
      <c r="O2421" s="54">
        <v>10679.5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387"/>
        <v>2</v>
      </c>
      <c r="Z2421" s="25" t="str">
        <f t="shared" si="388"/>
        <v>Saturday</v>
      </c>
      <c r="AA2421" s="25" t="str">
        <f t="shared" si="389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383"/>
        <v>2418</v>
      </c>
      <c r="B2422" s="25" t="s">
        <v>3340</v>
      </c>
      <c r="C2422" s="45">
        <v>45894</v>
      </c>
      <c r="D2422" s="45">
        <v>45903</v>
      </c>
      <c r="E2422" s="8">
        <v>42.7</v>
      </c>
      <c r="F2422" s="8">
        <f t="shared" si="384"/>
        <v>3757.6000000000004</v>
      </c>
      <c r="G2422" s="54">
        <f t="shared" si="385"/>
        <v>3757.6000000000004</v>
      </c>
      <c r="H2422" s="25">
        <v>400113</v>
      </c>
      <c r="I2422" s="25" t="s">
        <v>3814</v>
      </c>
      <c r="J2422" s="25">
        <v>1</v>
      </c>
      <c r="K2422" s="25">
        <v>1</v>
      </c>
      <c r="L2422" s="25">
        <f t="shared" si="386"/>
        <v>0</v>
      </c>
      <c r="M2422" s="25" t="s">
        <v>3389</v>
      </c>
      <c r="N2422" s="45">
        <v>45906</v>
      </c>
      <c r="O2422" s="54">
        <v>6145.75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387"/>
        <v>2</v>
      </c>
      <c r="Z2422" s="25" t="str">
        <f t="shared" si="388"/>
        <v>Saturday</v>
      </c>
      <c r="AA2422" s="25" t="str">
        <f t="shared" si="389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383"/>
        <v>2419</v>
      </c>
      <c r="B2423" s="25" t="s">
        <v>3340</v>
      </c>
      <c r="C2423" s="45">
        <v>45894</v>
      </c>
      <c r="D2423" s="45">
        <v>45903</v>
      </c>
      <c r="E2423" s="8">
        <v>61.6</v>
      </c>
      <c r="F2423" s="8">
        <f t="shared" si="384"/>
        <v>5420.8</v>
      </c>
      <c r="G2423" s="54">
        <f t="shared" si="385"/>
        <v>10841.6</v>
      </c>
      <c r="H2423" s="25">
        <v>400120</v>
      </c>
      <c r="I2423" s="25" t="s">
        <v>3815</v>
      </c>
      <c r="J2423" s="25">
        <v>2</v>
      </c>
      <c r="K2423" s="25">
        <v>2</v>
      </c>
      <c r="L2423" s="25">
        <f t="shared" si="386"/>
        <v>0</v>
      </c>
      <c r="M2423" s="25" t="s">
        <v>3388</v>
      </c>
      <c r="N2423" s="45">
        <v>45906</v>
      </c>
      <c r="O2423" s="54">
        <v>17732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387"/>
        <v>2</v>
      </c>
      <c r="Z2423" s="25" t="str">
        <f t="shared" si="388"/>
        <v>Saturday</v>
      </c>
      <c r="AA2423" s="25" t="str">
        <f t="shared" si="389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ref="A2424:A2487" si="395">A2423+1</f>
        <v>2420</v>
      </c>
      <c r="B2424" s="25" t="s">
        <v>3340</v>
      </c>
      <c r="C2424" s="45">
        <v>45894</v>
      </c>
      <c r="D2424" s="45">
        <v>45903</v>
      </c>
      <c r="E2424" s="8">
        <v>74.2</v>
      </c>
      <c r="F2424" s="8">
        <f t="shared" ref="F2424:F2487" si="396">IF(AB2424="DOLLAR",E2424*88,E2424)</f>
        <v>6529.6</v>
      </c>
      <c r="G2424" s="54">
        <f t="shared" ref="G2424:G2487" si="397">F2424*J2424</f>
        <v>6529.6</v>
      </c>
      <c r="H2424" s="25">
        <v>400125</v>
      </c>
      <c r="I2424" s="25" t="s">
        <v>3816</v>
      </c>
      <c r="J2424" s="25">
        <v>1</v>
      </c>
      <c r="K2424" s="25">
        <v>1</v>
      </c>
      <c r="L2424" s="25">
        <f t="shared" ref="L2424:L2487" si="398">J2424-K2424</f>
        <v>0</v>
      </c>
      <c r="M2424" s="25" t="s">
        <v>3389</v>
      </c>
      <c r="N2424" s="45">
        <v>45906</v>
      </c>
      <c r="O2424" s="54">
        <v>10679.5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387"/>
        <v>2</v>
      </c>
      <c r="Z2424" s="25" t="str">
        <f t="shared" si="388"/>
        <v>Saturday</v>
      </c>
      <c r="AA2424" s="25" t="str">
        <f t="shared" si="389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395"/>
        <v>2421</v>
      </c>
      <c r="B2425" s="25" t="s">
        <v>3340</v>
      </c>
      <c r="C2425" s="45">
        <v>45894</v>
      </c>
      <c r="D2425" s="45">
        <v>45903</v>
      </c>
      <c r="E2425" s="8">
        <v>125.3</v>
      </c>
      <c r="F2425" s="8">
        <f t="shared" si="396"/>
        <v>11026.4</v>
      </c>
      <c r="G2425" s="54">
        <f t="shared" si="397"/>
        <v>11026.4</v>
      </c>
      <c r="H2425" s="25">
        <v>400128</v>
      </c>
      <c r="I2425" s="25" t="s">
        <v>3817</v>
      </c>
      <c r="J2425" s="25">
        <v>1</v>
      </c>
      <c r="K2425" s="25">
        <v>1</v>
      </c>
      <c r="L2425" s="25">
        <f t="shared" si="398"/>
        <v>0</v>
      </c>
      <c r="M2425" s="25" t="s">
        <v>3389</v>
      </c>
      <c r="N2425" s="45">
        <v>45906</v>
      </c>
      <c r="O2425" s="54">
        <v>18034.25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ref="Y2425:Y2488" si="399">IF(X2425="", "", X2425-N2425)</f>
        <v>2</v>
      </c>
      <c r="Z2425" s="25" t="str">
        <f t="shared" ref="Z2425:Z2488" si="400">IF(N2425="", "", TEXT(N2425, "dddd"))</f>
        <v>Saturday</v>
      </c>
      <c r="AA2425" s="25" t="str">
        <f t="shared" ref="AA2425:AA2488" si="401">IF(X2425="", "", TEXT(X2425, "dddd"))</f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395"/>
        <v>2422</v>
      </c>
      <c r="B2426" s="25" t="s">
        <v>3340</v>
      </c>
      <c r="C2426" s="45">
        <v>45894</v>
      </c>
      <c r="D2426" s="45">
        <v>45903</v>
      </c>
      <c r="E2426" s="8">
        <v>58.1</v>
      </c>
      <c r="F2426" s="8">
        <f t="shared" si="396"/>
        <v>5112.8</v>
      </c>
      <c r="G2426" s="54">
        <f t="shared" si="397"/>
        <v>5112.8</v>
      </c>
      <c r="H2426" s="25">
        <v>400143</v>
      </c>
      <c r="I2426" s="25" t="s">
        <v>3818</v>
      </c>
      <c r="J2426" s="25">
        <v>1</v>
      </c>
      <c r="K2426" s="25">
        <v>1</v>
      </c>
      <c r="L2426" s="25">
        <f t="shared" si="398"/>
        <v>0</v>
      </c>
      <c r="M2426" s="25" t="s">
        <v>3389</v>
      </c>
      <c r="N2426" s="45">
        <v>45906</v>
      </c>
      <c r="O2426" s="54">
        <v>8362.25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399"/>
        <v>2</v>
      </c>
      <c r="Z2426" s="25" t="str">
        <f t="shared" si="400"/>
        <v>Saturday</v>
      </c>
      <c r="AA2426" s="25" t="str">
        <f t="shared" si="401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395"/>
        <v>2423</v>
      </c>
      <c r="B2427" s="25" t="s">
        <v>3340</v>
      </c>
      <c r="C2427" s="45">
        <v>45894</v>
      </c>
      <c r="D2427" s="45">
        <v>45903</v>
      </c>
      <c r="E2427" s="8">
        <v>268.5</v>
      </c>
      <c r="F2427" s="8">
        <f t="shared" si="396"/>
        <v>23628</v>
      </c>
      <c r="G2427" s="54">
        <f t="shared" si="397"/>
        <v>23628</v>
      </c>
      <c r="H2427" s="25">
        <v>400158</v>
      </c>
      <c r="I2427" s="25" t="s">
        <v>3819</v>
      </c>
      <c r="J2427" s="25">
        <v>1</v>
      </c>
      <c r="K2427" s="25">
        <v>1</v>
      </c>
      <c r="L2427" s="25">
        <f t="shared" si="398"/>
        <v>0</v>
      </c>
      <c r="M2427" s="25" t="s">
        <v>3388</v>
      </c>
      <c r="N2427" s="45">
        <v>45906</v>
      </c>
      <c r="O2427" s="54">
        <v>36068.5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399"/>
        <v>2</v>
      </c>
      <c r="Z2427" s="25" t="str">
        <f t="shared" si="400"/>
        <v>Saturday</v>
      </c>
      <c r="AA2427" s="25" t="str">
        <f t="shared" si="401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395"/>
        <v>2424</v>
      </c>
      <c r="B2428" s="25" t="s">
        <v>3340</v>
      </c>
      <c r="C2428" s="45">
        <v>45894</v>
      </c>
      <c r="D2428" s="45">
        <v>45903</v>
      </c>
      <c r="E2428" s="8">
        <v>309.75</v>
      </c>
      <c r="F2428" s="8">
        <f t="shared" si="396"/>
        <v>27258</v>
      </c>
      <c r="G2428" s="54">
        <f t="shared" si="397"/>
        <v>27258</v>
      </c>
      <c r="H2428" s="25">
        <v>400162</v>
      </c>
      <c r="I2428" s="25" t="s">
        <v>3820</v>
      </c>
      <c r="J2428" s="25">
        <v>1</v>
      </c>
      <c r="K2428" s="25">
        <v>1</v>
      </c>
      <c r="L2428" s="25">
        <f t="shared" si="398"/>
        <v>0</v>
      </c>
      <c r="M2428" s="25" t="s">
        <v>3388</v>
      </c>
      <c r="N2428" s="45">
        <v>45906</v>
      </c>
      <c r="O2428" s="54">
        <v>41609.75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399"/>
        <v>2</v>
      </c>
      <c r="Z2428" s="25" t="str">
        <f t="shared" si="400"/>
        <v>Saturday</v>
      </c>
      <c r="AA2428" s="25" t="str">
        <f t="shared" si="401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395"/>
        <v>2425</v>
      </c>
      <c r="B2429" s="25" t="s">
        <v>3340</v>
      </c>
      <c r="C2429" s="45">
        <v>45894</v>
      </c>
      <c r="D2429" s="45">
        <v>45903</v>
      </c>
      <c r="E2429" s="8">
        <v>288.75</v>
      </c>
      <c r="F2429" s="8">
        <f t="shared" si="396"/>
        <v>25410</v>
      </c>
      <c r="G2429" s="54">
        <f t="shared" si="397"/>
        <v>50820</v>
      </c>
      <c r="H2429" s="25">
        <v>400172</v>
      </c>
      <c r="I2429" s="25" t="s">
        <v>3821</v>
      </c>
      <c r="J2429" s="25">
        <v>2</v>
      </c>
      <c r="K2429" s="25">
        <v>2</v>
      </c>
      <c r="L2429" s="25">
        <f t="shared" si="398"/>
        <v>0</v>
      </c>
      <c r="M2429" s="25" t="s">
        <v>3388</v>
      </c>
      <c r="N2429" s="45">
        <v>45906</v>
      </c>
      <c r="O2429" s="54">
        <v>77577.5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399"/>
        <v>2</v>
      </c>
      <c r="Z2429" s="25" t="str">
        <f t="shared" si="400"/>
        <v>Saturday</v>
      </c>
      <c r="AA2429" s="25" t="str">
        <f t="shared" si="401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395"/>
        <v>2426</v>
      </c>
      <c r="B2430" s="25" t="s">
        <v>3340</v>
      </c>
      <c r="C2430" s="45">
        <v>45894</v>
      </c>
      <c r="D2430" s="45">
        <v>45903</v>
      </c>
      <c r="E2430" s="8">
        <v>32.9</v>
      </c>
      <c r="F2430" s="8">
        <f t="shared" si="396"/>
        <v>2895.2</v>
      </c>
      <c r="G2430" s="54">
        <f t="shared" si="397"/>
        <v>2895.2</v>
      </c>
      <c r="H2430" s="25">
        <v>400209</v>
      </c>
      <c r="I2430" s="25" t="s">
        <v>3822</v>
      </c>
      <c r="J2430" s="25">
        <v>1</v>
      </c>
      <c r="K2430" s="25">
        <v>1</v>
      </c>
      <c r="L2430" s="25">
        <f t="shared" si="398"/>
        <v>0</v>
      </c>
      <c r="M2430" s="25" t="s">
        <v>3389</v>
      </c>
      <c r="N2430" s="45">
        <v>45906</v>
      </c>
      <c r="O2430" s="54">
        <v>4735.25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399"/>
        <v>2</v>
      </c>
      <c r="Z2430" s="25" t="str">
        <f t="shared" si="400"/>
        <v>Saturday</v>
      </c>
      <c r="AA2430" s="25" t="str">
        <f t="shared" si="401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395"/>
        <v>2427</v>
      </c>
      <c r="B2431" s="25" t="s">
        <v>3340</v>
      </c>
      <c r="C2431" s="45">
        <v>45894</v>
      </c>
      <c r="D2431" s="45">
        <v>45903</v>
      </c>
      <c r="E2431" s="8">
        <v>25.2</v>
      </c>
      <c r="F2431" s="8">
        <f t="shared" si="396"/>
        <v>2217.6</v>
      </c>
      <c r="G2431" s="54">
        <f t="shared" si="397"/>
        <v>2217.6</v>
      </c>
      <c r="H2431" s="25">
        <v>400219</v>
      </c>
      <c r="I2431" s="25" t="s">
        <v>3823</v>
      </c>
      <c r="J2431" s="25">
        <v>1</v>
      </c>
      <c r="K2431" s="25">
        <v>1</v>
      </c>
      <c r="L2431" s="25">
        <f t="shared" si="398"/>
        <v>0</v>
      </c>
      <c r="M2431" s="25" t="s">
        <v>3389</v>
      </c>
      <c r="N2431" s="45">
        <v>45906</v>
      </c>
      <c r="O2431" s="54">
        <v>3627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399"/>
        <v>2</v>
      </c>
      <c r="Z2431" s="25" t="str">
        <f t="shared" si="400"/>
        <v>Saturday</v>
      </c>
      <c r="AA2431" s="25" t="str">
        <f t="shared" si="401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395"/>
        <v>2428</v>
      </c>
      <c r="B2432" s="25" t="s">
        <v>3340</v>
      </c>
      <c r="C2432" s="45">
        <v>45894</v>
      </c>
      <c r="D2432" s="45">
        <v>45903</v>
      </c>
      <c r="E2432" s="8">
        <v>66.5</v>
      </c>
      <c r="F2432" s="8">
        <f t="shared" si="396"/>
        <v>5852</v>
      </c>
      <c r="G2432" s="54">
        <f t="shared" si="397"/>
        <v>11704</v>
      </c>
      <c r="H2432" s="25">
        <v>400220</v>
      </c>
      <c r="I2432" s="25" t="s">
        <v>3824</v>
      </c>
      <c r="J2432" s="25">
        <v>2</v>
      </c>
      <c r="K2432" s="25">
        <v>2</v>
      </c>
      <c r="L2432" s="25">
        <f t="shared" si="398"/>
        <v>0</v>
      </c>
      <c r="M2432" s="25" t="s">
        <v>3388</v>
      </c>
      <c r="N2432" s="45">
        <v>45906</v>
      </c>
      <c r="O2432" s="54">
        <v>19142.5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399"/>
        <v>2</v>
      </c>
      <c r="Z2432" s="25" t="str">
        <f t="shared" si="400"/>
        <v>Saturday</v>
      </c>
      <c r="AA2432" s="25" t="str">
        <f t="shared" si="401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395"/>
        <v>2429</v>
      </c>
      <c r="B2433" s="25" t="s">
        <v>3340</v>
      </c>
      <c r="C2433" s="45">
        <v>45894</v>
      </c>
      <c r="D2433" s="45">
        <v>45903</v>
      </c>
      <c r="E2433" s="8">
        <v>123.75</v>
      </c>
      <c r="F2433" s="8">
        <f t="shared" si="396"/>
        <v>10890</v>
      </c>
      <c r="G2433" s="54">
        <f t="shared" si="397"/>
        <v>10890</v>
      </c>
      <c r="H2433" s="25">
        <v>400259</v>
      </c>
      <c r="I2433" s="25" t="s">
        <v>3825</v>
      </c>
      <c r="J2433" s="25">
        <v>1</v>
      </c>
      <c r="K2433" s="25">
        <v>1</v>
      </c>
      <c r="L2433" s="25">
        <f t="shared" si="398"/>
        <v>0</v>
      </c>
      <c r="M2433" s="25" t="s">
        <v>3389</v>
      </c>
      <c r="N2433" s="45">
        <v>45906</v>
      </c>
      <c r="O2433" s="54">
        <v>16623.75</v>
      </c>
      <c r="P2433" s="25" t="s">
        <v>1900</v>
      </c>
      <c r="Q2433" s="25">
        <v>58155325373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Banglore</v>
      </c>
      <c r="W2433" s="56"/>
      <c r="X2433" s="45">
        <v>45908</v>
      </c>
      <c r="Y2433" s="25">
        <f t="shared" si="399"/>
        <v>2</v>
      </c>
      <c r="Z2433" s="25" t="str">
        <f t="shared" si="400"/>
        <v>Saturday</v>
      </c>
      <c r="AA2433" s="25" t="str">
        <f t="shared" si="401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395"/>
        <v>2430</v>
      </c>
      <c r="B2434" s="25" t="s">
        <v>3340</v>
      </c>
      <c r="C2434" s="45">
        <v>45894</v>
      </c>
      <c r="D2434" s="45">
        <v>45903</v>
      </c>
      <c r="E2434" s="8">
        <v>135.1</v>
      </c>
      <c r="F2434" s="8">
        <f t="shared" si="396"/>
        <v>11888.8</v>
      </c>
      <c r="G2434" s="54">
        <f t="shared" si="397"/>
        <v>11888.8</v>
      </c>
      <c r="H2434" s="25">
        <v>400334</v>
      </c>
      <c r="I2434" s="25" t="s">
        <v>3826</v>
      </c>
      <c r="J2434" s="25">
        <v>1</v>
      </c>
      <c r="K2434" s="25">
        <v>1</v>
      </c>
      <c r="L2434" s="25">
        <f t="shared" si="398"/>
        <v>0</v>
      </c>
      <c r="M2434" s="25" t="s">
        <v>3388</v>
      </c>
      <c r="N2434" s="45">
        <v>45906</v>
      </c>
      <c r="O2434" s="54">
        <v>19444.75</v>
      </c>
      <c r="P2434" s="25" t="s">
        <v>1900</v>
      </c>
      <c r="Q2434" s="25">
        <v>58155325373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Banglore</v>
      </c>
      <c r="W2434" s="56"/>
      <c r="X2434" s="45">
        <v>45908</v>
      </c>
      <c r="Y2434" s="25">
        <f t="shared" si="399"/>
        <v>2</v>
      </c>
      <c r="Z2434" s="25" t="str">
        <f t="shared" si="400"/>
        <v>Saturday</v>
      </c>
      <c r="AA2434" s="25" t="str">
        <f t="shared" si="401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395"/>
        <v>2431</v>
      </c>
      <c r="B2435" s="25" t="s">
        <v>3340</v>
      </c>
      <c r="C2435" s="45">
        <v>45894</v>
      </c>
      <c r="D2435" s="45">
        <v>45903</v>
      </c>
      <c r="E2435" s="8">
        <v>160.30000000000001</v>
      </c>
      <c r="F2435" s="8">
        <f t="shared" si="396"/>
        <v>14106.400000000001</v>
      </c>
      <c r="G2435" s="54">
        <f t="shared" si="397"/>
        <v>28212.800000000003</v>
      </c>
      <c r="H2435" s="25">
        <v>422302</v>
      </c>
      <c r="I2435" s="25" t="s">
        <v>3827</v>
      </c>
      <c r="J2435" s="25">
        <v>2</v>
      </c>
      <c r="K2435" s="25">
        <v>2</v>
      </c>
      <c r="L2435" s="25">
        <f t="shared" si="398"/>
        <v>0</v>
      </c>
      <c r="M2435" s="25" t="s">
        <v>3389</v>
      </c>
      <c r="N2435" s="45">
        <v>45906</v>
      </c>
      <c r="O2435" s="54">
        <v>46143.5</v>
      </c>
      <c r="P2435" s="25" t="s">
        <v>1900</v>
      </c>
      <c r="Q2435" s="25">
        <v>58155325373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Banglore</v>
      </c>
      <c r="W2435" s="56"/>
      <c r="X2435" s="45">
        <v>45908</v>
      </c>
      <c r="Y2435" s="25">
        <f t="shared" si="399"/>
        <v>2</v>
      </c>
      <c r="Z2435" s="25" t="str">
        <f t="shared" si="400"/>
        <v>Saturday</v>
      </c>
      <c r="AA2435" s="25" t="str">
        <f t="shared" si="401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395"/>
        <v>2432</v>
      </c>
      <c r="B2436" s="25" t="s">
        <v>3340</v>
      </c>
      <c r="C2436" s="45">
        <v>45894</v>
      </c>
      <c r="D2436" s="45">
        <v>45903</v>
      </c>
      <c r="E2436" s="8">
        <v>78.400000000000006</v>
      </c>
      <c r="F2436" s="8">
        <f t="shared" si="396"/>
        <v>6899.2000000000007</v>
      </c>
      <c r="G2436" s="54">
        <f t="shared" si="397"/>
        <v>6899.2000000000007</v>
      </c>
      <c r="H2436" s="25">
        <v>423303</v>
      </c>
      <c r="I2436" s="25" t="s">
        <v>3828</v>
      </c>
      <c r="J2436" s="25">
        <v>1</v>
      </c>
      <c r="K2436" s="25">
        <v>1</v>
      </c>
      <c r="L2436" s="25">
        <f t="shared" si="398"/>
        <v>0</v>
      </c>
      <c r="M2436" s="25" t="s">
        <v>3369</v>
      </c>
      <c r="N2436" s="45">
        <v>45906</v>
      </c>
      <c r="O2436" s="54">
        <v>13020</v>
      </c>
      <c r="P2436" s="25" t="s">
        <v>2290</v>
      </c>
      <c r="Q2436" s="25">
        <v>58155321965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BANGALORE</v>
      </c>
      <c r="W2436" s="56"/>
      <c r="X2436" s="45">
        <v>45908</v>
      </c>
      <c r="Y2436" s="25">
        <f t="shared" si="399"/>
        <v>2</v>
      </c>
      <c r="Z2436" s="25" t="str">
        <f t="shared" si="400"/>
        <v>Saturday</v>
      </c>
      <c r="AA2436" s="25" t="str">
        <f t="shared" si="401"/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si="395"/>
        <v>2433</v>
      </c>
      <c r="B2437" s="25" t="s">
        <v>3340</v>
      </c>
      <c r="C2437" s="45">
        <v>45894</v>
      </c>
      <c r="D2437" s="45">
        <v>45903</v>
      </c>
      <c r="E2437" s="8">
        <v>75.75</v>
      </c>
      <c r="F2437" s="8">
        <f t="shared" si="396"/>
        <v>6666</v>
      </c>
      <c r="G2437" s="54">
        <f t="shared" si="397"/>
        <v>6666</v>
      </c>
      <c r="H2437" s="25">
        <v>423801</v>
      </c>
      <c r="I2437" s="25" t="s">
        <v>3829</v>
      </c>
      <c r="J2437" s="25">
        <v>1</v>
      </c>
      <c r="K2437" s="25">
        <v>1</v>
      </c>
      <c r="L2437" s="25">
        <f t="shared" si="398"/>
        <v>0</v>
      </c>
      <c r="M2437" s="25" t="s">
        <v>3369</v>
      </c>
      <c r="N2437" s="45">
        <v>45906</v>
      </c>
      <c r="O2437" s="54">
        <v>11741.25</v>
      </c>
      <c r="P2437" s="25" t="s">
        <v>2290</v>
      </c>
      <c r="Q2437" s="25">
        <v>58155321965</v>
      </c>
      <c r="R2437" s="25" t="s">
        <v>41</v>
      </c>
      <c r="S2437" s="3">
        <v>-20</v>
      </c>
      <c r="T2437" s="55"/>
      <c r="U2437" s="25" t="s">
        <v>19</v>
      </c>
      <c r="V2437" s="25" t="str">
        <f>VLOOKUP(P2437,'Customer List'!B:C,2,)</f>
        <v>BANGALORE</v>
      </c>
      <c r="W2437" s="56"/>
      <c r="X2437" s="45">
        <v>45908</v>
      </c>
      <c r="Y2437" s="25">
        <f t="shared" si="399"/>
        <v>2</v>
      </c>
      <c r="Z2437" s="25" t="str">
        <f t="shared" si="400"/>
        <v>Saturday</v>
      </c>
      <c r="AA2437" s="25" t="str">
        <f t="shared" si="401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395"/>
        <v>2434</v>
      </c>
      <c r="B2438" s="25" t="s">
        <v>3340</v>
      </c>
      <c r="C2438" s="45">
        <v>45894</v>
      </c>
      <c r="D2438" s="45">
        <v>45903</v>
      </c>
      <c r="E2438" s="8">
        <v>115.5</v>
      </c>
      <c r="F2438" s="8">
        <f t="shared" si="396"/>
        <v>10164</v>
      </c>
      <c r="G2438" s="54">
        <f t="shared" si="397"/>
        <v>10164</v>
      </c>
      <c r="H2438" s="25">
        <v>424401</v>
      </c>
      <c r="I2438" s="25" t="s">
        <v>1347</v>
      </c>
      <c r="J2438" s="25">
        <v>1</v>
      </c>
      <c r="K2438" s="25">
        <v>1</v>
      </c>
      <c r="L2438" s="25">
        <f t="shared" si="398"/>
        <v>0</v>
      </c>
      <c r="M2438" s="25" t="s">
        <v>3369</v>
      </c>
      <c r="N2438" s="45">
        <v>45906</v>
      </c>
      <c r="O2438" s="54">
        <v>19181.25</v>
      </c>
      <c r="P2438" s="25" t="s">
        <v>2290</v>
      </c>
      <c r="Q2438" s="25">
        <v>58155321965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BANGALORE</v>
      </c>
      <c r="W2438" s="56"/>
      <c r="X2438" s="45">
        <v>45908</v>
      </c>
      <c r="Y2438" s="25">
        <f t="shared" si="399"/>
        <v>2</v>
      </c>
      <c r="Z2438" s="25" t="str">
        <f t="shared" si="400"/>
        <v>Saturday</v>
      </c>
      <c r="AA2438" s="25" t="str">
        <f t="shared" si="401"/>
        <v>Monday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395"/>
        <v>2435</v>
      </c>
      <c r="B2439" s="25" t="s">
        <v>3340</v>
      </c>
      <c r="C2439" s="45">
        <v>45894</v>
      </c>
      <c r="D2439" s="45">
        <v>45903</v>
      </c>
      <c r="E2439" s="8">
        <v>71.400000000000006</v>
      </c>
      <c r="F2439" s="8">
        <f t="shared" si="396"/>
        <v>6283.2000000000007</v>
      </c>
      <c r="G2439" s="54">
        <f t="shared" si="397"/>
        <v>6283.2000000000007</v>
      </c>
      <c r="H2439" s="25">
        <v>424601</v>
      </c>
      <c r="I2439" s="25" t="s">
        <v>3830</v>
      </c>
      <c r="J2439" s="25">
        <v>1</v>
      </c>
      <c r="K2439" s="25">
        <v>1</v>
      </c>
      <c r="L2439" s="25">
        <f t="shared" si="398"/>
        <v>0</v>
      </c>
      <c r="M2439" s="25" t="s">
        <v>3550</v>
      </c>
      <c r="N2439" s="45">
        <v>45915</v>
      </c>
      <c r="O2439" s="54">
        <v>10592.7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399"/>
        <v>2</v>
      </c>
      <c r="Z2439" s="25" t="str">
        <f t="shared" si="400"/>
        <v>Monday</v>
      </c>
      <c r="AA2439" s="25" t="str">
        <f t="shared" si="401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395"/>
        <v>2436</v>
      </c>
      <c r="B2440" s="25" t="s">
        <v>3340</v>
      </c>
      <c r="C2440" s="45">
        <v>45894</v>
      </c>
      <c r="D2440" s="45">
        <v>45903</v>
      </c>
      <c r="E2440" s="8">
        <v>451.5</v>
      </c>
      <c r="F2440" s="8">
        <f t="shared" si="396"/>
        <v>39732</v>
      </c>
      <c r="G2440" s="54">
        <f t="shared" si="397"/>
        <v>39732</v>
      </c>
      <c r="H2440" s="25">
        <v>574806</v>
      </c>
      <c r="I2440" s="25" t="s">
        <v>3831</v>
      </c>
      <c r="J2440" s="25">
        <v>1</v>
      </c>
      <c r="K2440" s="25">
        <v>1</v>
      </c>
      <c r="L2440" s="25">
        <f t="shared" si="398"/>
        <v>0</v>
      </c>
      <c r="M2440" s="25" t="s">
        <v>3379</v>
      </c>
      <c r="N2440" s="45">
        <v>45906</v>
      </c>
      <c r="O2440" s="54">
        <v>74981.25</v>
      </c>
      <c r="P2440" s="25" t="s">
        <v>3378</v>
      </c>
      <c r="Q2440" s="25">
        <v>58155323656</v>
      </c>
      <c r="R2440" s="25" t="s">
        <v>41</v>
      </c>
      <c r="S2440" s="3">
        <v>-20</v>
      </c>
      <c r="T2440" s="55"/>
      <c r="U2440" s="25" t="s">
        <v>19</v>
      </c>
      <c r="V2440" s="25" t="str">
        <f>VLOOKUP(P2440,'Customer List'!B:C,2,)</f>
        <v>Pune</v>
      </c>
      <c r="W2440" s="56"/>
      <c r="X2440" s="45">
        <v>45908</v>
      </c>
      <c r="Y2440" s="25">
        <f t="shared" si="399"/>
        <v>2</v>
      </c>
      <c r="Z2440" s="25" t="str">
        <f t="shared" si="400"/>
        <v>Saturday</v>
      </c>
      <c r="AA2440" s="25" t="str">
        <f t="shared" si="401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395"/>
        <v>2437</v>
      </c>
      <c r="B2441" s="25" t="s">
        <v>3340</v>
      </c>
      <c r="C2441" s="45">
        <v>45894</v>
      </c>
      <c r="D2441" s="45">
        <v>45903</v>
      </c>
      <c r="E2441" s="8">
        <v>143.5</v>
      </c>
      <c r="F2441" s="8">
        <f t="shared" si="396"/>
        <v>12628</v>
      </c>
      <c r="G2441" s="54">
        <f t="shared" si="397"/>
        <v>12628</v>
      </c>
      <c r="H2441" s="25">
        <v>606555</v>
      </c>
      <c r="I2441" s="25" t="s">
        <v>3832</v>
      </c>
      <c r="J2441" s="25">
        <v>1</v>
      </c>
      <c r="K2441" s="25">
        <v>1</v>
      </c>
      <c r="L2441" s="25">
        <f t="shared" si="398"/>
        <v>0</v>
      </c>
      <c r="M2441" s="25" t="s">
        <v>3550</v>
      </c>
      <c r="N2441" s="45">
        <v>45915</v>
      </c>
      <c r="O2441" s="54">
        <v>21289.25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399"/>
        <v>2</v>
      </c>
      <c r="Z2441" s="25" t="str">
        <f t="shared" si="400"/>
        <v>Monday</v>
      </c>
      <c r="AA2441" s="25" t="str">
        <f t="shared" si="401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395"/>
        <v>2438</v>
      </c>
      <c r="B2442" s="25" t="s">
        <v>3340</v>
      </c>
      <c r="C2442" s="45">
        <v>45894</v>
      </c>
      <c r="D2442" s="45">
        <v>45903</v>
      </c>
      <c r="E2442" s="8">
        <v>102.2</v>
      </c>
      <c r="F2442" s="8">
        <f t="shared" si="396"/>
        <v>8993.6</v>
      </c>
      <c r="G2442" s="54">
        <f t="shared" si="397"/>
        <v>8993.6</v>
      </c>
      <c r="H2442" s="25">
        <v>633507</v>
      </c>
      <c r="I2442" s="25" t="s">
        <v>3833</v>
      </c>
      <c r="J2442" s="25">
        <v>1</v>
      </c>
      <c r="K2442" s="25">
        <v>1</v>
      </c>
      <c r="L2442" s="25">
        <f t="shared" si="398"/>
        <v>0</v>
      </c>
      <c r="M2442" s="25" t="s">
        <v>3418</v>
      </c>
      <c r="N2442" s="45">
        <v>45908</v>
      </c>
      <c r="O2442" s="54">
        <v>9783</v>
      </c>
      <c r="P2442" s="25" t="s">
        <v>3341</v>
      </c>
      <c r="Q2442" s="25" t="s">
        <v>2078</v>
      </c>
      <c r="R2442" s="25" t="s">
        <v>638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>
        <f>IF(OR(R2442 = "PRIYANKA MADAM", R2442 = "DEEPAK", R2442 = "PORTER"),N2442,"")</f>
        <v>45908</v>
      </c>
      <c r="Y2442" s="25">
        <f t="shared" si="399"/>
        <v>0</v>
      </c>
      <c r="Z2442" s="25" t="str">
        <f t="shared" si="400"/>
        <v>Monday</v>
      </c>
      <c r="AA2442" s="25" t="str">
        <f t="shared" si="401"/>
        <v>Monday</v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395"/>
        <v>2439</v>
      </c>
      <c r="B2443" s="25" t="s">
        <v>3340</v>
      </c>
      <c r="C2443" s="45">
        <v>45894</v>
      </c>
      <c r="D2443" s="45">
        <v>45903</v>
      </c>
      <c r="E2443" s="8">
        <v>102.9</v>
      </c>
      <c r="F2443" s="8">
        <f t="shared" si="396"/>
        <v>9055.2000000000007</v>
      </c>
      <c r="G2443" s="54">
        <f t="shared" si="397"/>
        <v>9055.2000000000007</v>
      </c>
      <c r="H2443" s="25">
        <v>675503</v>
      </c>
      <c r="I2443" s="25" t="s">
        <v>3834</v>
      </c>
      <c r="J2443" s="25">
        <v>1</v>
      </c>
      <c r="K2443" s="25">
        <v>1</v>
      </c>
      <c r="L2443" s="25">
        <f t="shared" si="398"/>
        <v>0</v>
      </c>
      <c r="M2443" s="25" t="s">
        <v>3550</v>
      </c>
      <c r="N2443" s="45">
        <v>45915</v>
      </c>
      <c r="O2443" s="54">
        <v>15265.95</v>
      </c>
      <c r="P2443" s="25" t="s">
        <v>195</v>
      </c>
      <c r="Q2443" s="25">
        <v>58155693046</v>
      </c>
      <c r="R2443" s="25" t="s">
        <v>41</v>
      </c>
      <c r="S2443" s="3">
        <v>4</v>
      </c>
      <c r="T2443" s="55"/>
      <c r="U2443" s="25" t="s">
        <v>19</v>
      </c>
      <c r="V2443" s="25" t="str">
        <f>VLOOKUP(P2443,'Customer List'!B:C,2,)</f>
        <v>Kanpur</v>
      </c>
      <c r="W2443" s="56"/>
      <c r="X2443" s="45">
        <v>45917</v>
      </c>
      <c r="Y2443" s="25">
        <f t="shared" si="399"/>
        <v>2</v>
      </c>
      <c r="Z2443" s="25" t="str">
        <f t="shared" si="400"/>
        <v>Monday</v>
      </c>
      <c r="AA2443" s="25" t="str">
        <f t="shared" si="401"/>
        <v>Wednesday</v>
      </c>
      <c r="AB2443" s="25" t="str">
        <f>VLOOKUP(U2443,'Currency Sheet'!A:C,3,)</f>
        <v>DOLLAR</v>
      </c>
      <c r="AC2443" s="67" t="str">
        <f>VLOOKUP(P2443,'Customer List'!B:D,3,)</f>
        <v>OutStation</v>
      </c>
    </row>
    <row r="2444" spans="1:29" x14ac:dyDescent="0.25">
      <c r="A2444" s="25">
        <f t="shared" si="395"/>
        <v>2440</v>
      </c>
      <c r="B2444" s="25" t="s">
        <v>3340</v>
      </c>
      <c r="C2444" s="45">
        <v>45894</v>
      </c>
      <c r="D2444" s="45">
        <v>45903</v>
      </c>
      <c r="E2444" s="8">
        <v>74.2</v>
      </c>
      <c r="F2444" s="8">
        <f t="shared" si="396"/>
        <v>6529.6</v>
      </c>
      <c r="G2444" s="54">
        <f t="shared" si="397"/>
        <v>6529.6</v>
      </c>
      <c r="H2444" s="25">
        <v>834602</v>
      </c>
      <c r="I2444" s="25" t="s">
        <v>3835</v>
      </c>
      <c r="J2444" s="25">
        <v>1</v>
      </c>
      <c r="K2444" s="25">
        <v>1</v>
      </c>
      <c r="L2444" s="25">
        <f t="shared" si="398"/>
        <v>0</v>
      </c>
      <c r="M2444" s="25" t="s">
        <v>3367</v>
      </c>
      <c r="N2444" s="45">
        <v>45906</v>
      </c>
      <c r="O2444" s="54">
        <v>11829.6</v>
      </c>
      <c r="P2444" s="25" t="s">
        <v>212</v>
      </c>
      <c r="Q2444" s="25">
        <v>58155324614</v>
      </c>
      <c r="R2444" s="25" t="s">
        <v>41</v>
      </c>
      <c r="S2444" s="3">
        <v>4</v>
      </c>
      <c r="T2444" s="55"/>
      <c r="U2444" s="25" t="s">
        <v>19</v>
      </c>
      <c r="V2444" s="25" t="str">
        <f>VLOOKUP(P2444,'Customer List'!B:C,2,)</f>
        <v>Banglore</v>
      </c>
      <c r="W2444" s="56"/>
      <c r="X2444" s="45">
        <v>45908</v>
      </c>
      <c r="Y2444" s="25">
        <f t="shared" si="399"/>
        <v>2</v>
      </c>
      <c r="Z2444" s="25" t="str">
        <f t="shared" si="400"/>
        <v>Saturday</v>
      </c>
      <c r="AA2444" s="25" t="str">
        <f t="shared" si="401"/>
        <v>Monday</v>
      </c>
      <c r="AB2444" s="25" t="str">
        <f>VLOOKUP(U2444,'Currency Sheet'!A:C,3,)</f>
        <v>DOLLAR</v>
      </c>
      <c r="AC2444" s="67" t="str">
        <f>VLOOKUP(P2444,'Customer List'!B:D,3,)</f>
        <v>OutStation</v>
      </c>
    </row>
    <row r="2445" spans="1:29" x14ac:dyDescent="0.25">
      <c r="A2445" s="25">
        <f t="shared" si="395"/>
        <v>2441</v>
      </c>
      <c r="B2445" s="25" t="s">
        <v>3340</v>
      </c>
      <c r="C2445" s="45">
        <v>45894</v>
      </c>
      <c r="D2445" s="45">
        <v>45903</v>
      </c>
      <c r="E2445" s="8">
        <v>107.8</v>
      </c>
      <c r="F2445" s="8">
        <f t="shared" si="396"/>
        <v>9486.4</v>
      </c>
      <c r="G2445" s="54">
        <f t="shared" si="397"/>
        <v>9486.4</v>
      </c>
      <c r="H2445" s="25">
        <v>936905</v>
      </c>
      <c r="I2445" s="25" t="s">
        <v>3836</v>
      </c>
      <c r="J2445" s="25">
        <v>1</v>
      </c>
      <c r="K2445" s="25">
        <v>1</v>
      </c>
      <c r="L2445" s="25">
        <f t="shared" si="398"/>
        <v>0</v>
      </c>
      <c r="M2445" s="25" t="s">
        <v>3550</v>
      </c>
      <c r="N2445" s="45">
        <v>45915</v>
      </c>
      <c r="O2445" s="54">
        <v>15992.9</v>
      </c>
      <c r="P2445" s="25" t="s">
        <v>195</v>
      </c>
      <c r="Q2445" s="25">
        <v>58155693046</v>
      </c>
      <c r="R2445" s="25" t="s">
        <v>41</v>
      </c>
      <c r="S2445" s="3">
        <v>4</v>
      </c>
      <c r="T2445" s="55"/>
      <c r="U2445" s="25" t="s">
        <v>19</v>
      </c>
      <c r="V2445" s="25" t="str">
        <f>VLOOKUP(P2445,'Customer List'!B:C,2,)</f>
        <v>Kanpur</v>
      </c>
      <c r="W2445" s="56"/>
      <c r="X2445" s="45">
        <v>45917</v>
      </c>
      <c r="Y2445" s="25">
        <f t="shared" si="399"/>
        <v>2</v>
      </c>
      <c r="Z2445" s="25" t="str">
        <f t="shared" si="400"/>
        <v>Monday</v>
      </c>
      <c r="AA2445" s="25" t="str">
        <f t="shared" si="401"/>
        <v>Wednesday</v>
      </c>
      <c r="AB2445" s="25" t="str">
        <f>VLOOKUP(U2445,'Currency Sheet'!A:C,3,)</f>
        <v>DOLLAR</v>
      </c>
      <c r="AC2445" s="67" t="str">
        <f>VLOOKUP(P2445,'Customer List'!B:D,3,)</f>
        <v>OutStation</v>
      </c>
    </row>
    <row r="2446" spans="1:29" x14ac:dyDescent="0.25">
      <c r="A2446" s="25">
        <f t="shared" si="395"/>
        <v>2442</v>
      </c>
      <c r="B2446" s="25" t="s">
        <v>3347</v>
      </c>
      <c r="C2446" s="45">
        <v>45898</v>
      </c>
      <c r="D2446" s="45">
        <v>45904</v>
      </c>
      <c r="E2446" s="8">
        <v>25.2</v>
      </c>
      <c r="F2446" s="8">
        <f t="shared" si="396"/>
        <v>2217.6</v>
      </c>
      <c r="G2446" s="54">
        <f t="shared" si="397"/>
        <v>2217.6</v>
      </c>
      <c r="H2446" s="25">
        <v>100203</v>
      </c>
      <c r="I2446" s="25" t="s">
        <v>3837</v>
      </c>
      <c r="J2446" s="25">
        <v>1</v>
      </c>
      <c r="K2446" s="25">
        <v>1</v>
      </c>
      <c r="L2446" s="25">
        <f t="shared" si="398"/>
        <v>0</v>
      </c>
      <c r="M2446" s="25" t="s">
        <v>3426</v>
      </c>
      <c r="N2446" s="45">
        <v>45909</v>
      </c>
      <c r="O2446" s="54">
        <v>3078</v>
      </c>
      <c r="P2446" s="25" t="s">
        <v>255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>
        <f t="shared" ref="X2446:X2485" si="402">IF(OR(R2446 = "PRIYANKA MADAM", R2446 = "DEEPAK", R2446 = "PORTER"),N2446,"")</f>
        <v>45909</v>
      </c>
      <c r="Y2446" s="25">
        <f t="shared" si="399"/>
        <v>0</v>
      </c>
      <c r="Z2446" s="25" t="str">
        <f t="shared" si="400"/>
        <v>Tuesday</v>
      </c>
      <c r="AA2446" s="25" t="str">
        <f t="shared" si="401"/>
        <v>Tuesday</v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395"/>
        <v>2443</v>
      </c>
      <c r="B2447" s="25" t="s">
        <v>3347</v>
      </c>
      <c r="C2447" s="45">
        <v>45898</v>
      </c>
      <c r="D2447" s="45">
        <v>45904</v>
      </c>
      <c r="E2447" s="8">
        <v>73.5</v>
      </c>
      <c r="F2447" s="8">
        <f t="shared" si="396"/>
        <v>6468</v>
      </c>
      <c r="G2447" s="54">
        <f t="shared" si="397"/>
        <v>6468</v>
      </c>
      <c r="H2447" s="25">
        <v>100221</v>
      </c>
      <c r="I2447" s="25" t="s">
        <v>3838</v>
      </c>
      <c r="J2447" s="25">
        <v>1</v>
      </c>
      <c r="K2447" s="25">
        <v>1</v>
      </c>
      <c r="L2447" s="25">
        <f t="shared" si="398"/>
        <v>0</v>
      </c>
      <c r="M2447" s="25" t="s">
        <v>3427</v>
      </c>
      <c r="N2447" s="45">
        <v>45909</v>
      </c>
      <c r="O2447" s="54">
        <v>8977.5</v>
      </c>
      <c r="P2447" s="25" t="s">
        <v>43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Faridabad</v>
      </c>
      <c r="W2447" s="56"/>
      <c r="X2447" s="45">
        <f t="shared" si="402"/>
        <v>45909</v>
      </c>
      <c r="Y2447" s="25">
        <f t="shared" si="399"/>
        <v>0</v>
      </c>
      <c r="Z2447" s="25" t="str">
        <f t="shared" si="400"/>
        <v>Tuesday</v>
      </c>
      <c r="AA2447" s="25" t="str">
        <f t="shared" si="401"/>
        <v>Tuesday</v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395"/>
        <v>2444</v>
      </c>
      <c r="B2448" s="25" t="s">
        <v>3347</v>
      </c>
      <c r="C2448" s="45">
        <v>45898</v>
      </c>
      <c r="D2448" s="45">
        <v>45904</v>
      </c>
      <c r="E2448" s="8">
        <v>222.75</v>
      </c>
      <c r="F2448" s="8">
        <f t="shared" si="396"/>
        <v>19602</v>
      </c>
      <c r="G2448" s="54">
        <f t="shared" si="397"/>
        <v>19602</v>
      </c>
      <c r="H2448" s="25">
        <v>100241</v>
      </c>
      <c r="I2448" s="25" t="s">
        <v>3839</v>
      </c>
      <c r="J2448" s="25">
        <v>1</v>
      </c>
      <c r="K2448" s="25">
        <v>1</v>
      </c>
      <c r="L2448" s="25">
        <f t="shared" si="398"/>
        <v>0</v>
      </c>
      <c r="M2448" s="25" t="s">
        <v>3417</v>
      </c>
      <c r="N2448" s="45">
        <v>45908</v>
      </c>
      <c r="O2448" s="66">
        <v>25393.5</v>
      </c>
      <c r="P2448" s="25" t="s">
        <v>3341</v>
      </c>
      <c r="Q2448" s="25" t="s">
        <v>2078</v>
      </c>
      <c r="R2448" s="25" t="s">
        <v>638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>
        <f t="shared" si="402"/>
        <v>45908</v>
      </c>
      <c r="Y2448" s="25">
        <f t="shared" si="399"/>
        <v>0</v>
      </c>
      <c r="Z2448" s="25" t="str">
        <f t="shared" si="400"/>
        <v>Monday</v>
      </c>
      <c r="AA2448" s="25" t="str">
        <f t="shared" si="401"/>
        <v>Monday</v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395"/>
        <v>2445</v>
      </c>
      <c r="B2449" s="25" t="s">
        <v>3347</v>
      </c>
      <c r="C2449" s="45">
        <v>45898</v>
      </c>
      <c r="D2449" s="45">
        <v>45904</v>
      </c>
      <c r="E2449" s="8">
        <v>82.6</v>
      </c>
      <c r="F2449" s="8">
        <f t="shared" si="396"/>
        <v>7268.7999999999993</v>
      </c>
      <c r="G2449" s="54">
        <f t="shared" si="397"/>
        <v>7268.7999999999993</v>
      </c>
      <c r="H2449" s="25">
        <v>100433</v>
      </c>
      <c r="I2449" s="25" t="s">
        <v>3840</v>
      </c>
      <c r="J2449" s="25">
        <v>1</v>
      </c>
      <c r="K2449" s="25">
        <v>1</v>
      </c>
      <c r="L2449" s="25">
        <f t="shared" si="398"/>
        <v>0</v>
      </c>
      <c r="M2449" s="25" t="s">
        <v>3426</v>
      </c>
      <c r="N2449" s="45">
        <v>45909</v>
      </c>
      <c r="O2449" s="54">
        <v>10089</v>
      </c>
      <c r="P2449" s="25" t="s">
        <v>255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>
        <f t="shared" si="402"/>
        <v>45909</v>
      </c>
      <c r="Y2449" s="25">
        <f t="shared" si="399"/>
        <v>0</v>
      </c>
      <c r="Z2449" s="25" t="str">
        <f t="shared" si="400"/>
        <v>Tuesday</v>
      </c>
      <c r="AA2449" s="25" t="str">
        <f t="shared" si="401"/>
        <v>Tuesday</v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395"/>
        <v>2446</v>
      </c>
      <c r="B2450" s="25" t="s">
        <v>3347</v>
      </c>
      <c r="C2450" s="45">
        <v>45898</v>
      </c>
      <c r="D2450" s="45">
        <v>45904</v>
      </c>
      <c r="E2450" s="8">
        <v>231.75</v>
      </c>
      <c r="F2450" s="8">
        <f t="shared" si="396"/>
        <v>20394</v>
      </c>
      <c r="G2450" s="54">
        <f t="shared" si="397"/>
        <v>20394</v>
      </c>
      <c r="H2450" s="25">
        <v>100451</v>
      </c>
      <c r="I2450" s="25" t="s">
        <v>3841</v>
      </c>
      <c r="J2450" s="25">
        <v>1</v>
      </c>
      <c r="K2450" s="25">
        <v>1</v>
      </c>
      <c r="L2450" s="25">
        <f t="shared" si="398"/>
        <v>0</v>
      </c>
      <c r="M2450" s="25" t="s">
        <v>3427</v>
      </c>
      <c r="N2450" s="45">
        <v>45909</v>
      </c>
      <c r="O2450" s="54">
        <v>26419.5</v>
      </c>
      <c r="P2450" s="25" t="s">
        <v>43</v>
      </c>
      <c r="Q2450" s="25" t="s">
        <v>2078</v>
      </c>
      <c r="R2450" s="25" t="s">
        <v>849</v>
      </c>
      <c r="S2450" s="3">
        <v>4</v>
      </c>
      <c r="T2450" s="55"/>
      <c r="U2450" s="25" t="s">
        <v>19</v>
      </c>
      <c r="V2450" s="25" t="str">
        <f>VLOOKUP(P2450,'Customer List'!B:C,2,)</f>
        <v>Faridabad</v>
      </c>
      <c r="W2450" s="56"/>
      <c r="X2450" s="45">
        <f t="shared" si="402"/>
        <v>45909</v>
      </c>
      <c r="Y2450" s="25">
        <f t="shared" si="399"/>
        <v>0</v>
      </c>
      <c r="Z2450" s="25" t="str">
        <f t="shared" si="400"/>
        <v>Tuesday</v>
      </c>
      <c r="AA2450" s="25" t="str">
        <f t="shared" si="401"/>
        <v>Tuesday</v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395"/>
        <v>2447</v>
      </c>
      <c r="B2451" s="25" t="s">
        <v>3347</v>
      </c>
      <c r="C2451" s="45">
        <v>45898</v>
      </c>
      <c r="D2451" s="45">
        <v>45904</v>
      </c>
      <c r="E2451" s="8">
        <v>204.75</v>
      </c>
      <c r="F2451" s="8">
        <f t="shared" si="396"/>
        <v>18018</v>
      </c>
      <c r="G2451" s="54">
        <f t="shared" si="397"/>
        <v>18018</v>
      </c>
      <c r="H2451" s="25">
        <v>100548</v>
      </c>
      <c r="I2451" s="25" t="s">
        <v>3841</v>
      </c>
      <c r="J2451" s="25">
        <v>1</v>
      </c>
      <c r="K2451" s="25">
        <v>1</v>
      </c>
      <c r="L2451" s="25">
        <f t="shared" si="398"/>
        <v>0</v>
      </c>
      <c r="M2451" s="25" t="s">
        <v>3417</v>
      </c>
      <c r="N2451" s="45">
        <v>45908</v>
      </c>
      <c r="O2451" s="66">
        <v>23341.5</v>
      </c>
      <c r="P2451" s="25" t="s">
        <v>3341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>
        <f t="shared" si="402"/>
        <v>45908</v>
      </c>
      <c r="Y2451" s="25">
        <f t="shared" si="399"/>
        <v>0</v>
      </c>
      <c r="Z2451" s="25" t="str">
        <f t="shared" si="400"/>
        <v>Monday</v>
      </c>
      <c r="AA2451" s="25" t="str">
        <f t="shared" si="401"/>
        <v>Monday</v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395"/>
        <v>2448</v>
      </c>
      <c r="B2452" s="25" t="s">
        <v>3347</v>
      </c>
      <c r="C2452" s="45">
        <v>45898</v>
      </c>
      <c r="D2452" s="45">
        <v>45904</v>
      </c>
      <c r="E2452" s="8">
        <v>123.75</v>
      </c>
      <c r="F2452" s="8">
        <f t="shared" si="396"/>
        <v>10890</v>
      </c>
      <c r="G2452" s="54">
        <f t="shared" si="397"/>
        <v>10890</v>
      </c>
      <c r="H2452" s="25">
        <v>100737</v>
      </c>
      <c r="I2452" s="25" t="s">
        <v>3842</v>
      </c>
      <c r="J2452" s="25">
        <v>1</v>
      </c>
      <c r="K2452" s="25">
        <v>1</v>
      </c>
      <c r="L2452" s="25">
        <f t="shared" si="398"/>
        <v>0</v>
      </c>
      <c r="M2452" s="25" t="s">
        <v>3426</v>
      </c>
      <c r="N2452" s="45">
        <v>45909</v>
      </c>
      <c r="O2452" s="54">
        <v>14107.5</v>
      </c>
      <c r="P2452" s="25" t="s">
        <v>255</v>
      </c>
      <c r="Q2452" s="25" t="s">
        <v>2078</v>
      </c>
      <c r="R2452" s="25" t="s">
        <v>849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>
        <f t="shared" si="402"/>
        <v>45909</v>
      </c>
      <c r="Y2452" s="25">
        <f t="shared" si="399"/>
        <v>0</v>
      </c>
      <c r="Z2452" s="25" t="str">
        <f t="shared" si="400"/>
        <v>Tuesday</v>
      </c>
      <c r="AA2452" s="25" t="str">
        <f t="shared" si="401"/>
        <v>Tuesday</v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395"/>
        <v>2449</v>
      </c>
      <c r="B2453" s="25" t="s">
        <v>3347</v>
      </c>
      <c r="C2453" s="45">
        <v>45898</v>
      </c>
      <c r="D2453" s="45">
        <v>45904</v>
      </c>
      <c r="E2453" s="8">
        <v>156.75</v>
      </c>
      <c r="F2453" s="8">
        <f t="shared" si="396"/>
        <v>13794</v>
      </c>
      <c r="G2453" s="54">
        <f t="shared" si="397"/>
        <v>13794</v>
      </c>
      <c r="H2453" s="25">
        <v>100741</v>
      </c>
      <c r="I2453" s="25" t="s">
        <v>3843</v>
      </c>
      <c r="J2453" s="25">
        <v>1</v>
      </c>
      <c r="K2453" s="25">
        <v>1</v>
      </c>
      <c r="L2453" s="25">
        <f t="shared" si="398"/>
        <v>0</v>
      </c>
      <c r="M2453" s="25" t="s">
        <v>3427</v>
      </c>
      <c r="N2453" s="45">
        <v>45909</v>
      </c>
      <c r="O2453" s="54">
        <v>17869.5</v>
      </c>
      <c r="P2453" s="25" t="s">
        <v>43</v>
      </c>
      <c r="Q2453" s="25" t="s">
        <v>2078</v>
      </c>
      <c r="R2453" s="25" t="s">
        <v>849</v>
      </c>
      <c r="S2453" s="3">
        <v>4</v>
      </c>
      <c r="T2453" s="55"/>
      <c r="U2453" s="25" t="s">
        <v>19</v>
      </c>
      <c r="V2453" s="25" t="str">
        <f>VLOOKUP(P2453,'Customer List'!B:C,2,)</f>
        <v>Faridabad</v>
      </c>
      <c r="W2453" s="56"/>
      <c r="X2453" s="45">
        <f t="shared" si="402"/>
        <v>45909</v>
      </c>
      <c r="Y2453" s="25">
        <f t="shared" si="399"/>
        <v>0</v>
      </c>
      <c r="Z2453" s="25" t="str">
        <f t="shared" si="400"/>
        <v>Tuesday</v>
      </c>
      <c r="AA2453" s="25" t="str">
        <f t="shared" si="401"/>
        <v>Tuesday</v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395"/>
        <v>2450</v>
      </c>
      <c r="B2454" s="25" t="s">
        <v>3347</v>
      </c>
      <c r="C2454" s="45">
        <v>45898</v>
      </c>
      <c r="D2454" s="45">
        <v>45904</v>
      </c>
      <c r="E2454" s="8">
        <v>174</v>
      </c>
      <c r="F2454" s="8">
        <f t="shared" si="396"/>
        <v>15312</v>
      </c>
      <c r="G2454" s="54">
        <f t="shared" si="397"/>
        <v>15312</v>
      </c>
      <c r="H2454" s="25">
        <v>100752</v>
      </c>
      <c r="I2454" s="25" t="s">
        <v>3844</v>
      </c>
      <c r="J2454" s="25">
        <v>1</v>
      </c>
      <c r="K2454" s="25">
        <v>1</v>
      </c>
      <c r="L2454" s="25">
        <f t="shared" si="398"/>
        <v>0</v>
      </c>
      <c r="M2454" s="25" t="s">
        <v>3417</v>
      </c>
      <c r="N2454" s="45">
        <v>45908</v>
      </c>
      <c r="O2454" s="66">
        <v>19836</v>
      </c>
      <c r="P2454" s="25" t="s">
        <v>3341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>
        <f t="shared" si="402"/>
        <v>45908</v>
      </c>
      <c r="Y2454" s="25">
        <f t="shared" si="399"/>
        <v>0</v>
      </c>
      <c r="Z2454" s="25" t="str">
        <f t="shared" si="400"/>
        <v>Monday</v>
      </c>
      <c r="AA2454" s="25" t="str">
        <f t="shared" si="401"/>
        <v>Monday</v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395"/>
        <v>2451</v>
      </c>
      <c r="B2455" s="25" t="s">
        <v>3347</v>
      </c>
      <c r="C2455" s="45">
        <v>45898</v>
      </c>
      <c r="D2455" s="45">
        <v>45904</v>
      </c>
      <c r="E2455" s="8">
        <v>32.9</v>
      </c>
      <c r="F2455" s="8">
        <f t="shared" si="396"/>
        <v>2895.2</v>
      </c>
      <c r="G2455" s="54">
        <f t="shared" si="397"/>
        <v>2895.2</v>
      </c>
      <c r="H2455" s="25">
        <v>101205</v>
      </c>
      <c r="I2455" s="25" t="s">
        <v>3845</v>
      </c>
      <c r="J2455" s="25">
        <v>1</v>
      </c>
      <c r="K2455" s="25">
        <v>1</v>
      </c>
      <c r="L2455" s="25">
        <f t="shared" si="398"/>
        <v>0</v>
      </c>
      <c r="M2455" s="25" t="s">
        <v>3417</v>
      </c>
      <c r="N2455" s="45">
        <v>45908</v>
      </c>
      <c r="O2455" s="66">
        <v>4018.5</v>
      </c>
      <c r="P2455" s="25" t="s">
        <v>3341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>
        <f t="shared" si="402"/>
        <v>45908</v>
      </c>
      <c r="Y2455" s="25">
        <f t="shared" si="399"/>
        <v>0</v>
      </c>
      <c r="Z2455" s="25" t="str">
        <f t="shared" si="400"/>
        <v>Monday</v>
      </c>
      <c r="AA2455" s="25" t="str">
        <f t="shared" si="401"/>
        <v>Monday</v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395"/>
        <v>2452</v>
      </c>
      <c r="B2456" s="25" t="s">
        <v>3347</v>
      </c>
      <c r="C2456" s="45">
        <v>45898</v>
      </c>
      <c r="D2456" s="45">
        <v>45904</v>
      </c>
      <c r="E2456" s="8">
        <v>223.3</v>
      </c>
      <c r="F2456" s="8">
        <f t="shared" si="396"/>
        <v>19650.400000000001</v>
      </c>
      <c r="G2456" s="54">
        <f t="shared" si="397"/>
        <v>19650.400000000001</v>
      </c>
      <c r="H2456" s="25">
        <v>102030</v>
      </c>
      <c r="I2456" s="25" t="s">
        <v>3846</v>
      </c>
      <c r="J2456" s="25">
        <v>1</v>
      </c>
      <c r="K2456" s="25">
        <v>1</v>
      </c>
      <c r="L2456" s="25">
        <f t="shared" si="398"/>
        <v>0</v>
      </c>
      <c r="M2456" s="25" t="s">
        <v>3417</v>
      </c>
      <c r="N2456" s="45">
        <v>45908</v>
      </c>
      <c r="O2456" s="66">
        <v>27274.5</v>
      </c>
      <c r="P2456" s="25" t="s">
        <v>3341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>
        <f t="shared" si="402"/>
        <v>45908</v>
      </c>
      <c r="Y2456" s="25">
        <f t="shared" si="399"/>
        <v>0</v>
      </c>
      <c r="Z2456" s="25" t="str">
        <f t="shared" si="400"/>
        <v>Monday</v>
      </c>
      <c r="AA2456" s="25" t="str">
        <f t="shared" si="401"/>
        <v>Monday</v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395"/>
        <v>2453</v>
      </c>
      <c r="B2457" s="25" t="s">
        <v>3347</v>
      </c>
      <c r="C2457" s="45">
        <v>45898</v>
      </c>
      <c r="D2457" s="45">
        <v>45904</v>
      </c>
      <c r="E2457" s="8">
        <v>150.5</v>
      </c>
      <c r="F2457" s="8">
        <f t="shared" si="396"/>
        <v>13244</v>
      </c>
      <c r="G2457" s="54">
        <f t="shared" si="397"/>
        <v>13244</v>
      </c>
      <c r="H2457" s="25">
        <v>103030</v>
      </c>
      <c r="I2457" s="25" t="s">
        <v>3847</v>
      </c>
      <c r="J2457" s="25">
        <v>1</v>
      </c>
      <c r="K2457" s="25">
        <v>1</v>
      </c>
      <c r="L2457" s="25">
        <f t="shared" si="398"/>
        <v>0</v>
      </c>
      <c r="M2457" s="25" t="s">
        <v>3417</v>
      </c>
      <c r="N2457" s="45">
        <v>45908</v>
      </c>
      <c r="O2457" s="66">
        <v>18382.5</v>
      </c>
      <c r="P2457" s="25" t="s">
        <v>3341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>
        <f t="shared" si="402"/>
        <v>45908</v>
      </c>
      <c r="Y2457" s="25">
        <f t="shared" si="399"/>
        <v>0</v>
      </c>
      <c r="Z2457" s="25" t="str">
        <f t="shared" si="400"/>
        <v>Monday</v>
      </c>
      <c r="AA2457" s="25" t="str">
        <f t="shared" si="401"/>
        <v>Monday</v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395"/>
        <v>2454</v>
      </c>
      <c r="B2458" s="25" t="s">
        <v>3347</v>
      </c>
      <c r="C2458" s="45">
        <v>45898</v>
      </c>
      <c r="D2458" s="45">
        <v>45904</v>
      </c>
      <c r="E2458" s="8">
        <v>181.5</v>
      </c>
      <c r="F2458" s="8">
        <f t="shared" si="396"/>
        <v>15972</v>
      </c>
      <c r="G2458" s="54">
        <f t="shared" si="397"/>
        <v>15972</v>
      </c>
      <c r="H2458" s="25">
        <v>103134</v>
      </c>
      <c r="I2458" s="25" t="s">
        <v>3783</v>
      </c>
      <c r="J2458" s="25">
        <v>1</v>
      </c>
      <c r="K2458" s="25">
        <v>1</v>
      </c>
      <c r="L2458" s="25">
        <f t="shared" si="398"/>
        <v>0</v>
      </c>
      <c r="M2458" s="25" t="s">
        <v>3418</v>
      </c>
      <c r="N2458" s="45">
        <v>45908</v>
      </c>
      <c r="O2458" s="54">
        <v>20691</v>
      </c>
      <c r="P2458" s="25" t="s">
        <v>3341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>
        <f t="shared" si="402"/>
        <v>45908</v>
      </c>
      <c r="Y2458" s="25">
        <f t="shared" si="399"/>
        <v>0</v>
      </c>
      <c r="Z2458" s="25" t="str">
        <f t="shared" si="400"/>
        <v>Monday</v>
      </c>
      <c r="AA2458" s="25" t="str">
        <f t="shared" si="401"/>
        <v>Monday</v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395"/>
        <v>2455</v>
      </c>
      <c r="B2459" s="25" t="s">
        <v>3347</v>
      </c>
      <c r="C2459" s="45">
        <v>45898</v>
      </c>
      <c r="D2459" s="45">
        <v>45904</v>
      </c>
      <c r="E2459" s="8">
        <v>112</v>
      </c>
      <c r="F2459" s="8">
        <f t="shared" si="396"/>
        <v>9856</v>
      </c>
      <c r="G2459" s="54">
        <f t="shared" si="397"/>
        <v>9856</v>
      </c>
      <c r="H2459" s="25">
        <v>103191</v>
      </c>
      <c r="I2459" s="25" t="s">
        <v>3848</v>
      </c>
      <c r="J2459" s="25">
        <v>1</v>
      </c>
      <c r="K2459" s="25">
        <v>1</v>
      </c>
      <c r="L2459" s="25">
        <f t="shared" si="398"/>
        <v>0</v>
      </c>
      <c r="M2459" s="25" t="s">
        <v>3427</v>
      </c>
      <c r="N2459" s="45">
        <v>45909</v>
      </c>
      <c r="O2459" s="54">
        <v>13680</v>
      </c>
      <c r="P2459" s="25" t="s">
        <v>43</v>
      </c>
      <c r="Q2459" s="25" t="s">
        <v>2078</v>
      </c>
      <c r="R2459" s="25" t="s">
        <v>849</v>
      </c>
      <c r="S2459" s="3">
        <v>4</v>
      </c>
      <c r="T2459" s="55"/>
      <c r="U2459" s="25" t="s">
        <v>19</v>
      </c>
      <c r="V2459" s="25" t="str">
        <f>VLOOKUP(P2459,'Customer List'!B:C,2,)</f>
        <v>Faridabad</v>
      </c>
      <c r="W2459" s="56"/>
      <c r="X2459" s="45">
        <f t="shared" si="402"/>
        <v>45909</v>
      </c>
      <c r="Y2459" s="25">
        <f t="shared" si="399"/>
        <v>0</v>
      </c>
      <c r="Z2459" s="25" t="str">
        <f t="shared" si="400"/>
        <v>Tuesday</v>
      </c>
      <c r="AA2459" s="25" t="str">
        <f t="shared" si="401"/>
        <v>Tuesday</v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395"/>
        <v>2456</v>
      </c>
      <c r="B2460" s="25" t="s">
        <v>3347</v>
      </c>
      <c r="C2460" s="45">
        <v>45898</v>
      </c>
      <c r="D2460" s="45">
        <v>45904</v>
      </c>
      <c r="E2460" s="8">
        <v>181.5</v>
      </c>
      <c r="F2460" s="8">
        <f t="shared" si="396"/>
        <v>15972</v>
      </c>
      <c r="G2460" s="54">
        <f t="shared" si="397"/>
        <v>15972</v>
      </c>
      <c r="H2460" s="25">
        <v>103248</v>
      </c>
      <c r="I2460" s="25" t="s">
        <v>3849</v>
      </c>
      <c r="J2460" s="25">
        <v>1</v>
      </c>
      <c r="K2460" s="25">
        <v>1</v>
      </c>
      <c r="L2460" s="25">
        <f t="shared" si="398"/>
        <v>0</v>
      </c>
      <c r="M2460" s="25" t="s">
        <v>3417</v>
      </c>
      <c r="N2460" s="45">
        <v>45908</v>
      </c>
      <c r="O2460" s="66">
        <v>20691</v>
      </c>
      <c r="P2460" s="25" t="s">
        <v>3341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>
        <f t="shared" si="402"/>
        <v>45908</v>
      </c>
      <c r="Y2460" s="25">
        <f t="shared" si="399"/>
        <v>0</v>
      </c>
      <c r="Z2460" s="25" t="str">
        <f t="shared" si="400"/>
        <v>Monday</v>
      </c>
      <c r="AA2460" s="25" t="str">
        <f t="shared" si="401"/>
        <v>Monday</v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395"/>
        <v>2457</v>
      </c>
      <c r="B2461" s="25" t="s">
        <v>3347</v>
      </c>
      <c r="C2461" s="45">
        <v>45898</v>
      </c>
      <c r="D2461" s="45">
        <v>45904</v>
      </c>
      <c r="E2461" s="8">
        <v>150.5</v>
      </c>
      <c r="F2461" s="8">
        <f t="shared" si="396"/>
        <v>13244</v>
      </c>
      <c r="G2461" s="54">
        <f t="shared" si="397"/>
        <v>13244</v>
      </c>
      <c r="H2461" s="25">
        <v>104426</v>
      </c>
      <c r="I2461" s="25" t="s">
        <v>3850</v>
      </c>
      <c r="J2461" s="25">
        <v>1</v>
      </c>
      <c r="K2461" s="25">
        <v>1</v>
      </c>
      <c r="L2461" s="25">
        <f t="shared" si="398"/>
        <v>0</v>
      </c>
      <c r="M2461" s="25" t="s">
        <v>3417</v>
      </c>
      <c r="N2461" s="45">
        <v>45908</v>
      </c>
      <c r="O2461" s="66">
        <v>18382.5</v>
      </c>
      <c r="P2461" s="25" t="s">
        <v>3341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>
        <f t="shared" si="402"/>
        <v>45908</v>
      </c>
      <c r="Y2461" s="25">
        <f t="shared" si="399"/>
        <v>0</v>
      </c>
      <c r="Z2461" s="25" t="str">
        <f t="shared" si="400"/>
        <v>Monday</v>
      </c>
      <c r="AA2461" s="25" t="str">
        <f t="shared" si="401"/>
        <v>Monday</v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395"/>
        <v>2458</v>
      </c>
      <c r="B2462" s="25" t="s">
        <v>3347</v>
      </c>
      <c r="C2462" s="45">
        <v>45898</v>
      </c>
      <c r="D2462" s="45">
        <v>45904</v>
      </c>
      <c r="E2462" s="8">
        <v>65.8</v>
      </c>
      <c r="F2462" s="8">
        <f t="shared" si="396"/>
        <v>5790.4</v>
      </c>
      <c r="G2462" s="54">
        <f t="shared" si="397"/>
        <v>5790.4</v>
      </c>
      <c r="H2462" s="25">
        <v>105013</v>
      </c>
      <c r="I2462" s="25" t="s">
        <v>3851</v>
      </c>
      <c r="J2462" s="25">
        <v>1</v>
      </c>
      <c r="K2462" s="25">
        <v>1</v>
      </c>
      <c r="L2462" s="25">
        <f t="shared" si="398"/>
        <v>0</v>
      </c>
      <c r="M2462" s="25" t="s">
        <v>3418</v>
      </c>
      <c r="N2462" s="45">
        <v>45908</v>
      </c>
      <c r="O2462" s="54">
        <v>8037</v>
      </c>
      <c r="P2462" s="25" t="s">
        <v>3341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>
        <f t="shared" si="402"/>
        <v>45908</v>
      </c>
      <c r="Y2462" s="25">
        <f t="shared" si="399"/>
        <v>0</v>
      </c>
      <c r="Z2462" s="25" t="str">
        <f t="shared" si="400"/>
        <v>Monday</v>
      </c>
      <c r="AA2462" s="25" t="str">
        <f t="shared" si="401"/>
        <v>Monday</v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395"/>
        <v>2459</v>
      </c>
      <c r="B2463" s="25" t="s">
        <v>3347</v>
      </c>
      <c r="C2463" s="45">
        <v>45898</v>
      </c>
      <c r="D2463" s="45">
        <v>45904</v>
      </c>
      <c r="E2463" s="8">
        <v>197.4</v>
      </c>
      <c r="F2463" s="8">
        <f t="shared" si="396"/>
        <v>17371.2</v>
      </c>
      <c r="G2463" s="54">
        <f t="shared" si="397"/>
        <v>17371.2</v>
      </c>
      <c r="H2463" s="25">
        <v>105116</v>
      </c>
      <c r="I2463" s="25" t="s">
        <v>3852</v>
      </c>
      <c r="J2463" s="25">
        <v>1</v>
      </c>
      <c r="K2463" s="25">
        <v>1</v>
      </c>
      <c r="L2463" s="25">
        <f t="shared" si="398"/>
        <v>0</v>
      </c>
      <c r="M2463" s="25" t="s">
        <v>3418</v>
      </c>
      <c r="N2463" s="45">
        <v>45908</v>
      </c>
      <c r="O2463" s="54">
        <v>19611</v>
      </c>
      <c r="P2463" s="25" t="s">
        <v>3341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>
        <f t="shared" si="402"/>
        <v>45908</v>
      </c>
      <c r="Y2463" s="25">
        <f t="shared" si="399"/>
        <v>0</v>
      </c>
      <c r="Z2463" s="25" t="str">
        <f t="shared" si="400"/>
        <v>Monday</v>
      </c>
      <c r="AA2463" s="25" t="str">
        <f t="shared" si="401"/>
        <v>Monday</v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395"/>
        <v>2460</v>
      </c>
      <c r="B2464" s="25" t="s">
        <v>3347</v>
      </c>
      <c r="C2464" s="45">
        <v>45898</v>
      </c>
      <c r="D2464" s="45">
        <v>45904</v>
      </c>
      <c r="E2464" s="8">
        <v>150.5</v>
      </c>
      <c r="F2464" s="8">
        <f t="shared" si="396"/>
        <v>13244</v>
      </c>
      <c r="G2464" s="54">
        <f t="shared" si="397"/>
        <v>26488</v>
      </c>
      <c r="H2464" s="25">
        <v>107622</v>
      </c>
      <c r="I2464" s="25" t="s">
        <v>3853</v>
      </c>
      <c r="J2464" s="25">
        <v>2</v>
      </c>
      <c r="K2464" s="25">
        <v>2</v>
      </c>
      <c r="L2464" s="25">
        <f t="shared" si="398"/>
        <v>0</v>
      </c>
      <c r="M2464" s="25" t="s">
        <v>3418</v>
      </c>
      <c r="N2464" s="45">
        <v>45908</v>
      </c>
      <c r="O2464" s="54">
        <f>18382.5+13882.5</f>
        <v>32265</v>
      </c>
      <c r="P2464" s="25" t="s">
        <v>3341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>
        <f t="shared" si="402"/>
        <v>45908</v>
      </c>
      <c r="Y2464" s="25">
        <f t="shared" si="399"/>
        <v>0</v>
      </c>
      <c r="Z2464" s="25" t="str">
        <f t="shared" si="400"/>
        <v>Monday</v>
      </c>
      <c r="AA2464" s="25" t="str">
        <f t="shared" si="401"/>
        <v>Monday</v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395"/>
        <v>2461</v>
      </c>
      <c r="B2465" s="25" t="s">
        <v>3347</v>
      </c>
      <c r="C2465" s="45">
        <v>45898</v>
      </c>
      <c r="D2465" s="45">
        <v>45904</v>
      </c>
      <c r="E2465" s="8">
        <v>263.89999999999998</v>
      </c>
      <c r="F2465" s="8">
        <f t="shared" si="396"/>
        <v>23223.199999999997</v>
      </c>
      <c r="G2465" s="54">
        <f t="shared" si="397"/>
        <v>23223.199999999997</v>
      </c>
      <c r="H2465" s="25">
        <v>114118</v>
      </c>
      <c r="I2465" s="25" t="s">
        <v>3854</v>
      </c>
      <c r="J2465" s="25">
        <v>1</v>
      </c>
      <c r="K2465" s="25">
        <v>1</v>
      </c>
      <c r="L2465" s="25">
        <f t="shared" si="398"/>
        <v>0</v>
      </c>
      <c r="M2465" s="25" t="s">
        <v>3418</v>
      </c>
      <c r="N2465" s="45">
        <v>45908</v>
      </c>
      <c r="O2465" s="54">
        <v>32233.5</v>
      </c>
      <c r="P2465" s="25" t="s">
        <v>3341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>
        <f t="shared" si="402"/>
        <v>45908</v>
      </c>
      <c r="Y2465" s="25">
        <f t="shared" si="399"/>
        <v>0</v>
      </c>
      <c r="Z2465" s="25" t="str">
        <f t="shared" si="400"/>
        <v>Monday</v>
      </c>
      <c r="AA2465" s="25" t="str">
        <f t="shared" si="401"/>
        <v>Monday</v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395"/>
        <v>2462</v>
      </c>
      <c r="B2466" s="25" t="s">
        <v>3347</v>
      </c>
      <c r="C2466" s="45">
        <v>45898</v>
      </c>
      <c r="D2466" s="45">
        <v>45904</v>
      </c>
      <c r="E2466" s="8">
        <v>67.2</v>
      </c>
      <c r="F2466" s="8">
        <f t="shared" si="396"/>
        <v>5913.6</v>
      </c>
      <c r="G2466" s="54">
        <f t="shared" si="397"/>
        <v>5913.6</v>
      </c>
      <c r="H2466" s="25">
        <v>116605</v>
      </c>
      <c r="I2466" s="25" t="s">
        <v>3855</v>
      </c>
      <c r="J2466" s="25">
        <v>1</v>
      </c>
      <c r="K2466" s="25">
        <v>1</v>
      </c>
      <c r="L2466" s="25">
        <f t="shared" si="398"/>
        <v>0</v>
      </c>
      <c r="M2466" s="25" t="s">
        <v>3418</v>
      </c>
      <c r="N2466" s="45">
        <v>45908</v>
      </c>
      <c r="O2466" s="54">
        <v>8208</v>
      </c>
      <c r="P2466" s="25" t="s">
        <v>3341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>
        <f t="shared" si="402"/>
        <v>45908</v>
      </c>
      <c r="Y2466" s="25">
        <f t="shared" si="399"/>
        <v>0</v>
      </c>
      <c r="Z2466" s="25" t="str">
        <f t="shared" si="400"/>
        <v>Monday</v>
      </c>
      <c r="AA2466" s="25" t="str">
        <f t="shared" si="401"/>
        <v>Monday</v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395"/>
        <v>2463</v>
      </c>
      <c r="B2467" s="25" t="s">
        <v>3347</v>
      </c>
      <c r="C2467" s="45">
        <v>45898</v>
      </c>
      <c r="D2467" s="45">
        <v>45904</v>
      </c>
      <c r="E2467" s="8">
        <v>204.4</v>
      </c>
      <c r="F2467" s="8">
        <f t="shared" si="396"/>
        <v>17987.2</v>
      </c>
      <c r="G2467" s="54">
        <f t="shared" si="397"/>
        <v>17987.2</v>
      </c>
      <c r="H2467" s="25">
        <v>117324</v>
      </c>
      <c r="I2467" s="25" t="s">
        <v>3856</v>
      </c>
      <c r="J2467" s="25">
        <v>1</v>
      </c>
      <c r="K2467" s="25">
        <v>1</v>
      </c>
      <c r="L2467" s="25">
        <f t="shared" si="398"/>
        <v>0</v>
      </c>
      <c r="M2467" s="25" t="s">
        <v>3425</v>
      </c>
      <c r="N2467" s="45">
        <v>45909</v>
      </c>
      <c r="O2467" s="54">
        <v>24966</v>
      </c>
      <c r="P2467" s="25" t="s">
        <v>255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>
        <f t="shared" si="402"/>
        <v>45909</v>
      </c>
      <c r="Y2467" s="25">
        <f t="shared" si="399"/>
        <v>0</v>
      </c>
      <c r="Z2467" s="25" t="str">
        <f t="shared" si="400"/>
        <v>Tuesday</v>
      </c>
      <c r="AA2467" s="25" t="str">
        <f t="shared" si="401"/>
        <v>Tuesday</v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395"/>
        <v>2464</v>
      </c>
      <c r="B2468" s="25" t="s">
        <v>3347</v>
      </c>
      <c r="C2468" s="45">
        <v>45898</v>
      </c>
      <c r="D2468" s="45">
        <v>45904</v>
      </c>
      <c r="E2468" s="8">
        <v>214.5</v>
      </c>
      <c r="F2468" s="8">
        <f t="shared" si="396"/>
        <v>18876</v>
      </c>
      <c r="G2468" s="54">
        <f t="shared" si="397"/>
        <v>37752</v>
      </c>
      <c r="H2468" s="25">
        <v>117336</v>
      </c>
      <c r="I2468" s="25" t="s">
        <v>3857</v>
      </c>
      <c r="J2468" s="25">
        <v>2</v>
      </c>
      <c r="K2468" s="25">
        <v>2</v>
      </c>
      <c r="L2468" s="25">
        <f t="shared" si="398"/>
        <v>0</v>
      </c>
      <c r="M2468" s="25" t="s">
        <v>3418</v>
      </c>
      <c r="N2468" s="45">
        <v>45908</v>
      </c>
      <c r="O2468" s="54">
        <f>24453+22653</f>
        <v>47106</v>
      </c>
      <c r="P2468" s="25" t="s">
        <v>3341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>
        <f t="shared" si="402"/>
        <v>45908</v>
      </c>
      <c r="Y2468" s="25">
        <f t="shared" si="399"/>
        <v>0</v>
      </c>
      <c r="Z2468" s="25" t="str">
        <f t="shared" si="400"/>
        <v>Monday</v>
      </c>
      <c r="AA2468" s="25" t="str">
        <f t="shared" si="401"/>
        <v>Monday</v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395"/>
        <v>2465</v>
      </c>
      <c r="B2469" s="25" t="s">
        <v>3347</v>
      </c>
      <c r="C2469" s="45">
        <v>45898</v>
      </c>
      <c r="D2469" s="45">
        <v>45904</v>
      </c>
      <c r="E2469" s="8">
        <v>202.5</v>
      </c>
      <c r="F2469" s="8">
        <f t="shared" si="396"/>
        <v>17820</v>
      </c>
      <c r="G2469" s="54">
        <f t="shared" si="397"/>
        <v>17820</v>
      </c>
      <c r="H2469" s="25">
        <v>121527</v>
      </c>
      <c r="I2469" s="25" t="s">
        <v>3858</v>
      </c>
      <c r="J2469" s="25">
        <v>1</v>
      </c>
      <c r="K2469" s="25">
        <v>1</v>
      </c>
      <c r="L2469" s="25">
        <f t="shared" si="398"/>
        <v>0</v>
      </c>
      <c r="M2469" s="25" t="s">
        <v>3418</v>
      </c>
      <c r="N2469" s="45">
        <v>45908</v>
      </c>
      <c r="O2469" s="54">
        <v>23085</v>
      </c>
      <c r="P2469" s="25" t="s">
        <v>3341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>
        <f t="shared" si="402"/>
        <v>45908</v>
      </c>
      <c r="Y2469" s="25">
        <f t="shared" si="399"/>
        <v>0</v>
      </c>
      <c r="Z2469" s="25" t="str">
        <f t="shared" si="400"/>
        <v>Monday</v>
      </c>
      <c r="AA2469" s="25" t="str">
        <f t="shared" si="401"/>
        <v>Monday</v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395"/>
        <v>2466</v>
      </c>
      <c r="B2470" s="25" t="s">
        <v>3347</v>
      </c>
      <c r="C2470" s="45">
        <v>45898</v>
      </c>
      <c r="D2470" s="45">
        <v>45904</v>
      </c>
      <c r="E2470" s="8">
        <v>206.25</v>
      </c>
      <c r="F2470" s="8">
        <f t="shared" si="396"/>
        <v>18150</v>
      </c>
      <c r="G2470" s="54">
        <f t="shared" si="397"/>
        <v>18150</v>
      </c>
      <c r="H2470" s="25">
        <v>123147</v>
      </c>
      <c r="I2470" s="25" t="s">
        <v>3859</v>
      </c>
      <c r="J2470" s="25">
        <v>1</v>
      </c>
      <c r="K2470" s="25">
        <v>1</v>
      </c>
      <c r="L2470" s="25">
        <f t="shared" si="398"/>
        <v>0</v>
      </c>
      <c r="M2470" s="25" t="s">
        <v>3417</v>
      </c>
      <c r="N2470" s="45">
        <v>45908</v>
      </c>
      <c r="O2470" s="66">
        <v>23512.5</v>
      </c>
      <c r="P2470" s="25" t="s">
        <v>3341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>
        <f t="shared" si="402"/>
        <v>45908</v>
      </c>
      <c r="Y2470" s="25">
        <f t="shared" si="399"/>
        <v>0</v>
      </c>
      <c r="Z2470" s="25" t="str">
        <f t="shared" si="400"/>
        <v>Monday</v>
      </c>
      <c r="AA2470" s="25" t="str">
        <f t="shared" si="401"/>
        <v>Monday</v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395"/>
        <v>2467</v>
      </c>
      <c r="B2471" s="25" t="s">
        <v>3347</v>
      </c>
      <c r="C2471" s="45">
        <v>45898</v>
      </c>
      <c r="D2471" s="45">
        <v>45904</v>
      </c>
      <c r="E2471" s="8">
        <v>206.25</v>
      </c>
      <c r="F2471" s="8">
        <f t="shared" si="396"/>
        <v>18150</v>
      </c>
      <c r="G2471" s="54">
        <f t="shared" si="397"/>
        <v>18150</v>
      </c>
      <c r="H2471" s="25">
        <v>123147</v>
      </c>
      <c r="I2471" s="25" t="s">
        <v>3859</v>
      </c>
      <c r="J2471" s="25">
        <v>1</v>
      </c>
      <c r="K2471" s="25">
        <v>1</v>
      </c>
      <c r="L2471" s="25">
        <f t="shared" si="398"/>
        <v>0</v>
      </c>
      <c r="M2471" s="25" t="s">
        <v>3427</v>
      </c>
      <c r="N2471" s="45">
        <v>45909</v>
      </c>
      <c r="O2471" s="54">
        <v>23512.5</v>
      </c>
      <c r="P2471" s="25" t="s">
        <v>43</v>
      </c>
      <c r="Q2471" s="25" t="s">
        <v>2078</v>
      </c>
      <c r="R2471" s="25" t="s">
        <v>849</v>
      </c>
      <c r="S2471" s="3">
        <v>4</v>
      </c>
      <c r="T2471" s="55"/>
      <c r="U2471" s="25" t="s">
        <v>19</v>
      </c>
      <c r="V2471" s="25" t="str">
        <f>VLOOKUP(P2471,'Customer List'!B:C,2,)</f>
        <v>Faridabad</v>
      </c>
      <c r="W2471" s="56"/>
      <c r="X2471" s="45">
        <f t="shared" si="402"/>
        <v>45909</v>
      </c>
      <c r="Y2471" s="25">
        <f t="shared" si="399"/>
        <v>0</v>
      </c>
      <c r="Z2471" s="25" t="str">
        <f t="shared" si="400"/>
        <v>Tuesday</v>
      </c>
      <c r="AA2471" s="25" t="str">
        <f t="shared" si="401"/>
        <v>Tuesday</v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395"/>
        <v>2468</v>
      </c>
      <c r="B2472" s="25" t="s">
        <v>3347</v>
      </c>
      <c r="C2472" s="45">
        <v>45898</v>
      </c>
      <c r="D2472" s="45">
        <v>45904</v>
      </c>
      <c r="E2472" s="8">
        <v>214.5</v>
      </c>
      <c r="F2472" s="8">
        <f t="shared" si="396"/>
        <v>18876</v>
      </c>
      <c r="G2472" s="54">
        <f t="shared" si="397"/>
        <v>37752</v>
      </c>
      <c r="H2472" s="25">
        <v>124321</v>
      </c>
      <c r="I2472" s="25" t="s">
        <v>3860</v>
      </c>
      <c r="J2472" s="25">
        <v>2</v>
      </c>
      <c r="K2472" s="25">
        <v>2</v>
      </c>
      <c r="L2472" s="25">
        <f t="shared" si="398"/>
        <v>0</v>
      </c>
      <c r="M2472" s="25" t="s">
        <v>3418</v>
      </c>
      <c r="N2472" s="45">
        <v>45908</v>
      </c>
      <c r="O2472" s="54">
        <f>24453+24453</f>
        <v>48906</v>
      </c>
      <c r="P2472" s="25" t="s">
        <v>3341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>
        <f t="shared" si="402"/>
        <v>45908</v>
      </c>
      <c r="Y2472" s="25">
        <f t="shared" si="399"/>
        <v>0</v>
      </c>
      <c r="Z2472" s="25" t="str">
        <f t="shared" si="400"/>
        <v>Monday</v>
      </c>
      <c r="AA2472" s="25" t="str">
        <f t="shared" si="401"/>
        <v>Monday</v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395"/>
        <v>2469</v>
      </c>
      <c r="B2473" s="25" t="s">
        <v>3347</v>
      </c>
      <c r="C2473" s="45">
        <v>45898</v>
      </c>
      <c r="D2473" s="45">
        <v>45904</v>
      </c>
      <c r="E2473" s="8">
        <v>98.7</v>
      </c>
      <c r="F2473" s="8">
        <f t="shared" si="396"/>
        <v>8685.6</v>
      </c>
      <c r="G2473" s="54">
        <f t="shared" si="397"/>
        <v>8685.6</v>
      </c>
      <c r="H2473" s="25">
        <v>124629</v>
      </c>
      <c r="I2473" s="25" t="s">
        <v>3861</v>
      </c>
      <c r="J2473" s="25">
        <v>1</v>
      </c>
      <c r="K2473" s="25">
        <v>1</v>
      </c>
      <c r="L2473" s="25">
        <f t="shared" si="398"/>
        <v>0</v>
      </c>
      <c r="M2473" s="25" t="s">
        <v>3418</v>
      </c>
      <c r="N2473" s="45">
        <v>45908</v>
      </c>
      <c r="O2473" s="54">
        <v>12055.5</v>
      </c>
      <c r="P2473" s="25" t="s">
        <v>3341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>
        <f t="shared" si="402"/>
        <v>45908</v>
      </c>
      <c r="Y2473" s="25">
        <f t="shared" si="399"/>
        <v>0</v>
      </c>
      <c r="Z2473" s="25" t="str">
        <f t="shared" si="400"/>
        <v>Monday</v>
      </c>
      <c r="AA2473" s="25" t="str">
        <f t="shared" si="401"/>
        <v>Monday</v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395"/>
        <v>2470</v>
      </c>
      <c r="B2474" s="25" t="s">
        <v>3347</v>
      </c>
      <c r="C2474" s="45">
        <v>45898</v>
      </c>
      <c r="D2474" s="45">
        <v>45904</v>
      </c>
      <c r="E2474" s="8">
        <v>259</v>
      </c>
      <c r="F2474" s="8">
        <f t="shared" si="396"/>
        <v>22792</v>
      </c>
      <c r="G2474" s="54">
        <f t="shared" si="397"/>
        <v>22792</v>
      </c>
      <c r="H2474" s="25">
        <v>126408</v>
      </c>
      <c r="I2474" s="25" t="s">
        <v>3750</v>
      </c>
      <c r="J2474" s="25">
        <v>1</v>
      </c>
      <c r="K2474" s="25">
        <v>1</v>
      </c>
      <c r="L2474" s="25">
        <f t="shared" si="398"/>
        <v>0</v>
      </c>
      <c r="M2474" s="25" t="s">
        <v>3418</v>
      </c>
      <c r="N2474" s="45">
        <v>45908</v>
      </c>
      <c r="O2474" s="54">
        <v>31635</v>
      </c>
      <c r="P2474" s="25" t="s">
        <v>3341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>
        <f t="shared" si="402"/>
        <v>45908</v>
      </c>
      <c r="Y2474" s="25">
        <f t="shared" si="399"/>
        <v>0</v>
      </c>
      <c r="Z2474" s="25" t="str">
        <f t="shared" si="400"/>
        <v>Monday</v>
      </c>
      <c r="AA2474" s="25" t="str">
        <f t="shared" si="401"/>
        <v>Monday</v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395"/>
        <v>2471</v>
      </c>
      <c r="B2475" s="25" t="s">
        <v>3347</v>
      </c>
      <c r="C2475" s="45">
        <v>45898</v>
      </c>
      <c r="D2475" s="45">
        <v>45904</v>
      </c>
      <c r="E2475" s="8">
        <v>270.89999999999998</v>
      </c>
      <c r="F2475" s="8">
        <f t="shared" si="396"/>
        <v>23839.199999999997</v>
      </c>
      <c r="G2475" s="54">
        <f t="shared" si="397"/>
        <v>23839.199999999997</v>
      </c>
      <c r="H2475" s="25">
        <v>127234</v>
      </c>
      <c r="I2475" s="25" t="s">
        <v>3862</v>
      </c>
      <c r="J2475" s="25">
        <v>1</v>
      </c>
      <c r="K2475" s="25">
        <v>1</v>
      </c>
      <c r="L2475" s="25">
        <f t="shared" si="398"/>
        <v>0</v>
      </c>
      <c r="M2475" s="25" t="s">
        <v>3417</v>
      </c>
      <c r="N2475" s="45">
        <v>45908</v>
      </c>
      <c r="O2475" s="66">
        <v>33088.5</v>
      </c>
      <c r="P2475" s="25" t="s">
        <v>3341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>
        <f t="shared" si="402"/>
        <v>45908</v>
      </c>
      <c r="Y2475" s="25">
        <f t="shared" si="399"/>
        <v>0</v>
      </c>
      <c r="Z2475" s="25" t="str">
        <f t="shared" si="400"/>
        <v>Monday</v>
      </c>
      <c r="AA2475" s="25" t="str">
        <f t="shared" si="401"/>
        <v>Monday</v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395"/>
        <v>2472</v>
      </c>
      <c r="B2476" s="25" t="s">
        <v>3347</v>
      </c>
      <c r="C2476" s="45">
        <v>45898</v>
      </c>
      <c r="D2476" s="45">
        <v>45904</v>
      </c>
      <c r="E2476" s="8">
        <v>183.4</v>
      </c>
      <c r="F2476" s="8">
        <f t="shared" si="396"/>
        <v>16139.2</v>
      </c>
      <c r="G2476" s="54">
        <f t="shared" si="397"/>
        <v>16139.2</v>
      </c>
      <c r="H2476" s="25">
        <v>127606</v>
      </c>
      <c r="I2476" s="25" t="s">
        <v>3863</v>
      </c>
      <c r="J2476" s="25">
        <v>1</v>
      </c>
      <c r="K2476" s="25">
        <v>1</v>
      </c>
      <c r="L2476" s="25">
        <f t="shared" si="398"/>
        <v>0</v>
      </c>
      <c r="M2476" s="25" t="s">
        <v>3425</v>
      </c>
      <c r="N2476" s="45">
        <v>45909</v>
      </c>
      <c r="O2476" s="54">
        <v>22401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>
        <f t="shared" si="402"/>
        <v>45909</v>
      </c>
      <c r="Y2476" s="25">
        <f t="shared" si="399"/>
        <v>0</v>
      </c>
      <c r="Z2476" s="25" t="str">
        <f t="shared" si="400"/>
        <v>Tuesday</v>
      </c>
      <c r="AA2476" s="25" t="str">
        <f t="shared" si="401"/>
        <v>Tuesday</v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395"/>
        <v>2473</v>
      </c>
      <c r="B2477" s="25" t="s">
        <v>3347</v>
      </c>
      <c r="C2477" s="45">
        <v>45898</v>
      </c>
      <c r="D2477" s="45">
        <v>45904</v>
      </c>
      <c r="E2477" s="8">
        <v>234.5</v>
      </c>
      <c r="F2477" s="8">
        <f t="shared" si="396"/>
        <v>20636</v>
      </c>
      <c r="G2477" s="54">
        <f t="shared" si="397"/>
        <v>20636</v>
      </c>
      <c r="H2477" s="25">
        <v>129614</v>
      </c>
      <c r="I2477" s="25" t="s">
        <v>3864</v>
      </c>
      <c r="J2477" s="25">
        <v>1</v>
      </c>
      <c r="K2477" s="25">
        <v>1</v>
      </c>
      <c r="L2477" s="25">
        <f t="shared" si="398"/>
        <v>0</v>
      </c>
      <c r="M2477" s="25" t="s">
        <v>3417</v>
      </c>
      <c r="N2477" s="45">
        <v>45908</v>
      </c>
      <c r="O2477" s="66">
        <v>28642.5</v>
      </c>
      <c r="P2477" s="25" t="s">
        <v>3341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>
        <f t="shared" si="402"/>
        <v>45908</v>
      </c>
      <c r="Y2477" s="25">
        <f t="shared" si="399"/>
        <v>0</v>
      </c>
      <c r="Z2477" s="25" t="str">
        <f t="shared" si="400"/>
        <v>Monday</v>
      </c>
      <c r="AA2477" s="25" t="str">
        <f t="shared" si="401"/>
        <v>Monday</v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395"/>
        <v>2474</v>
      </c>
      <c r="B2478" s="25" t="s">
        <v>3347</v>
      </c>
      <c r="C2478" s="45">
        <v>45898</v>
      </c>
      <c r="D2478" s="45">
        <v>45904</v>
      </c>
      <c r="E2478" s="8">
        <v>219</v>
      </c>
      <c r="F2478" s="8">
        <f t="shared" si="396"/>
        <v>19272</v>
      </c>
      <c r="G2478" s="54">
        <f t="shared" si="397"/>
        <v>19272</v>
      </c>
      <c r="H2478" s="25">
        <v>135225</v>
      </c>
      <c r="I2478" s="25" t="s">
        <v>3865</v>
      </c>
      <c r="J2478" s="25">
        <v>1</v>
      </c>
      <c r="K2478" s="25">
        <v>1</v>
      </c>
      <c r="L2478" s="25">
        <f t="shared" si="398"/>
        <v>0</v>
      </c>
      <c r="M2478" s="25" t="s">
        <v>3427</v>
      </c>
      <c r="N2478" s="45">
        <v>45909</v>
      </c>
      <c r="O2478" s="54">
        <v>24966</v>
      </c>
      <c r="P2478" s="25" t="s">
        <v>43</v>
      </c>
      <c r="Q2478" s="25" t="s">
        <v>2078</v>
      </c>
      <c r="R2478" s="25" t="s">
        <v>849</v>
      </c>
      <c r="S2478" s="3">
        <v>4</v>
      </c>
      <c r="T2478" s="55"/>
      <c r="U2478" s="25" t="s">
        <v>19</v>
      </c>
      <c r="V2478" s="25" t="str">
        <f>VLOOKUP(P2478,'Customer List'!B:C,2,)</f>
        <v>Faridabad</v>
      </c>
      <c r="W2478" s="56"/>
      <c r="X2478" s="45">
        <f t="shared" si="402"/>
        <v>45909</v>
      </c>
      <c r="Y2478" s="25">
        <f t="shared" si="399"/>
        <v>0</v>
      </c>
      <c r="Z2478" s="25" t="str">
        <f t="shared" si="400"/>
        <v>Tuesday</v>
      </c>
      <c r="AA2478" s="25" t="str">
        <f t="shared" si="401"/>
        <v>Tuesday</v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395"/>
        <v>2475</v>
      </c>
      <c r="B2479" s="25" t="s">
        <v>3347</v>
      </c>
      <c r="C2479" s="45">
        <v>45898</v>
      </c>
      <c r="D2479" s="45">
        <v>45904</v>
      </c>
      <c r="E2479" s="8">
        <v>231.75</v>
      </c>
      <c r="F2479" s="8">
        <f t="shared" si="396"/>
        <v>20394</v>
      </c>
      <c r="G2479" s="54">
        <f t="shared" si="397"/>
        <v>20394</v>
      </c>
      <c r="H2479" s="25">
        <v>137637</v>
      </c>
      <c r="I2479" s="25" t="s">
        <v>3866</v>
      </c>
      <c r="J2479" s="25">
        <v>1</v>
      </c>
      <c r="K2479" s="25">
        <v>1</v>
      </c>
      <c r="L2479" s="25">
        <f t="shared" si="398"/>
        <v>0</v>
      </c>
      <c r="M2479" s="25" t="s">
        <v>3418</v>
      </c>
      <c r="N2479" s="45">
        <v>45908</v>
      </c>
      <c r="O2479" s="54">
        <v>26419.5</v>
      </c>
      <c r="P2479" s="25" t="s">
        <v>3341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>
        <f t="shared" si="402"/>
        <v>45908</v>
      </c>
      <c r="Y2479" s="25">
        <f t="shared" si="399"/>
        <v>0</v>
      </c>
      <c r="Z2479" s="25" t="str">
        <f t="shared" si="400"/>
        <v>Monday</v>
      </c>
      <c r="AA2479" s="25" t="str">
        <f t="shared" si="401"/>
        <v>Monday</v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395"/>
        <v>2476</v>
      </c>
      <c r="B2480" s="25" t="s">
        <v>3347</v>
      </c>
      <c r="C2480" s="45">
        <v>45898</v>
      </c>
      <c r="D2480" s="45">
        <v>45904</v>
      </c>
      <c r="E2480" s="8">
        <v>254.8</v>
      </c>
      <c r="F2480" s="8">
        <f t="shared" si="396"/>
        <v>22422.400000000001</v>
      </c>
      <c r="G2480" s="54">
        <f t="shared" si="397"/>
        <v>22422.400000000001</v>
      </c>
      <c r="H2480" s="25">
        <v>141740</v>
      </c>
      <c r="I2480" s="25" t="s">
        <v>3867</v>
      </c>
      <c r="J2480" s="25">
        <v>1</v>
      </c>
      <c r="K2480" s="25">
        <v>1</v>
      </c>
      <c r="L2480" s="25">
        <f t="shared" si="398"/>
        <v>0</v>
      </c>
      <c r="M2480" s="25" t="s">
        <v>3425</v>
      </c>
      <c r="N2480" s="45">
        <v>45909</v>
      </c>
      <c r="O2480" s="54">
        <v>31122</v>
      </c>
      <c r="P2480" s="25" t="s">
        <v>255</v>
      </c>
      <c r="Q2480" s="25" t="s">
        <v>2078</v>
      </c>
      <c r="R2480" s="25" t="s">
        <v>849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>
        <f t="shared" si="402"/>
        <v>45909</v>
      </c>
      <c r="Y2480" s="25">
        <f t="shared" si="399"/>
        <v>0</v>
      </c>
      <c r="Z2480" s="25" t="str">
        <f t="shared" si="400"/>
        <v>Tuesday</v>
      </c>
      <c r="AA2480" s="25" t="str">
        <f t="shared" si="401"/>
        <v>Tuesday</v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395"/>
        <v>2477</v>
      </c>
      <c r="B2481" s="25" t="s">
        <v>3347</v>
      </c>
      <c r="C2481" s="45">
        <v>45898</v>
      </c>
      <c r="D2481" s="45">
        <v>45904</v>
      </c>
      <c r="E2481" s="8">
        <v>231.75</v>
      </c>
      <c r="F2481" s="8">
        <f t="shared" si="396"/>
        <v>20394</v>
      </c>
      <c r="G2481" s="54">
        <f t="shared" si="397"/>
        <v>20394</v>
      </c>
      <c r="H2481" s="25">
        <v>142534</v>
      </c>
      <c r="I2481" s="25" t="s">
        <v>3868</v>
      </c>
      <c r="J2481" s="25">
        <v>1</v>
      </c>
      <c r="K2481" s="25">
        <v>1</v>
      </c>
      <c r="L2481" s="25">
        <f t="shared" si="398"/>
        <v>0</v>
      </c>
      <c r="M2481" s="25" t="s">
        <v>3417</v>
      </c>
      <c r="N2481" s="45">
        <v>45908</v>
      </c>
      <c r="O2481" s="66">
        <v>26419.5</v>
      </c>
      <c r="P2481" s="25" t="s">
        <v>3341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>
        <f t="shared" si="402"/>
        <v>45908</v>
      </c>
      <c r="Y2481" s="25">
        <f t="shared" si="399"/>
        <v>0</v>
      </c>
      <c r="Z2481" s="25" t="str">
        <f t="shared" si="400"/>
        <v>Monday</v>
      </c>
      <c r="AA2481" s="25" t="str">
        <f t="shared" si="401"/>
        <v>Monday</v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395"/>
        <v>2478</v>
      </c>
      <c r="B2482" s="25" t="s">
        <v>3347</v>
      </c>
      <c r="C2482" s="45">
        <v>45898</v>
      </c>
      <c r="D2482" s="45">
        <v>45904</v>
      </c>
      <c r="E2482" s="8">
        <v>267.39999999999998</v>
      </c>
      <c r="F2482" s="8">
        <f t="shared" si="396"/>
        <v>23531.199999999997</v>
      </c>
      <c r="G2482" s="54">
        <f t="shared" si="397"/>
        <v>23531.199999999997</v>
      </c>
      <c r="H2482" s="25">
        <v>143806</v>
      </c>
      <c r="I2482" s="25" t="s">
        <v>3869</v>
      </c>
      <c r="J2482" s="25">
        <v>1</v>
      </c>
      <c r="K2482" s="25">
        <v>1</v>
      </c>
      <c r="L2482" s="25">
        <f t="shared" si="398"/>
        <v>0</v>
      </c>
      <c r="M2482" s="25" t="s">
        <v>3418</v>
      </c>
      <c r="N2482" s="45">
        <v>45908</v>
      </c>
      <c r="O2482" s="54">
        <v>32661</v>
      </c>
      <c r="P2482" s="25" t="s">
        <v>3341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>
        <f t="shared" si="402"/>
        <v>45908</v>
      </c>
      <c r="Y2482" s="25">
        <f t="shared" si="399"/>
        <v>0</v>
      </c>
      <c r="Z2482" s="25" t="str">
        <f t="shared" si="400"/>
        <v>Monday</v>
      </c>
      <c r="AA2482" s="25" t="str">
        <f t="shared" si="401"/>
        <v>Monday</v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395"/>
        <v>2479</v>
      </c>
      <c r="B2483" s="25" t="s">
        <v>3347</v>
      </c>
      <c r="C2483" s="45">
        <v>45898</v>
      </c>
      <c r="D2483" s="45">
        <v>45904</v>
      </c>
      <c r="E2483" s="8">
        <v>267.39999999999998</v>
      </c>
      <c r="F2483" s="8">
        <f t="shared" si="396"/>
        <v>23531.199999999997</v>
      </c>
      <c r="G2483" s="54">
        <f t="shared" si="397"/>
        <v>23531.199999999997</v>
      </c>
      <c r="H2483" s="25">
        <v>144610</v>
      </c>
      <c r="I2483" s="25" t="s">
        <v>3870</v>
      </c>
      <c r="J2483" s="25">
        <v>1</v>
      </c>
      <c r="K2483" s="25">
        <v>1</v>
      </c>
      <c r="L2483" s="25">
        <f t="shared" si="398"/>
        <v>0</v>
      </c>
      <c r="M2483" s="25" t="s">
        <v>3417</v>
      </c>
      <c r="N2483" s="45">
        <v>45908</v>
      </c>
      <c r="O2483" s="66">
        <v>32661</v>
      </c>
      <c r="P2483" s="25" t="s">
        <v>3341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>
        <f t="shared" si="402"/>
        <v>45908</v>
      </c>
      <c r="Y2483" s="25">
        <f t="shared" si="399"/>
        <v>0</v>
      </c>
      <c r="Z2483" s="25" t="str">
        <f t="shared" si="400"/>
        <v>Monday</v>
      </c>
      <c r="AA2483" s="25" t="str">
        <f t="shared" si="401"/>
        <v>Monday</v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395"/>
        <v>2480</v>
      </c>
      <c r="B2484" s="25" t="s">
        <v>3347</v>
      </c>
      <c r="C2484" s="45">
        <v>45898</v>
      </c>
      <c r="D2484" s="45">
        <v>45904</v>
      </c>
      <c r="E2484" s="8">
        <v>90.3</v>
      </c>
      <c r="F2484" s="8">
        <f t="shared" si="396"/>
        <v>7946.4</v>
      </c>
      <c r="G2484" s="54">
        <f t="shared" si="397"/>
        <v>7946.4</v>
      </c>
      <c r="H2484" s="25">
        <v>144903</v>
      </c>
      <c r="I2484" s="25" t="s">
        <v>3871</v>
      </c>
      <c r="J2484" s="25">
        <v>1</v>
      </c>
      <c r="K2484" s="25">
        <v>1</v>
      </c>
      <c r="L2484" s="25">
        <f t="shared" si="398"/>
        <v>0</v>
      </c>
      <c r="M2484" s="25" t="s">
        <v>3418</v>
      </c>
      <c r="N2484" s="45">
        <v>45908</v>
      </c>
      <c r="O2484" s="54">
        <v>11029.5</v>
      </c>
      <c r="P2484" s="25" t="s">
        <v>3341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>
        <f t="shared" si="402"/>
        <v>45908</v>
      </c>
      <c r="Y2484" s="25">
        <f t="shared" si="399"/>
        <v>0</v>
      </c>
      <c r="Z2484" s="25" t="str">
        <f t="shared" si="400"/>
        <v>Monday</v>
      </c>
      <c r="AA2484" s="25" t="str">
        <f t="shared" si="401"/>
        <v>Monday</v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395"/>
        <v>2481</v>
      </c>
      <c r="B2485" s="25" t="s">
        <v>3347</v>
      </c>
      <c r="C2485" s="45">
        <v>45898</v>
      </c>
      <c r="D2485" s="45">
        <v>45904</v>
      </c>
      <c r="E2485" s="8">
        <v>250.6</v>
      </c>
      <c r="F2485" s="8">
        <f t="shared" si="396"/>
        <v>22052.799999999999</v>
      </c>
      <c r="G2485" s="54">
        <f t="shared" si="397"/>
        <v>22052.799999999999</v>
      </c>
      <c r="H2485" s="25">
        <v>145522</v>
      </c>
      <c r="I2485" s="25" t="s">
        <v>3872</v>
      </c>
      <c r="J2485" s="25">
        <v>1</v>
      </c>
      <c r="K2485" s="25">
        <v>1</v>
      </c>
      <c r="L2485" s="25">
        <f t="shared" si="398"/>
        <v>0</v>
      </c>
      <c r="M2485" s="25" t="s">
        <v>3418</v>
      </c>
      <c r="N2485" s="45">
        <v>45908</v>
      </c>
      <c r="O2485" s="54">
        <v>30609</v>
      </c>
      <c r="P2485" s="25" t="s">
        <v>3341</v>
      </c>
      <c r="Q2485" s="25" t="s">
        <v>2078</v>
      </c>
      <c r="R2485" s="25" t="s">
        <v>638</v>
      </c>
      <c r="S2485" s="3">
        <v>4</v>
      </c>
      <c r="T2485" s="55"/>
      <c r="U2485" s="25" t="s">
        <v>19</v>
      </c>
      <c r="V2485" s="25" t="str">
        <f>VLOOKUP(P2485,'Customer List'!B:C,2,)</f>
        <v>Delhi</v>
      </c>
      <c r="W2485" s="56"/>
      <c r="X2485" s="45">
        <f t="shared" si="402"/>
        <v>45908</v>
      </c>
      <c r="Y2485" s="25">
        <f t="shared" si="399"/>
        <v>0</v>
      </c>
      <c r="Z2485" s="25" t="str">
        <f t="shared" si="400"/>
        <v>Monday</v>
      </c>
      <c r="AA2485" s="25" t="str">
        <f t="shared" si="401"/>
        <v>Monday</v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395"/>
        <v>2482</v>
      </c>
      <c r="B2486" s="25" t="s">
        <v>3347</v>
      </c>
      <c r="C2486" s="45">
        <v>45898</v>
      </c>
      <c r="D2486" s="45">
        <v>45904</v>
      </c>
      <c r="E2486" s="8">
        <v>98.7</v>
      </c>
      <c r="F2486" s="8">
        <f t="shared" si="396"/>
        <v>8685.6</v>
      </c>
      <c r="G2486" s="54">
        <f t="shared" si="397"/>
        <v>8685.6</v>
      </c>
      <c r="H2486" s="25">
        <v>149303</v>
      </c>
      <c r="I2486" s="25" t="s">
        <v>3873</v>
      </c>
      <c r="J2486" s="25">
        <v>1</v>
      </c>
      <c r="K2486" s="25">
        <v>1</v>
      </c>
      <c r="L2486" s="25">
        <f t="shared" si="398"/>
        <v>0</v>
      </c>
      <c r="M2486" s="25" t="s">
        <v>3547</v>
      </c>
      <c r="N2486" s="45">
        <v>45915</v>
      </c>
      <c r="O2486" s="54">
        <v>16391.25</v>
      </c>
      <c r="P2486" s="25" t="s">
        <v>27</v>
      </c>
      <c r="Q2486" s="25" t="s">
        <v>3559</v>
      </c>
      <c r="R2486" s="25" t="s">
        <v>41</v>
      </c>
      <c r="S2486" s="3">
        <v>4</v>
      </c>
      <c r="T2486" s="55"/>
      <c r="U2486" s="25" t="s">
        <v>19</v>
      </c>
      <c r="V2486" s="25" t="str">
        <f>VLOOKUP(P2486,'Customer List'!B:C,2,)</f>
        <v>Chandigarh</v>
      </c>
      <c r="W2486" s="56"/>
      <c r="X2486" s="45">
        <v>45916</v>
      </c>
      <c r="Y2486" s="25">
        <f t="shared" si="399"/>
        <v>1</v>
      </c>
      <c r="Z2486" s="25" t="str">
        <f t="shared" si="400"/>
        <v>Monday</v>
      </c>
      <c r="AA2486" s="25" t="str">
        <f t="shared" si="401"/>
        <v>Tuesday</v>
      </c>
      <c r="AB2486" s="25" t="str">
        <f>VLOOKUP(U2486,'Currency Sheet'!A:C,3,)</f>
        <v>DOLLAR</v>
      </c>
      <c r="AC2486" s="67" t="str">
        <f>VLOOKUP(P2486,'Customer List'!B:D,3,)</f>
        <v>OutStation</v>
      </c>
    </row>
    <row r="2487" spans="1:29" x14ac:dyDescent="0.25">
      <c r="A2487" s="25">
        <f t="shared" si="395"/>
        <v>2483</v>
      </c>
      <c r="B2487" s="25" t="s">
        <v>3347</v>
      </c>
      <c r="C2487" s="45">
        <v>45898</v>
      </c>
      <c r="D2487" s="45">
        <v>45904</v>
      </c>
      <c r="E2487" s="8">
        <v>262.5</v>
      </c>
      <c r="F2487" s="8">
        <f t="shared" si="396"/>
        <v>23100</v>
      </c>
      <c r="G2487" s="54">
        <f t="shared" si="397"/>
        <v>23100</v>
      </c>
      <c r="H2487" s="25">
        <v>150004</v>
      </c>
      <c r="I2487" s="25" t="s">
        <v>3874</v>
      </c>
      <c r="J2487" s="25">
        <v>1</v>
      </c>
      <c r="K2487" s="25">
        <v>1</v>
      </c>
      <c r="L2487" s="25">
        <f t="shared" si="398"/>
        <v>0</v>
      </c>
      <c r="M2487" s="25" t="s">
        <v>3417</v>
      </c>
      <c r="N2487" s="45">
        <v>45908</v>
      </c>
      <c r="O2487" s="66">
        <v>32062.5</v>
      </c>
      <c r="P2487" s="25" t="s">
        <v>3341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>
        <f t="shared" ref="X2487:X2491" si="403">IF(OR(R2487 = "PRIYANKA MADAM", R2487 = "DEEPAK", R2487 = "PORTER"),N2487,"")</f>
        <v>45908</v>
      </c>
      <c r="Y2487" s="25">
        <f t="shared" si="399"/>
        <v>0</v>
      </c>
      <c r="Z2487" s="25" t="str">
        <f t="shared" si="400"/>
        <v>Monday</v>
      </c>
      <c r="AA2487" s="25" t="str">
        <f t="shared" si="401"/>
        <v>Monday</v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ref="A2488:A2551" si="404">A2487+1</f>
        <v>2484</v>
      </c>
      <c r="B2488" s="25" t="s">
        <v>3347</v>
      </c>
      <c r="C2488" s="45">
        <v>45898</v>
      </c>
      <c r="D2488" s="45">
        <v>45904</v>
      </c>
      <c r="E2488" s="8">
        <v>219</v>
      </c>
      <c r="F2488" s="8">
        <f t="shared" ref="F2488:F2551" si="405">IF(AB2488="DOLLAR",E2488*88,E2488)</f>
        <v>19272</v>
      </c>
      <c r="G2488" s="54">
        <f t="shared" ref="G2488:G2551" si="406">F2488*J2488</f>
        <v>19272</v>
      </c>
      <c r="H2488" s="25">
        <v>152612</v>
      </c>
      <c r="I2488" s="25" t="s">
        <v>3875</v>
      </c>
      <c r="J2488" s="25">
        <v>1</v>
      </c>
      <c r="K2488" s="25">
        <v>1</v>
      </c>
      <c r="L2488" s="25">
        <f t="shared" ref="L2488:L2551" si="407">J2488-K2488</f>
        <v>0</v>
      </c>
      <c r="M2488" s="25" t="s">
        <v>3417</v>
      </c>
      <c r="N2488" s="45">
        <v>45908</v>
      </c>
      <c r="O2488" s="66">
        <v>24966</v>
      </c>
      <c r="P2488" s="25" t="s">
        <v>3341</v>
      </c>
      <c r="Q2488" s="25" t="s">
        <v>2078</v>
      </c>
      <c r="R2488" s="25" t="s">
        <v>638</v>
      </c>
      <c r="S2488" s="3">
        <v>4</v>
      </c>
      <c r="T2488" s="55"/>
      <c r="U2488" s="25" t="s">
        <v>19</v>
      </c>
      <c r="V2488" s="25" t="str">
        <f>VLOOKUP(P2488,'Customer List'!B:C,2,)</f>
        <v>Delhi</v>
      </c>
      <c r="W2488" s="56"/>
      <c r="X2488" s="45">
        <f t="shared" si="403"/>
        <v>45908</v>
      </c>
      <c r="Y2488" s="25">
        <f t="shared" si="399"/>
        <v>0</v>
      </c>
      <c r="Z2488" s="25" t="str">
        <f t="shared" si="400"/>
        <v>Monday</v>
      </c>
      <c r="AA2488" s="25" t="str">
        <f t="shared" si="401"/>
        <v>Monday</v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x14ac:dyDescent="0.25">
      <c r="A2489" s="25">
        <f t="shared" si="404"/>
        <v>2485</v>
      </c>
      <c r="B2489" s="25" t="s">
        <v>3347</v>
      </c>
      <c r="C2489" s="45">
        <v>45898</v>
      </c>
      <c r="D2489" s="45">
        <v>45904</v>
      </c>
      <c r="E2489" s="8">
        <v>45.5</v>
      </c>
      <c r="F2489" s="8">
        <f t="shared" si="405"/>
        <v>4004</v>
      </c>
      <c r="G2489" s="54">
        <f t="shared" si="406"/>
        <v>4004</v>
      </c>
      <c r="H2489" s="25">
        <v>156603</v>
      </c>
      <c r="I2489" s="25" t="s">
        <v>3876</v>
      </c>
      <c r="J2489" s="25">
        <v>1</v>
      </c>
      <c r="K2489" s="25">
        <v>1</v>
      </c>
      <c r="L2489" s="25">
        <f t="shared" si="407"/>
        <v>0</v>
      </c>
      <c r="M2489" s="25" t="s">
        <v>3423</v>
      </c>
      <c r="N2489" s="45">
        <v>45908</v>
      </c>
      <c r="O2489" s="54">
        <v>0</v>
      </c>
      <c r="P2489" s="25" t="s">
        <v>3341</v>
      </c>
      <c r="Q2489" s="25" t="s">
        <v>2078</v>
      </c>
      <c r="R2489" s="25" t="s">
        <v>638</v>
      </c>
      <c r="S2489" s="3">
        <v>4</v>
      </c>
      <c r="T2489" s="55" t="s">
        <v>3419</v>
      </c>
      <c r="U2489" s="25" t="s">
        <v>19</v>
      </c>
      <c r="V2489" s="25" t="str">
        <f>VLOOKUP(P2489,'Customer List'!B:C,2,)</f>
        <v>Delhi</v>
      </c>
      <c r="W2489" s="56"/>
      <c r="X2489" s="45">
        <f t="shared" si="403"/>
        <v>45908</v>
      </c>
      <c r="Y2489" s="25">
        <f t="shared" ref="Y2489:Y2552" si="408">IF(X2489="", "", X2489-N2489)</f>
        <v>0</v>
      </c>
      <c r="Z2489" s="25" t="str">
        <f t="shared" ref="Z2489:Z2552" si="409">IF(N2489="", "", TEXT(N2489, "dddd"))</f>
        <v>Monday</v>
      </c>
      <c r="AA2489" s="25" t="str">
        <f t="shared" ref="AA2489:AA2552" si="410">IF(X2489="", "", TEXT(X2489, "dddd"))</f>
        <v>Monday</v>
      </c>
      <c r="AB2489" s="25" t="str">
        <f>VLOOKUP(U2489,'Currency Sheet'!A:C,3,)</f>
        <v>DOLLAR</v>
      </c>
      <c r="AC2489" s="67" t="str">
        <f>VLOOKUP(P2489,'Customer List'!B:D,3,)</f>
        <v>Local</v>
      </c>
    </row>
    <row r="2490" spans="1:29" x14ac:dyDescent="0.25">
      <c r="A2490" s="25">
        <f t="shared" si="404"/>
        <v>2486</v>
      </c>
      <c r="B2490" s="25" t="s">
        <v>3347</v>
      </c>
      <c r="C2490" s="45">
        <v>45898</v>
      </c>
      <c r="D2490" s="45">
        <v>45904</v>
      </c>
      <c r="E2490" s="8">
        <v>68.599999999999994</v>
      </c>
      <c r="F2490" s="8">
        <f t="shared" si="405"/>
        <v>6036.7999999999993</v>
      </c>
      <c r="G2490" s="54">
        <f t="shared" si="406"/>
        <v>6036.7999999999993</v>
      </c>
      <c r="H2490" s="25">
        <v>158003</v>
      </c>
      <c r="I2490" s="25" t="s">
        <v>3877</v>
      </c>
      <c r="J2490" s="25">
        <v>1</v>
      </c>
      <c r="K2490" s="25">
        <v>1</v>
      </c>
      <c r="L2490" s="25">
        <f t="shared" si="407"/>
        <v>0</v>
      </c>
      <c r="M2490" s="25" t="s">
        <v>3427</v>
      </c>
      <c r="N2490" s="45">
        <v>45909</v>
      </c>
      <c r="O2490" s="54">
        <v>8379</v>
      </c>
      <c r="P2490" s="25" t="s">
        <v>43</v>
      </c>
      <c r="Q2490" s="25" t="s">
        <v>2078</v>
      </c>
      <c r="R2490" s="25" t="s">
        <v>849</v>
      </c>
      <c r="S2490" s="3">
        <v>4</v>
      </c>
      <c r="T2490" s="55"/>
      <c r="U2490" s="25" t="s">
        <v>19</v>
      </c>
      <c r="V2490" s="25" t="str">
        <f>VLOOKUP(P2490,'Customer List'!B:C,2,)</f>
        <v>Faridabad</v>
      </c>
      <c r="W2490" s="56"/>
      <c r="X2490" s="45">
        <f t="shared" si="403"/>
        <v>45909</v>
      </c>
      <c r="Y2490" s="25">
        <f t="shared" si="408"/>
        <v>0</v>
      </c>
      <c r="Z2490" s="25" t="str">
        <f t="shared" si="409"/>
        <v>Tuesday</v>
      </c>
      <c r="AA2490" s="25" t="str">
        <f t="shared" si="410"/>
        <v>Tuesday</v>
      </c>
      <c r="AB2490" s="25" t="str">
        <f>VLOOKUP(U2490,'Currency Sheet'!A:C,3,)</f>
        <v>DOLLAR</v>
      </c>
      <c r="AC2490" s="67" t="str">
        <f>VLOOKUP(P2490,'Customer List'!B:D,3,)</f>
        <v>Local</v>
      </c>
    </row>
    <row r="2491" spans="1:29" x14ac:dyDescent="0.25">
      <c r="A2491" s="25">
        <f t="shared" si="404"/>
        <v>2487</v>
      </c>
      <c r="B2491" s="25" t="s">
        <v>3347</v>
      </c>
      <c r="C2491" s="45">
        <v>45898</v>
      </c>
      <c r="D2491" s="45">
        <v>45904</v>
      </c>
      <c r="E2491" s="8">
        <v>206.5</v>
      </c>
      <c r="F2491" s="8">
        <f t="shared" si="405"/>
        <v>18172</v>
      </c>
      <c r="G2491" s="54">
        <f t="shared" si="406"/>
        <v>18172</v>
      </c>
      <c r="H2491" s="25">
        <v>165804</v>
      </c>
      <c r="I2491" s="25" t="s">
        <v>3878</v>
      </c>
      <c r="J2491" s="25">
        <v>1</v>
      </c>
      <c r="K2491" s="25">
        <v>1</v>
      </c>
      <c r="L2491" s="25">
        <f t="shared" si="407"/>
        <v>0</v>
      </c>
      <c r="M2491" s="25" t="s">
        <v>3417</v>
      </c>
      <c r="N2491" s="45">
        <v>45908</v>
      </c>
      <c r="O2491" s="66">
        <v>25222.5</v>
      </c>
      <c r="P2491" s="25" t="s">
        <v>3341</v>
      </c>
      <c r="Q2491" s="25" t="s">
        <v>2078</v>
      </c>
      <c r="R2491" s="25" t="s">
        <v>638</v>
      </c>
      <c r="S2491" s="3">
        <v>4</v>
      </c>
      <c r="T2491" s="55"/>
      <c r="U2491" s="25" t="s">
        <v>19</v>
      </c>
      <c r="V2491" s="25" t="str">
        <f>VLOOKUP(P2491,'Customer List'!B:C,2,)</f>
        <v>Delhi</v>
      </c>
      <c r="W2491" s="56"/>
      <c r="X2491" s="45">
        <f t="shared" si="403"/>
        <v>45908</v>
      </c>
      <c r="Y2491" s="25">
        <f t="shared" si="408"/>
        <v>0</v>
      </c>
      <c r="Z2491" s="25" t="str">
        <f t="shared" si="409"/>
        <v>Monday</v>
      </c>
      <c r="AA2491" s="25" t="str">
        <f t="shared" si="410"/>
        <v>Monday</v>
      </c>
      <c r="AB2491" s="25" t="str">
        <f>VLOOKUP(U2491,'Currency Sheet'!A:C,3,)</f>
        <v>DOLLAR</v>
      </c>
      <c r="AC2491" s="67" t="str">
        <f>VLOOKUP(P2491,'Customer List'!B:D,3,)</f>
        <v>Local</v>
      </c>
    </row>
    <row r="2492" spans="1:29" x14ac:dyDescent="0.25">
      <c r="A2492" s="25">
        <f t="shared" si="404"/>
        <v>2488</v>
      </c>
      <c r="B2492" s="25" t="s">
        <v>3347</v>
      </c>
      <c r="C2492" s="45">
        <v>45898</v>
      </c>
      <c r="D2492" s="45">
        <v>45904</v>
      </c>
      <c r="E2492" s="8">
        <v>161.25</v>
      </c>
      <c r="F2492" s="8">
        <f t="shared" si="405"/>
        <v>14190</v>
      </c>
      <c r="G2492" s="54">
        <f t="shared" si="406"/>
        <v>14190</v>
      </c>
      <c r="H2492" s="25">
        <v>300137</v>
      </c>
      <c r="I2492" s="25" t="s">
        <v>3879</v>
      </c>
      <c r="J2492" s="25">
        <v>1</v>
      </c>
      <c r="K2492" s="25">
        <v>1</v>
      </c>
      <c r="L2492" s="25">
        <f t="shared" si="407"/>
        <v>0</v>
      </c>
      <c r="M2492" s="25" t="s">
        <v>3408</v>
      </c>
      <c r="N2492" s="45">
        <v>45908</v>
      </c>
      <c r="O2492" s="54">
        <v>24993.75</v>
      </c>
      <c r="P2492" s="25" t="s">
        <v>1022</v>
      </c>
      <c r="Q2492" s="25">
        <v>58155354773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Guwahati</v>
      </c>
      <c r="W2492" s="56"/>
      <c r="X2492" s="45">
        <v>45909</v>
      </c>
      <c r="Y2492" s="25">
        <f t="shared" si="408"/>
        <v>1</v>
      </c>
      <c r="Z2492" s="25" t="str">
        <f t="shared" si="409"/>
        <v>Monday</v>
      </c>
      <c r="AA2492" s="25" t="str">
        <f t="shared" si="410"/>
        <v>Tuesday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404"/>
        <v>2489</v>
      </c>
      <c r="B2493" s="25" t="s">
        <v>3347</v>
      </c>
      <c r="C2493" s="45">
        <v>45898</v>
      </c>
      <c r="D2493" s="45">
        <v>45904</v>
      </c>
      <c r="E2493" s="8">
        <v>326.25</v>
      </c>
      <c r="F2493" s="8">
        <f t="shared" si="405"/>
        <v>28710</v>
      </c>
      <c r="G2493" s="54">
        <f t="shared" si="406"/>
        <v>28710</v>
      </c>
      <c r="H2493" s="25">
        <v>300436</v>
      </c>
      <c r="I2493" s="25" t="s">
        <v>3880</v>
      </c>
      <c r="J2493" s="25">
        <v>1</v>
      </c>
      <c r="K2493" s="25">
        <v>1</v>
      </c>
      <c r="L2493" s="25">
        <f t="shared" si="407"/>
        <v>0</v>
      </c>
      <c r="M2493" s="25" t="s">
        <v>3363</v>
      </c>
      <c r="N2493" s="45">
        <v>45906</v>
      </c>
      <c r="O2493" s="54">
        <v>45433.58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408"/>
        <v>2</v>
      </c>
      <c r="Z2493" s="25" t="str">
        <f t="shared" si="409"/>
        <v>Saturday</v>
      </c>
      <c r="AA2493" s="25" t="str">
        <f t="shared" si="410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404"/>
        <v>2490</v>
      </c>
      <c r="B2494" s="25" t="s">
        <v>3347</v>
      </c>
      <c r="C2494" s="45">
        <v>45898</v>
      </c>
      <c r="D2494" s="45">
        <v>45904</v>
      </c>
      <c r="E2494" s="8">
        <v>212.1</v>
      </c>
      <c r="F2494" s="8">
        <f t="shared" si="405"/>
        <v>18664.8</v>
      </c>
      <c r="G2494" s="54">
        <f t="shared" si="406"/>
        <v>18664.8</v>
      </c>
      <c r="H2494" s="25">
        <v>300441</v>
      </c>
      <c r="I2494" s="25" t="s">
        <v>3881</v>
      </c>
      <c r="J2494" s="25">
        <v>1</v>
      </c>
      <c r="K2494" s="25">
        <v>1</v>
      </c>
      <c r="L2494" s="25">
        <f t="shared" si="407"/>
        <v>0</v>
      </c>
      <c r="M2494" s="25" t="s">
        <v>3366</v>
      </c>
      <c r="N2494" s="45">
        <v>45906</v>
      </c>
      <c r="O2494" s="54">
        <v>34284.449999999997</v>
      </c>
      <c r="P2494" s="25" t="s">
        <v>3349</v>
      </c>
      <c r="Q2494" s="25">
        <v>58155321195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Hyderabad</v>
      </c>
      <c r="W2494" s="56"/>
      <c r="X2494" s="45">
        <v>45908</v>
      </c>
      <c r="Y2494" s="25">
        <f t="shared" si="408"/>
        <v>2</v>
      </c>
      <c r="Z2494" s="25" t="str">
        <f t="shared" si="409"/>
        <v>Saturday</v>
      </c>
      <c r="AA2494" s="25" t="str">
        <f t="shared" si="410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404"/>
        <v>2491</v>
      </c>
      <c r="B2495" s="25" t="s">
        <v>3347</v>
      </c>
      <c r="C2495" s="45">
        <v>45898</v>
      </c>
      <c r="D2495" s="45">
        <v>45904</v>
      </c>
      <c r="E2495" s="8">
        <v>200.2</v>
      </c>
      <c r="F2495" s="8">
        <f t="shared" si="405"/>
        <v>17617.599999999999</v>
      </c>
      <c r="G2495" s="54">
        <f t="shared" si="406"/>
        <v>17617.599999999999</v>
      </c>
      <c r="H2495" s="25">
        <v>300537</v>
      </c>
      <c r="I2495" s="25" t="s">
        <v>3882</v>
      </c>
      <c r="J2495" s="25">
        <v>1</v>
      </c>
      <c r="K2495" s="25">
        <v>1</v>
      </c>
      <c r="L2495" s="25">
        <f t="shared" si="407"/>
        <v>0</v>
      </c>
      <c r="M2495" s="25" t="s">
        <v>3366</v>
      </c>
      <c r="N2495" s="45">
        <v>45906</v>
      </c>
      <c r="O2495" s="54">
        <v>32360.9</v>
      </c>
      <c r="P2495" s="25" t="s">
        <v>3349</v>
      </c>
      <c r="Q2495" s="25">
        <v>58155321195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Hyderabad</v>
      </c>
      <c r="W2495" s="56"/>
      <c r="X2495" s="45">
        <v>45908</v>
      </c>
      <c r="Y2495" s="25">
        <f t="shared" si="408"/>
        <v>2</v>
      </c>
      <c r="Z2495" s="25" t="str">
        <f t="shared" si="409"/>
        <v>Saturday</v>
      </c>
      <c r="AA2495" s="25" t="str">
        <f t="shared" si="410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404"/>
        <v>2492</v>
      </c>
      <c r="B2496" s="25" t="s">
        <v>3347</v>
      </c>
      <c r="C2496" s="45">
        <v>45898</v>
      </c>
      <c r="D2496" s="45">
        <v>45904</v>
      </c>
      <c r="E2496" s="8">
        <v>185.5</v>
      </c>
      <c r="F2496" s="8">
        <f t="shared" si="405"/>
        <v>16324</v>
      </c>
      <c r="G2496" s="54">
        <f t="shared" si="406"/>
        <v>48972</v>
      </c>
      <c r="H2496" s="25">
        <v>300920</v>
      </c>
      <c r="I2496" s="25" t="s">
        <v>3883</v>
      </c>
      <c r="J2496" s="25">
        <v>3</v>
      </c>
      <c r="K2496" s="25">
        <v>3</v>
      </c>
      <c r="L2496" s="25">
        <f t="shared" si="407"/>
        <v>0</v>
      </c>
      <c r="M2496" s="25" t="s">
        <v>3372</v>
      </c>
      <c r="N2496" s="45">
        <v>45906</v>
      </c>
      <c r="O2496" s="54">
        <v>86257.5</v>
      </c>
      <c r="P2496" s="25" t="s">
        <v>893</v>
      </c>
      <c r="Q2496" s="25">
        <v>58155322444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408"/>
        <v>2</v>
      </c>
      <c r="Z2496" s="25" t="str">
        <f t="shared" si="409"/>
        <v>Saturday</v>
      </c>
      <c r="AA2496" s="25" t="str">
        <f t="shared" si="410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404"/>
        <v>2493</v>
      </c>
      <c r="B2497" s="25" t="s">
        <v>3347</v>
      </c>
      <c r="C2497" s="45">
        <v>45898</v>
      </c>
      <c r="D2497" s="45">
        <v>45904</v>
      </c>
      <c r="E2497" s="8">
        <v>241.5</v>
      </c>
      <c r="F2497" s="8">
        <f t="shared" si="405"/>
        <v>21252</v>
      </c>
      <c r="G2497" s="54">
        <f t="shared" si="406"/>
        <v>21252</v>
      </c>
      <c r="H2497" s="25">
        <v>301928</v>
      </c>
      <c r="I2497" s="25" t="s">
        <v>3884</v>
      </c>
      <c r="J2497" s="25">
        <v>1</v>
      </c>
      <c r="K2497" s="25">
        <v>1</v>
      </c>
      <c r="L2497" s="25">
        <f t="shared" si="407"/>
        <v>0</v>
      </c>
      <c r="M2497" s="25" t="s">
        <v>3363</v>
      </c>
      <c r="N2497" s="45">
        <v>45906</v>
      </c>
      <c r="O2497" s="54">
        <v>29481.98</v>
      </c>
      <c r="P2497" s="25" t="s">
        <v>243</v>
      </c>
      <c r="Q2497" s="25">
        <v>58155321674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Mumbai</v>
      </c>
      <c r="W2497" s="56"/>
      <c r="X2497" s="45">
        <v>45908</v>
      </c>
      <c r="Y2497" s="25">
        <f t="shared" si="408"/>
        <v>2</v>
      </c>
      <c r="Z2497" s="25" t="str">
        <f t="shared" si="409"/>
        <v>Saturday</v>
      </c>
      <c r="AA2497" s="25" t="str">
        <f t="shared" si="410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404"/>
        <v>2494</v>
      </c>
      <c r="B2498" s="25" t="s">
        <v>3347</v>
      </c>
      <c r="C2498" s="45">
        <v>45898</v>
      </c>
      <c r="D2498" s="45">
        <v>45904</v>
      </c>
      <c r="E2498" s="8">
        <v>72.099999999999994</v>
      </c>
      <c r="F2498" s="8">
        <f t="shared" si="405"/>
        <v>6344.7999999999993</v>
      </c>
      <c r="G2498" s="54">
        <f t="shared" si="406"/>
        <v>6344.7999999999993</v>
      </c>
      <c r="H2498" s="25">
        <v>302206</v>
      </c>
      <c r="I2498" s="25" t="s">
        <v>3885</v>
      </c>
      <c r="J2498" s="25">
        <v>1</v>
      </c>
      <c r="K2498" s="25">
        <v>1</v>
      </c>
      <c r="L2498" s="25">
        <f t="shared" si="407"/>
        <v>0</v>
      </c>
      <c r="M2498" s="25" t="s">
        <v>3373</v>
      </c>
      <c r="N2498" s="45">
        <v>45906</v>
      </c>
      <c r="O2498" s="54">
        <v>11654.45</v>
      </c>
      <c r="P2498" s="25" t="s">
        <v>1139</v>
      </c>
      <c r="Q2498" s="25">
        <v>58155324172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Banglore</v>
      </c>
      <c r="W2498" s="56"/>
      <c r="X2498" s="45">
        <v>45908</v>
      </c>
      <c r="Y2498" s="25">
        <f t="shared" si="408"/>
        <v>2</v>
      </c>
      <c r="Z2498" s="25" t="str">
        <f t="shared" si="409"/>
        <v>Saturday</v>
      </c>
      <c r="AA2498" s="25" t="str">
        <f t="shared" si="410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404"/>
        <v>2495</v>
      </c>
      <c r="B2499" s="25" t="s">
        <v>3347</v>
      </c>
      <c r="C2499" s="45">
        <v>45898</v>
      </c>
      <c r="D2499" s="45">
        <v>45904</v>
      </c>
      <c r="E2499" s="8">
        <v>204.4</v>
      </c>
      <c r="F2499" s="8">
        <f t="shared" si="405"/>
        <v>17987.2</v>
      </c>
      <c r="G2499" s="54">
        <f t="shared" si="406"/>
        <v>89936</v>
      </c>
      <c r="H2499" s="25">
        <v>302216</v>
      </c>
      <c r="I2499" s="25" t="s">
        <v>3886</v>
      </c>
      <c r="J2499" s="25">
        <v>5</v>
      </c>
      <c r="K2499" s="25">
        <v>5</v>
      </c>
      <c r="L2499" s="25">
        <f t="shared" si="407"/>
        <v>0</v>
      </c>
      <c r="M2499" s="25" t="s">
        <v>3372</v>
      </c>
      <c r="N2499" s="45">
        <v>45906</v>
      </c>
      <c r="O2499" s="54">
        <v>158410</v>
      </c>
      <c r="P2499" s="25" t="s">
        <v>893</v>
      </c>
      <c r="Q2499" s="25">
        <v>58155322444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si="408"/>
        <v>2</v>
      </c>
      <c r="Z2499" s="25" t="str">
        <f t="shared" si="409"/>
        <v>Saturday</v>
      </c>
      <c r="AA2499" s="25" t="str">
        <f t="shared" si="410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404"/>
        <v>2496</v>
      </c>
      <c r="B2500" s="25" t="s">
        <v>3347</v>
      </c>
      <c r="C2500" s="45">
        <v>45898</v>
      </c>
      <c r="D2500" s="45">
        <v>45904</v>
      </c>
      <c r="E2500" s="8">
        <v>304.5</v>
      </c>
      <c r="F2500" s="8">
        <f t="shared" si="405"/>
        <v>26796</v>
      </c>
      <c r="G2500" s="54">
        <f t="shared" si="406"/>
        <v>26796</v>
      </c>
      <c r="H2500" s="25">
        <v>302632</v>
      </c>
      <c r="I2500" s="25" t="s">
        <v>3786</v>
      </c>
      <c r="J2500" s="25">
        <v>1</v>
      </c>
      <c r="K2500" s="25">
        <v>1</v>
      </c>
      <c r="L2500" s="25">
        <f t="shared" si="407"/>
        <v>0</v>
      </c>
      <c r="M2500" s="25" t="s">
        <v>3373</v>
      </c>
      <c r="N2500" s="45">
        <v>45906</v>
      </c>
      <c r="O2500" s="54">
        <v>45938.9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si="408"/>
        <v>2</v>
      </c>
      <c r="Z2500" s="25" t="str">
        <f t="shared" si="409"/>
        <v>Saturday</v>
      </c>
      <c r="AA2500" s="25" t="str">
        <f t="shared" si="410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si="404"/>
        <v>2497</v>
      </c>
      <c r="B2501" s="25" t="s">
        <v>3347</v>
      </c>
      <c r="C2501" s="45">
        <v>45898</v>
      </c>
      <c r="D2501" s="45">
        <v>45904</v>
      </c>
      <c r="E2501" s="8">
        <v>98.7</v>
      </c>
      <c r="F2501" s="8">
        <f t="shared" si="405"/>
        <v>8685.6</v>
      </c>
      <c r="G2501" s="54">
        <f t="shared" si="406"/>
        <v>17371.2</v>
      </c>
      <c r="H2501" s="25">
        <v>304242</v>
      </c>
      <c r="I2501" s="25" t="s">
        <v>3887</v>
      </c>
      <c r="J2501" s="25">
        <v>2</v>
      </c>
      <c r="K2501" s="25">
        <v>2</v>
      </c>
      <c r="L2501" s="25">
        <f t="shared" si="407"/>
        <v>0</v>
      </c>
      <c r="M2501" s="25" t="s">
        <v>3384</v>
      </c>
      <c r="N2501" s="45">
        <v>45906</v>
      </c>
      <c r="O2501" s="54">
        <v>32782.5</v>
      </c>
      <c r="P2501" s="25" t="s">
        <v>2055</v>
      </c>
      <c r="Q2501" s="25">
        <v>58155323306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Hyderabad</v>
      </c>
      <c r="W2501" s="56"/>
      <c r="X2501" s="45">
        <v>45908</v>
      </c>
      <c r="Y2501" s="25">
        <f t="shared" si="408"/>
        <v>2</v>
      </c>
      <c r="Z2501" s="25" t="str">
        <f t="shared" si="409"/>
        <v>Saturday</v>
      </c>
      <c r="AA2501" s="25" t="str">
        <f t="shared" si="410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404"/>
        <v>2498</v>
      </c>
      <c r="B2502" s="25" t="s">
        <v>3347</v>
      </c>
      <c r="C2502" s="45">
        <v>45898</v>
      </c>
      <c r="D2502" s="45">
        <v>45904</v>
      </c>
      <c r="E2502" s="8">
        <v>330</v>
      </c>
      <c r="F2502" s="8">
        <f t="shared" si="405"/>
        <v>29040</v>
      </c>
      <c r="G2502" s="54">
        <f t="shared" si="406"/>
        <v>29040</v>
      </c>
      <c r="H2502" s="25">
        <v>307638</v>
      </c>
      <c r="I2502" s="25" t="s">
        <v>3888</v>
      </c>
      <c r="J2502" s="25">
        <v>1</v>
      </c>
      <c r="K2502" s="25">
        <v>1</v>
      </c>
      <c r="L2502" s="25">
        <f t="shared" si="407"/>
        <v>0</v>
      </c>
      <c r="M2502" s="25" t="s">
        <v>3363</v>
      </c>
      <c r="N2502" s="45">
        <v>45906</v>
      </c>
      <c r="O2502" s="54">
        <v>37600.199999999997</v>
      </c>
      <c r="P2502" s="25" t="s">
        <v>243</v>
      </c>
      <c r="Q2502" s="25">
        <v>58155321674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Mumbai</v>
      </c>
      <c r="W2502" s="56"/>
      <c r="X2502" s="45">
        <v>45908</v>
      </c>
      <c r="Y2502" s="25">
        <f t="shared" si="408"/>
        <v>2</v>
      </c>
      <c r="Z2502" s="25" t="str">
        <f t="shared" si="409"/>
        <v>Saturday</v>
      </c>
      <c r="AA2502" s="25" t="str">
        <f t="shared" si="410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404"/>
        <v>2499</v>
      </c>
      <c r="B2503" s="25" t="s">
        <v>3347</v>
      </c>
      <c r="C2503" s="45">
        <v>45898</v>
      </c>
      <c r="D2503" s="45">
        <v>45904</v>
      </c>
      <c r="E2503" s="8">
        <v>326.25</v>
      </c>
      <c r="F2503" s="8">
        <f t="shared" si="405"/>
        <v>28710</v>
      </c>
      <c r="G2503" s="54">
        <f t="shared" si="406"/>
        <v>28710</v>
      </c>
      <c r="H2503" s="25">
        <v>313238</v>
      </c>
      <c r="I2503" s="25" t="s">
        <v>3889</v>
      </c>
      <c r="J2503" s="25">
        <v>1</v>
      </c>
      <c r="K2503" s="25">
        <v>1</v>
      </c>
      <c r="L2503" s="25">
        <f t="shared" si="407"/>
        <v>0</v>
      </c>
      <c r="M2503" s="25" t="s">
        <v>3363</v>
      </c>
      <c r="N2503" s="45">
        <v>45906</v>
      </c>
      <c r="O2503" s="54">
        <v>37192.5</v>
      </c>
      <c r="P2503" s="25" t="s">
        <v>243</v>
      </c>
      <c r="Q2503" s="25">
        <v>58155321674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Mumbai</v>
      </c>
      <c r="W2503" s="56"/>
      <c r="X2503" s="45">
        <v>45908</v>
      </c>
      <c r="Y2503" s="25">
        <f t="shared" si="408"/>
        <v>2</v>
      </c>
      <c r="Z2503" s="25" t="str">
        <f t="shared" si="409"/>
        <v>Saturday</v>
      </c>
      <c r="AA2503" s="25" t="str">
        <f t="shared" si="410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404"/>
        <v>2500</v>
      </c>
      <c r="B2504" s="25" t="s">
        <v>3347</v>
      </c>
      <c r="C2504" s="45">
        <v>45898</v>
      </c>
      <c r="D2504" s="45">
        <v>45904</v>
      </c>
      <c r="E2504" s="8">
        <v>263.89999999999998</v>
      </c>
      <c r="F2504" s="8">
        <f t="shared" si="405"/>
        <v>23223.199999999997</v>
      </c>
      <c r="G2504" s="54">
        <f t="shared" si="406"/>
        <v>23223.199999999997</v>
      </c>
      <c r="H2504" s="25">
        <v>320108</v>
      </c>
      <c r="I2504" s="25" t="s">
        <v>3890</v>
      </c>
      <c r="J2504" s="25">
        <v>1</v>
      </c>
      <c r="K2504" s="25">
        <v>1</v>
      </c>
      <c r="L2504" s="25">
        <f t="shared" si="407"/>
        <v>0</v>
      </c>
      <c r="M2504" s="25" t="s">
        <v>3373</v>
      </c>
      <c r="N2504" s="45">
        <v>45906</v>
      </c>
      <c r="O2504" s="54">
        <v>42657.55</v>
      </c>
      <c r="P2504" s="25" t="s">
        <v>1139</v>
      </c>
      <c r="Q2504" s="25">
        <v>58155324172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Banglore</v>
      </c>
      <c r="W2504" s="56"/>
      <c r="X2504" s="45">
        <v>45908</v>
      </c>
      <c r="Y2504" s="25">
        <f t="shared" si="408"/>
        <v>2</v>
      </c>
      <c r="Z2504" s="25" t="str">
        <f t="shared" si="409"/>
        <v>Saturday</v>
      </c>
      <c r="AA2504" s="25" t="str">
        <f t="shared" si="410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404"/>
        <v>2501</v>
      </c>
      <c r="B2505" s="25" t="s">
        <v>3347</v>
      </c>
      <c r="C2505" s="45">
        <v>45898</v>
      </c>
      <c r="D2505" s="45">
        <v>45904</v>
      </c>
      <c r="E2505" s="8">
        <v>179.2</v>
      </c>
      <c r="F2505" s="8">
        <f t="shared" si="405"/>
        <v>15769.599999999999</v>
      </c>
      <c r="G2505" s="54">
        <f t="shared" si="406"/>
        <v>15769.599999999999</v>
      </c>
      <c r="H2505" s="25">
        <v>325606</v>
      </c>
      <c r="I2505" s="25" t="s">
        <v>3891</v>
      </c>
      <c r="J2505" s="25">
        <v>1</v>
      </c>
      <c r="K2505" s="25">
        <v>1</v>
      </c>
      <c r="L2505" s="25">
        <f t="shared" si="407"/>
        <v>0</v>
      </c>
      <c r="M2505" s="25" t="s">
        <v>3424</v>
      </c>
      <c r="N2505" s="45">
        <v>45909</v>
      </c>
      <c r="O2505" s="54">
        <v>21888</v>
      </c>
      <c r="P2505" s="25" t="s">
        <v>255</v>
      </c>
      <c r="Q2505" s="25" t="s">
        <v>2078</v>
      </c>
      <c r="R2505" s="25" t="s">
        <v>849</v>
      </c>
      <c r="S2505" s="3">
        <v>4</v>
      </c>
      <c r="T2505" s="55"/>
      <c r="U2505" s="25" t="s">
        <v>19</v>
      </c>
      <c r="V2505" s="25" t="str">
        <f>VLOOKUP(P2505,'Customer List'!B:C,2,)</f>
        <v>Delhi</v>
      </c>
      <c r="W2505" s="56"/>
      <c r="X2505" s="45">
        <f>IF(OR(R2505 = "PRIYANKA MADAM", R2505 = "DEEPAK", R2505 = "PORTER"),N2505,"")</f>
        <v>45909</v>
      </c>
      <c r="Y2505" s="25">
        <f t="shared" si="408"/>
        <v>0</v>
      </c>
      <c r="Z2505" s="25" t="str">
        <f t="shared" si="409"/>
        <v>Tuesday</v>
      </c>
      <c r="AA2505" s="25" t="str">
        <f t="shared" si="410"/>
        <v>Tuesday</v>
      </c>
      <c r="AB2505" s="25" t="str">
        <f>VLOOKUP(U2505,'Currency Sheet'!A:C,3,)</f>
        <v>DOLLAR</v>
      </c>
      <c r="AC2505" s="67" t="str">
        <f>VLOOKUP(P2505,'Customer List'!B:D,3,)</f>
        <v>Local</v>
      </c>
    </row>
    <row r="2506" spans="1:29" x14ac:dyDescent="0.25">
      <c r="A2506" s="25">
        <f t="shared" si="404"/>
        <v>2502</v>
      </c>
      <c r="B2506" s="25" t="s">
        <v>3347</v>
      </c>
      <c r="C2506" s="45">
        <v>45898</v>
      </c>
      <c r="D2506" s="45">
        <v>45904</v>
      </c>
      <c r="E2506" s="8">
        <v>185.5</v>
      </c>
      <c r="F2506" s="8">
        <f t="shared" si="405"/>
        <v>16324</v>
      </c>
      <c r="G2506" s="54">
        <f t="shared" si="406"/>
        <v>16324</v>
      </c>
      <c r="H2506" s="25">
        <v>325616</v>
      </c>
      <c r="I2506" s="25" t="s">
        <v>3892</v>
      </c>
      <c r="J2506" s="25">
        <v>1</v>
      </c>
      <c r="K2506" s="25">
        <v>1</v>
      </c>
      <c r="L2506" s="25">
        <f t="shared" si="407"/>
        <v>0</v>
      </c>
      <c r="M2506" s="25" t="s">
        <v>3366</v>
      </c>
      <c r="N2506" s="45">
        <v>45906</v>
      </c>
      <c r="O2506" s="54">
        <v>29984.75</v>
      </c>
      <c r="P2506" s="25" t="s">
        <v>3349</v>
      </c>
      <c r="Q2506" s="25">
        <v>58155321195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Hyderabad</v>
      </c>
      <c r="W2506" s="56"/>
      <c r="X2506" s="45">
        <v>45908</v>
      </c>
      <c r="Y2506" s="25">
        <f t="shared" si="408"/>
        <v>2</v>
      </c>
      <c r="Z2506" s="25" t="str">
        <f t="shared" si="409"/>
        <v>Saturday</v>
      </c>
      <c r="AA2506" s="25" t="str">
        <f t="shared" si="410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404"/>
        <v>2503</v>
      </c>
      <c r="B2507" s="25" t="s">
        <v>3347</v>
      </c>
      <c r="C2507" s="45">
        <v>45898</v>
      </c>
      <c r="D2507" s="45">
        <v>45904</v>
      </c>
      <c r="E2507" s="8">
        <v>107.1</v>
      </c>
      <c r="F2507" s="8">
        <f t="shared" si="405"/>
        <v>9424.7999999999993</v>
      </c>
      <c r="G2507" s="54">
        <f t="shared" si="406"/>
        <v>9424.7999999999993</v>
      </c>
      <c r="H2507" s="25">
        <v>335917</v>
      </c>
      <c r="I2507" s="25" t="s">
        <v>3893</v>
      </c>
      <c r="J2507" s="25">
        <v>1</v>
      </c>
      <c r="K2507" s="25">
        <v>1</v>
      </c>
      <c r="L2507" s="25">
        <f t="shared" si="407"/>
        <v>0</v>
      </c>
      <c r="M2507" s="25" t="s">
        <v>3644</v>
      </c>
      <c r="N2507" s="45">
        <v>45919</v>
      </c>
      <c r="O2507" s="54">
        <v>17786.25</v>
      </c>
      <c r="P2507" s="25" t="s">
        <v>147</v>
      </c>
      <c r="Q2507" s="25" t="s">
        <v>1131</v>
      </c>
      <c r="R2507" s="25" t="s">
        <v>1131</v>
      </c>
      <c r="S2507" s="3">
        <v>4</v>
      </c>
      <c r="T2507" s="55"/>
      <c r="U2507" s="25" t="s">
        <v>19</v>
      </c>
      <c r="V2507" s="25" t="str">
        <f>VLOOKUP(P2507,'Customer List'!B:C,2,)</f>
        <v>Delhi</v>
      </c>
      <c r="W2507" s="56"/>
      <c r="X2507" s="45">
        <f>IF(OR(R2507 = "PRIYANKA MADAM", R2507 = "DEEPAK", R2507 = "PORTER"),N2507,"")</f>
        <v>45919</v>
      </c>
      <c r="Y2507" s="25">
        <f t="shared" si="408"/>
        <v>0</v>
      </c>
      <c r="Z2507" s="25" t="str">
        <f t="shared" si="409"/>
        <v>Friday</v>
      </c>
      <c r="AA2507" s="25" t="str">
        <f t="shared" si="410"/>
        <v>Friday</v>
      </c>
      <c r="AB2507" s="25" t="str">
        <f>VLOOKUP(U2507,'Currency Sheet'!A:C,3,)</f>
        <v>DOLLAR</v>
      </c>
      <c r="AC2507" s="67" t="str">
        <f>VLOOKUP(P2507,'Customer List'!B:D,3,)</f>
        <v>Local</v>
      </c>
    </row>
    <row r="2508" spans="1:29" x14ac:dyDescent="0.25">
      <c r="A2508" s="25">
        <f t="shared" si="404"/>
        <v>2504</v>
      </c>
      <c r="B2508" s="25" t="s">
        <v>3347</v>
      </c>
      <c r="C2508" s="45">
        <v>45898</v>
      </c>
      <c r="D2508" s="45">
        <v>45904</v>
      </c>
      <c r="E2508" s="8">
        <v>321.75</v>
      </c>
      <c r="F2508" s="8">
        <f t="shared" si="405"/>
        <v>28314</v>
      </c>
      <c r="G2508" s="54">
        <f t="shared" si="406"/>
        <v>28314</v>
      </c>
      <c r="H2508" s="25">
        <v>337238</v>
      </c>
      <c r="I2508" s="25" t="s">
        <v>3894</v>
      </c>
      <c r="J2508" s="25">
        <v>1</v>
      </c>
      <c r="K2508" s="25">
        <v>1</v>
      </c>
      <c r="L2508" s="25">
        <f t="shared" si="407"/>
        <v>0</v>
      </c>
      <c r="M2508" s="25" t="s">
        <v>3363</v>
      </c>
      <c r="N2508" s="45">
        <v>45906</v>
      </c>
      <c r="O2508" s="54">
        <v>36679.5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408"/>
        <v>2</v>
      </c>
      <c r="Z2508" s="25" t="str">
        <f t="shared" si="409"/>
        <v>Saturday</v>
      </c>
      <c r="AA2508" s="25" t="str">
        <f t="shared" si="410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404"/>
        <v>2505</v>
      </c>
      <c r="B2509" s="25" t="s">
        <v>3347</v>
      </c>
      <c r="C2509" s="45">
        <v>45898</v>
      </c>
      <c r="D2509" s="45">
        <v>45904</v>
      </c>
      <c r="E2509" s="8">
        <v>112</v>
      </c>
      <c r="F2509" s="8">
        <f t="shared" si="405"/>
        <v>9856</v>
      </c>
      <c r="G2509" s="54">
        <f t="shared" si="406"/>
        <v>9856</v>
      </c>
      <c r="H2509" s="25">
        <v>344613</v>
      </c>
      <c r="I2509" s="25" t="s">
        <v>3895</v>
      </c>
      <c r="J2509" s="25">
        <v>1</v>
      </c>
      <c r="K2509" s="25">
        <v>1</v>
      </c>
      <c r="L2509" s="25">
        <f t="shared" si="407"/>
        <v>0</v>
      </c>
      <c r="M2509" s="25" t="s">
        <v>4976</v>
      </c>
      <c r="N2509" s="45">
        <v>45933</v>
      </c>
      <c r="O2509" s="54">
        <v>0</v>
      </c>
      <c r="P2509" s="25" t="s">
        <v>4687</v>
      </c>
      <c r="Q2509" s="25" t="s">
        <v>4715</v>
      </c>
      <c r="R2509" s="25" t="s">
        <v>41</v>
      </c>
      <c r="S2509" s="3">
        <v>4</v>
      </c>
      <c r="T2509" s="55" t="s">
        <v>4688</v>
      </c>
      <c r="U2509" s="25" t="s">
        <v>19</v>
      </c>
      <c r="V2509" s="25" t="str">
        <f>VLOOKUP(P2509,'Customer List'!B:C,2,)</f>
        <v>Bhatinda</v>
      </c>
      <c r="W2509" s="56"/>
      <c r="X2509" s="45">
        <v>45936</v>
      </c>
      <c r="Y2509" s="25">
        <f t="shared" si="408"/>
        <v>3</v>
      </c>
      <c r="Z2509" s="25" t="str">
        <f t="shared" si="409"/>
        <v>Friday</v>
      </c>
      <c r="AA2509" s="25" t="str">
        <f t="shared" si="410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404"/>
        <v>2506</v>
      </c>
      <c r="B2510" s="25" t="s">
        <v>3347</v>
      </c>
      <c r="C2510" s="45">
        <v>45898</v>
      </c>
      <c r="D2510" s="45">
        <v>45904</v>
      </c>
      <c r="E2510" s="8">
        <v>165.9</v>
      </c>
      <c r="F2510" s="8">
        <f t="shared" si="405"/>
        <v>14599.2</v>
      </c>
      <c r="G2510" s="54">
        <f t="shared" si="406"/>
        <v>14599.2</v>
      </c>
      <c r="H2510" s="25">
        <v>344622</v>
      </c>
      <c r="I2510" s="25" t="s">
        <v>3896</v>
      </c>
      <c r="J2510" s="25">
        <v>1</v>
      </c>
      <c r="K2510" s="25">
        <v>1</v>
      </c>
      <c r="L2510" s="25">
        <f t="shared" si="407"/>
        <v>0</v>
      </c>
      <c r="M2510" s="25" t="s">
        <v>3373</v>
      </c>
      <c r="N2510" s="45">
        <v>45906</v>
      </c>
      <c r="O2510" s="54">
        <v>26816.55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408"/>
        <v>2</v>
      </c>
      <c r="Z2510" s="25" t="str">
        <f t="shared" si="409"/>
        <v>Saturday</v>
      </c>
      <c r="AA2510" s="25" t="str">
        <f t="shared" si="410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404"/>
        <v>2507</v>
      </c>
      <c r="B2511" s="25" t="s">
        <v>3347</v>
      </c>
      <c r="C2511" s="45">
        <v>45898</v>
      </c>
      <c r="D2511" s="45">
        <v>45904</v>
      </c>
      <c r="E2511" s="8">
        <v>169.4</v>
      </c>
      <c r="F2511" s="8">
        <f t="shared" si="405"/>
        <v>14907.2</v>
      </c>
      <c r="G2511" s="54">
        <f t="shared" si="406"/>
        <v>14907.2</v>
      </c>
      <c r="H2511" s="25">
        <v>344704</v>
      </c>
      <c r="I2511" s="25" t="s">
        <v>3802</v>
      </c>
      <c r="J2511" s="25">
        <v>1</v>
      </c>
      <c r="K2511" s="25">
        <v>1</v>
      </c>
      <c r="L2511" s="25">
        <f t="shared" si="407"/>
        <v>0</v>
      </c>
      <c r="M2511" s="25" t="s">
        <v>3373</v>
      </c>
      <c r="N2511" s="45">
        <v>45906</v>
      </c>
      <c r="O2511" s="54">
        <v>27382.3</v>
      </c>
      <c r="P2511" s="25" t="s">
        <v>1139</v>
      </c>
      <c r="Q2511" s="25">
        <v>58155324172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Banglore</v>
      </c>
      <c r="W2511" s="56"/>
      <c r="X2511" s="45">
        <v>45908</v>
      </c>
      <c r="Y2511" s="25">
        <f t="shared" si="408"/>
        <v>2</v>
      </c>
      <c r="Z2511" s="25" t="str">
        <f t="shared" si="409"/>
        <v>Saturday</v>
      </c>
      <c r="AA2511" s="25" t="str">
        <f t="shared" si="410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404"/>
        <v>2508</v>
      </c>
      <c r="B2512" s="25" t="s">
        <v>3347</v>
      </c>
      <c r="C2512" s="45">
        <v>45898</v>
      </c>
      <c r="D2512" s="45">
        <v>45904</v>
      </c>
      <c r="E2512" s="8">
        <v>259</v>
      </c>
      <c r="F2512" s="8">
        <f t="shared" si="405"/>
        <v>22792</v>
      </c>
      <c r="G2512" s="54">
        <f t="shared" si="406"/>
        <v>22792</v>
      </c>
      <c r="H2512" s="25">
        <v>344786</v>
      </c>
      <c r="I2512" s="25" t="s">
        <v>3897</v>
      </c>
      <c r="J2512" s="25">
        <v>1</v>
      </c>
      <c r="K2512" s="25">
        <v>1</v>
      </c>
      <c r="L2512" s="25">
        <f t="shared" si="407"/>
        <v>0</v>
      </c>
      <c r="M2512" s="25" t="s">
        <v>3363</v>
      </c>
      <c r="N2512" s="45">
        <v>45906</v>
      </c>
      <c r="O2512" s="54">
        <v>38644.65</v>
      </c>
      <c r="P2512" s="25" t="s">
        <v>243</v>
      </c>
      <c r="Q2512" s="25">
        <v>58155321674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Mumbai</v>
      </c>
      <c r="W2512" s="56"/>
      <c r="X2512" s="45">
        <v>45908</v>
      </c>
      <c r="Y2512" s="25">
        <f t="shared" si="408"/>
        <v>2</v>
      </c>
      <c r="Z2512" s="25" t="str">
        <f t="shared" si="409"/>
        <v>Saturday</v>
      </c>
      <c r="AA2512" s="25" t="str">
        <f t="shared" si="410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404"/>
        <v>2509</v>
      </c>
      <c r="B2513" s="25" t="s">
        <v>3347</v>
      </c>
      <c r="C2513" s="45">
        <v>45898</v>
      </c>
      <c r="D2513" s="45">
        <v>45904</v>
      </c>
      <c r="E2513" s="8">
        <v>173.6</v>
      </c>
      <c r="F2513" s="8">
        <f t="shared" si="405"/>
        <v>15276.8</v>
      </c>
      <c r="G2513" s="54">
        <f t="shared" si="406"/>
        <v>15276.8</v>
      </c>
      <c r="H2513" s="25">
        <v>344824</v>
      </c>
      <c r="I2513" s="25" t="s">
        <v>3898</v>
      </c>
      <c r="J2513" s="25">
        <v>1</v>
      </c>
      <c r="K2513" s="25">
        <v>1</v>
      </c>
      <c r="L2513" s="25">
        <f t="shared" si="407"/>
        <v>0</v>
      </c>
      <c r="M2513" s="25" t="s">
        <v>3373</v>
      </c>
      <c r="N2513" s="45">
        <v>45906</v>
      </c>
      <c r="O2513" s="54">
        <v>28061.200000000001</v>
      </c>
      <c r="P2513" s="25" t="s">
        <v>1139</v>
      </c>
      <c r="Q2513" s="25">
        <v>58155324172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Banglore</v>
      </c>
      <c r="W2513" s="56"/>
      <c r="X2513" s="45">
        <v>45908</v>
      </c>
      <c r="Y2513" s="25">
        <f t="shared" si="408"/>
        <v>2</v>
      </c>
      <c r="Z2513" s="25" t="str">
        <f t="shared" si="409"/>
        <v>Saturday</v>
      </c>
      <c r="AA2513" s="25" t="str">
        <f t="shared" si="410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404"/>
        <v>2510</v>
      </c>
      <c r="B2514" s="25" t="s">
        <v>3347</v>
      </c>
      <c r="C2514" s="45">
        <v>45898</v>
      </c>
      <c r="D2514" s="45">
        <v>45904</v>
      </c>
      <c r="E2514" s="8">
        <v>250.6</v>
      </c>
      <c r="F2514" s="8">
        <f t="shared" si="405"/>
        <v>22052.799999999999</v>
      </c>
      <c r="G2514" s="54">
        <f t="shared" si="406"/>
        <v>22052.799999999999</v>
      </c>
      <c r="H2514" s="25">
        <v>345042</v>
      </c>
      <c r="I2514" s="25" t="s">
        <v>3899</v>
      </c>
      <c r="J2514" s="25">
        <v>1</v>
      </c>
      <c r="K2514" s="25">
        <v>1</v>
      </c>
      <c r="L2514" s="25">
        <f t="shared" si="407"/>
        <v>0</v>
      </c>
      <c r="M2514" s="25" t="s">
        <v>3412</v>
      </c>
      <c r="N2514" s="45">
        <v>45908</v>
      </c>
      <c r="O2514" s="54">
        <v>38843</v>
      </c>
      <c r="P2514" s="25" t="s">
        <v>225</v>
      </c>
      <c r="Q2514" s="25" t="s">
        <v>3399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Punjab</v>
      </c>
      <c r="W2514" s="56"/>
      <c r="X2514" s="45">
        <v>45911</v>
      </c>
      <c r="Y2514" s="25">
        <f t="shared" si="408"/>
        <v>3</v>
      </c>
      <c r="Z2514" s="25" t="str">
        <f t="shared" si="409"/>
        <v>Monday</v>
      </c>
      <c r="AA2514" s="25" t="str">
        <f t="shared" si="410"/>
        <v>Thursday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404"/>
        <v>2511</v>
      </c>
      <c r="B2515" s="25" t="s">
        <v>3347</v>
      </c>
      <c r="C2515" s="45">
        <v>45898</v>
      </c>
      <c r="D2515" s="45">
        <v>45904</v>
      </c>
      <c r="E2515" s="8">
        <v>192.5</v>
      </c>
      <c r="F2515" s="8">
        <f t="shared" si="405"/>
        <v>16940</v>
      </c>
      <c r="G2515" s="54">
        <f t="shared" si="406"/>
        <v>16940</v>
      </c>
      <c r="H2515" s="25">
        <v>349106</v>
      </c>
      <c r="I2515" s="25" t="s">
        <v>3900</v>
      </c>
      <c r="J2515" s="25">
        <v>1</v>
      </c>
      <c r="K2515" s="25">
        <v>1</v>
      </c>
      <c r="L2515" s="25">
        <f t="shared" si="407"/>
        <v>0</v>
      </c>
      <c r="M2515" s="25" t="s">
        <v>3404</v>
      </c>
      <c r="N2515" s="45">
        <v>45908</v>
      </c>
      <c r="O2515" s="54">
        <v>29837.5</v>
      </c>
      <c r="P2515" s="25" t="s">
        <v>2288</v>
      </c>
      <c r="Q2515" s="25">
        <v>58155354633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Ahemedabad</v>
      </c>
      <c r="W2515" s="56"/>
      <c r="X2515" s="45">
        <v>45909</v>
      </c>
      <c r="Y2515" s="25">
        <f t="shared" si="408"/>
        <v>1</v>
      </c>
      <c r="Z2515" s="25" t="str">
        <f t="shared" si="409"/>
        <v>Monday</v>
      </c>
      <c r="AA2515" s="25" t="str">
        <f t="shared" si="410"/>
        <v>Tuesday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404"/>
        <v>2512</v>
      </c>
      <c r="B2516" s="25" t="s">
        <v>3347</v>
      </c>
      <c r="C2516" s="45">
        <v>45898</v>
      </c>
      <c r="D2516" s="45">
        <v>45904</v>
      </c>
      <c r="E2516" s="8">
        <v>226.1</v>
      </c>
      <c r="F2516" s="8">
        <f t="shared" si="405"/>
        <v>19896.8</v>
      </c>
      <c r="G2516" s="54">
        <f t="shared" si="406"/>
        <v>19896.8</v>
      </c>
      <c r="H2516" s="25">
        <v>350510</v>
      </c>
      <c r="I2516" s="25" t="s">
        <v>3901</v>
      </c>
      <c r="J2516" s="25">
        <v>1</v>
      </c>
      <c r="K2516" s="25">
        <v>1</v>
      </c>
      <c r="L2516" s="25">
        <f t="shared" si="407"/>
        <v>0</v>
      </c>
      <c r="M2516" s="25" t="s">
        <v>3373</v>
      </c>
      <c r="N2516" s="45">
        <v>45906</v>
      </c>
      <c r="O2516" s="54">
        <v>36547.449999999997</v>
      </c>
      <c r="P2516" s="25" t="s">
        <v>1139</v>
      </c>
      <c r="Q2516" s="25">
        <v>58155324172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Banglore</v>
      </c>
      <c r="W2516" s="56"/>
      <c r="X2516" s="45">
        <v>45908</v>
      </c>
      <c r="Y2516" s="25">
        <f t="shared" si="408"/>
        <v>2</v>
      </c>
      <c r="Z2516" s="25" t="str">
        <f t="shared" si="409"/>
        <v>Saturday</v>
      </c>
      <c r="AA2516" s="25" t="str">
        <f t="shared" si="410"/>
        <v>Monday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x14ac:dyDescent="0.25">
      <c r="A2517" s="25">
        <f t="shared" si="404"/>
        <v>2513</v>
      </c>
      <c r="B2517" s="25" t="s">
        <v>3347</v>
      </c>
      <c r="C2517" s="45">
        <v>45898</v>
      </c>
      <c r="D2517" s="45">
        <v>45904</v>
      </c>
      <c r="E2517" s="8">
        <v>153</v>
      </c>
      <c r="F2517" s="8">
        <f t="shared" si="405"/>
        <v>13464</v>
      </c>
      <c r="G2517" s="54">
        <f t="shared" si="406"/>
        <v>13464</v>
      </c>
      <c r="H2517" s="25">
        <v>354515</v>
      </c>
      <c r="I2517" s="25" t="s">
        <v>3902</v>
      </c>
      <c r="J2517" s="25">
        <v>1</v>
      </c>
      <c r="K2517" s="25">
        <v>1</v>
      </c>
      <c r="L2517" s="25">
        <f t="shared" si="407"/>
        <v>0</v>
      </c>
      <c r="M2517" s="25" t="s">
        <v>3408</v>
      </c>
      <c r="N2517" s="45">
        <v>45908</v>
      </c>
      <c r="O2517" s="54">
        <v>23715</v>
      </c>
      <c r="P2517" s="25" t="s">
        <v>1022</v>
      </c>
      <c r="Q2517" s="25">
        <v>58155354773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Guwahati</v>
      </c>
      <c r="W2517" s="56"/>
      <c r="X2517" s="45">
        <v>45909</v>
      </c>
      <c r="Y2517" s="25">
        <f t="shared" si="408"/>
        <v>1</v>
      </c>
      <c r="Z2517" s="25" t="str">
        <f t="shared" si="409"/>
        <v>Monday</v>
      </c>
      <c r="AA2517" s="25" t="str">
        <f t="shared" si="410"/>
        <v>Tuesday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404"/>
        <v>2514</v>
      </c>
      <c r="B2518" s="25" t="s">
        <v>3347</v>
      </c>
      <c r="C2518" s="45">
        <v>45898</v>
      </c>
      <c r="D2518" s="45">
        <v>45904</v>
      </c>
      <c r="E2518" s="8">
        <v>203.7</v>
      </c>
      <c r="F2518" s="8">
        <f t="shared" si="405"/>
        <v>17925.599999999999</v>
      </c>
      <c r="G2518" s="54">
        <f t="shared" si="406"/>
        <v>71702.399999999994</v>
      </c>
      <c r="H2518" s="25">
        <v>362504</v>
      </c>
      <c r="I2518" s="25" t="s">
        <v>3903</v>
      </c>
      <c r="J2518" s="25">
        <v>4</v>
      </c>
      <c r="K2518" s="25">
        <v>4</v>
      </c>
      <c r="L2518" s="25">
        <f t="shared" si="407"/>
        <v>0</v>
      </c>
      <c r="M2518" s="25" t="s">
        <v>3376</v>
      </c>
      <c r="N2518" s="45">
        <v>45906</v>
      </c>
      <c r="O2518" s="54">
        <v>108252</v>
      </c>
      <c r="P2518" s="25" t="s">
        <v>2052</v>
      </c>
      <c r="Q2518" s="25">
        <v>58155321011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Pune</v>
      </c>
      <c r="W2518" s="56"/>
      <c r="X2518" s="45">
        <v>45908</v>
      </c>
      <c r="Y2518" s="25">
        <f t="shared" si="408"/>
        <v>2</v>
      </c>
      <c r="Z2518" s="25" t="str">
        <f t="shared" si="409"/>
        <v>Saturday</v>
      </c>
      <c r="AA2518" s="25" t="str">
        <f t="shared" si="410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404"/>
        <v>2515</v>
      </c>
      <c r="B2519" s="25" t="s">
        <v>3347</v>
      </c>
      <c r="C2519" s="45">
        <v>45898</v>
      </c>
      <c r="D2519" s="45">
        <v>45904</v>
      </c>
      <c r="E2519" s="8">
        <v>217.7</v>
      </c>
      <c r="F2519" s="8">
        <f t="shared" si="405"/>
        <v>19157.599999999999</v>
      </c>
      <c r="G2519" s="54">
        <f t="shared" si="406"/>
        <v>19157.599999999999</v>
      </c>
      <c r="H2519" s="25">
        <v>362564</v>
      </c>
      <c r="I2519" s="25" t="s">
        <v>3904</v>
      </c>
      <c r="J2519" s="25">
        <v>1</v>
      </c>
      <c r="K2519" s="25">
        <v>1</v>
      </c>
      <c r="L2519" s="25">
        <f t="shared" si="407"/>
        <v>0</v>
      </c>
      <c r="M2519" s="25" t="s">
        <v>3363</v>
      </c>
      <c r="N2519" s="45">
        <v>45906</v>
      </c>
      <c r="O2519" s="54">
        <v>26576.51</v>
      </c>
      <c r="P2519" s="25" t="s">
        <v>243</v>
      </c>
      <c r="Q2519" s="25">
        <v>58155321674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Mumbai</v>
      </c>
      <c r="W2519" s="56"/>
      <c r="X2519" s="45">
        <v>45908</v>
      </c>
      <c r="Y2519" s="25">
        <f t="shared" si="408"/>
        <v>2</v>
      </c>
      <c r="Z2519" s="25" t="str">
        <f t="shared" si="409"/>
        <v>Saturday</v>
      </c>
      <c r="AA2519" s="25" t="str">
        <f t="shared" si="410"/>
        <v>Monday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x14ac:dyDescent="0.25">
      <c r="A2520" s="25">
        <f t="shared" si="404"/>
        <v>2516</v>
      </c>
      <c r="B2520" s="25" t="s">
        <v>3347</v>
      </c>
      <c r="C2520" s="45">
        <v>45898</v>
      </c>
      <c r="D2520" s="45">
        <v>45904</v>
      </c>
      <c r="E2520" s="8">
        <v>313.5</v>
      </c>
      <c r="F2520" s="8">
        <f t="shared" si="405"/>
        <v>27588</v>
      </c>
      <c r="G2520" s="54">
        <f t="shared" si="406"/>
        <v>27588</v>
      </c>
      <c r="H2520" s="25">
        <v>368524</v>
      </c>
      <c r="I2520" s="25" t="s">
        <v>3905</v>
      </c>
      <c r="J2520" s="25">
        <v>1</v>
      </c>
      <c r="K2520" s="25">
        <v>1</v>
      </c>
      <c r="L2520" s="25">
        <f t="shared" si="407"/>
        <v>0</v>
      </c>
      <c r="M2520" s="25" t="s">
        <v>3424</v>
      </c>
      <c r="N2520" s="45">
        <v>45909</v>
      </c>
      <c r="O2520" s="54">
        <v>35739</v>
      </c>
      <c r="P2520" s="25" t="s">
        <v>255</v>
      </c>
      <c r="Q2520" s="25" t="s">
        <v>2078</v>
      </c>
      <c r="R2520" s="25" t="s">
        <v>849</v>
      </c>
      <c r="S2520" s="3">
        <v>4</v>
      </c>
      <c r="T2520" s="55"/>
      <c r="U2520" s="25" t="s">
        <v>19</v>
      </c>
      <c r="V2520" s="25" t="str">
        <f>VLOOKUP(P2520,'Customer List'!B:C,2,)</f>
        <v>Delhi</v>
      </c>
      <c r="W2520" s="56"/>
      <c r="X2520" s="45">
        <f t="shared" ref="X2520:X2521" si="411">IF(OR(R2520 = "PRIYANKA MADAM", R2520 = "DEEPAK", R2520 = "PORTER"),N2520,"")</f>
        <v>45909</v>
      </c>
      <c r="Y2520" s="25">
        <f t="shared" si="408"/>
        <v>0</v>
      </c>
      <c r="Z2520" s="25" t="str">
        <f t="shared" si="409"/>
        <v>Tuesday</v>
      </c>
      <c r="AA2520" s="25" t="str">
        <f t="shared" si="410"/>
        <v>Tuesday</v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x14ac:dyDescent="0.25">
      <c r="A2521" s="25">
        <f t="shared" si="404"/>
        <v>2517</v>
      </c>
      <c r="B2521" s="25" t="s">
        <v>3347</v>
      </c>
      <c r="C2521" s="45">
        <v>45898</v>
      </c>
      <c r="D2521" s="45">
        <v>45904</v>
      </c>
      <c r="E2521" s="8">
        <v>128.1</v>
      </c>
      <c r="F2521" s="8">
        <f t="shared" si="405"/>
        <v>11272.8</v>
      </c>
      <c r="G2521" s="54">
        <f t="shared" si="406"/>
        <v>11272.8</v>
      </c>
      <c r="H2521" s="25">
        <v>386905</v>
      </c>
      <c r="I2521" s="25" t="s">
        <v>3906</v>
      </c>
      <c r="J2521" s="25">
        <v>1</v>
      </c>
      <c r="K2521" s="25">
        <v>1</v>
      </c>
      <c r="L2521" s="25">
        <f t="shared" si="407"/>
        <v>0</v>
      </c>
      <c r="M2521" s="25" t="s">
        <v>3383</v>
      </c>
      <c r="N2521" s="45">
        <v>45905</v>
      </c>
      <c r="O2521" s="54">
        <v>17385</v>
      </c>
      <c r="P2521" s="25" t="s">
        <v>214</v>
      </c>
      <c r="Q2521" s="25" t="s">
        <v>1131</v>
      </c>
      <c r="R2521" s="25" t="s">
        <v>1131</v>
      </c>
      <c r="S2521" s="3">
        <v>4</v>
      </c>
      <c r="T2521" s="55"/>
      <c r="U2521" s="25" t="s">
        <v>19</v>
      </c>
      <c r="V2521" s="25" t="str">
        <f>VLOOKUP(P2521,'Customer List'!B:C,2,)</f>
        <v>Delhi</v>
      </c>
      <c r="W2521" s="56"/>
      <c r="X2521" s="45">
        <f t="shared" si="411"/>
        <v>45905</v>
      </c>
      <c r="Y2521" s="25">
        <f t="shared" si="408"/>
        <v>0</v>
      </c>
      <c r="Z2521" s="25" t="str">
        <f t="shared" si="409"/>
        <v>Friday</v>
      </c>
      <c r="AA2521" s="25" t="str">
        <f t="shared" si="410"/>
        <v>Friday</v>
      </c>
      <c r="AB2521" s="25" t="str">
        <f>VLOOKUP(U2521,'Currency Sheet'!A:C,3,)</f>
        <v>DOLLAR</v>
      </c>
      <c r="AC2521" s="67" t="str">
        <f>VLOOKUP(P2521,'Customer List'!B:D,3,)</f>
        <v>Local</v>
      </c>
    </row>
    <row r="2522" spans="1:29" x14ac:dyDescent="0.25">
      <c r="A2522" s="25">
        <f t="shared" si="404"/>
        <v>2518</v>
      </c>
      <c r="B2522" s="25" t="s">
        <v>3347</v>
      </c>
      <c r="C2522" s="45">
        <v>45898</v>
      </c>
      <c r="D2522" s="45">
        <v>45904</v>
      </c>
      <c r="E2522" s="8">
        <v>61.6</v>
      </c>
      <c r="F2522" s="8">
        <f t="shared" si="405"/>
        <v>5420.8</v>
      </c>
      <c r="G2522" s="54">
        <f t="shared" si="406"/>
        <v>5420.8</v>
      </c>
      <c r="H2522" s="25">
        <v>400120</v>
      </c>
      <c r="I2522" s="25" t="s">
        <v>3815</v>
      </c>
      <c r="J2522" s="25">
        <v>1</v>
      </c>
      <c r="K2522" s="25">
        <v>1</v>
      </c>
      <c r="L2522" s="25">
        <f t="shared" si="407"/>
        <v>0</v>
      </c>
      <c r="M2522" s="25" t="s">
        <v>3364</v>
      </c>
      <c r="N2522" s="45">
        <v>45906</v>
      </c>
      <c r="O2522" s="54">
        <v>9240</v>
      </c>
      <c r="P2522" s="25" t="s">
        <v>1901</v>
      </c>
      <c r="Q2522" s="25">
        <v>58155324894</v>
      </c>
      <c r="R2522" s="25" t="s">
        <v>41</v>
      </c>
      <c r="S2522" s="3">
        <v>4</v>
      </c>
      <c r="T2522" s="55"/>
      <c r="U2522" s="25" t="s">
        <v>19</v>
      </c>
      <c r="V2522" s="25" t="str">
        <f>VLOOKUP(P2522,'Customer List'!B:C,2,)</f>
        <v>Mumbai</v>
      </c>
      <c r="W2522" s="56"/>
      <c r="X2522" s="45">
        <v>45908</v>
      </c>
      <c r="Y2522" s="25">
        <f t="shared" si="408"/>
        <v>2</v>
      </c>
      <c r="Z2522" s="25" t="str">
        <f t="shared" si="409"/>
        <v>Saturday</v>
      </c>
      <c r="AA2522" s="25" t="str">
        <f t="shared" si="410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x14ac:dyDescent="0.25">
      <c r="A2523" s="25">
        <f t="shared" si="404"/>
        <v>2519</v>
      </c>
      <c r="B2523" s="25" t="s">
        <v>3347</v>
      </c>
      <c r="C2523" s="45">
        <v>45898</v>
      </c>
      <c r="D2523" s="45">
        <v>45904</v>
      </c>
      <c r="E2523" s="8">
        <v>98.7</v>
      </c>
      <c r="F2523" s="8">
        <f t="shared" si="405"/>
        <v>8685.6</v>
      </c>
      <c r="G2523" s="54">
        <f t="shared" si="406"/>
        <v>8685.6</v>
      </c>
      <c r="H2523" s="25">
        <v>405306</v>
      </c>
      <c r="I2523" s="25" t="s">
        <v>3907</v>
      </c>
      <c r="J2523" s="25">
        <v>1</v>
      </c>
      <c r="K2523" s="25">
        <v>1</v>
      </c>
      <c r="L2523" s="25">
        <f t="shared" si="407"/>
        <v>0</v>
      </c>
      <c r="M2523" s="25" t="s">
        <v>3430</v>
      </c>
      <c r="N2523" s="45">
        <v>45909</v>
      </c>
      <c r="O2523" s="54">
        <v>15298.5</v>
      </c>
      <c r="P2523" s="25" t="s">
        <v>209</v>
      </c>
      <c r="Q2523" s="25" t="s">
        <v>1131</v>
      </c>
      <c r="R2523" s="25" t="s">
        <v>1131</v>
      </c>
      <c r="S2523" s="3">
        <v>4</v>
      </c>
      <c r="T2523" s="55" t="s">
        <v>3365</v>
      </c>
      <c r="U2523" s="25" t="s">
        <v>19</v>
      </c>
      <c r="V2523" s="25" t="str">
        <f>VLOOKUP(P2523,'Customer List'!B:C,2,)</f>
        <v>Delhi</v>
      </c>
      <c r="W2523" s="56"/>
      <c r="X2523" s="45">
        <f>IF(OR(R2523 = "PRIYANKA MADAM", R2523 = "DEEPAK", R2523 = "PORTER"),N2523,"")</f>
        <v>45909</v>
      </c>
      <c r="Y2523" s="25">
        <f t="shared" si="408"/>
        <v>0</v>
      </c>
      <c r="Z2523" s="25" t="str">
        <f t="shared" si="409"/>
        <v>Tuesday</v>
      </c>
      <c r="AA2523" s="25" t="str">
        <f t="shared" si="410"/>
        <v>Tuesday</v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x14ac:dyDescent="0.25">
      <c r="A2524" s="25">
        <f t="shared" si="404"/>
        <v>2520</v>
      </c>
      <c r="B2524" s="25" t="s">
        <v>3347</v>
      </c>
      <c r="C2524" s="45">
        <v>45898</v>
      </c>
      <c r="D2524" s="45">
        <v>45904</v>
      </c>
      <c r="E2524" s="8">
        <v>102.9</v>
      </c>
      <c r="F2524" s="8">
        <f t="shared" si="405"/>
        <v>9055.2000000000007</v>
      </c>
      <c r="G2524" s="54">
        <f t="shared" si="406"/>
        <v>9055.2000000000007</v>
      </c>
      <c r="H2524" s="25">
        <v>406511</v>
      </c>
      <c r="I2524" s="25" t="s">
        <v>3908</v>
      </c>
      <c r="J2524" s="25">
        <v>1</v>
      </c>
      <c r="K2524" s="25">
        <v>1</v>
      </c>
      <c r="L2524" s="25">
        <f t="shared" si="407"/>
        <v>0</v>
      </c>
      <c r="M2524" s="25" t="s">
        <v>3411</v>
      </c>
      <c r="N2524" s="45">
        <v>45908</v>
      </c>
      <c r="O2524" s="54">
        <v>15949.5</v>
      </c>
      <c r="P2524" s="25" t="s">
        <v>3348</v>
      </c>
      <c r="Q2524" s="25" t="s">
        <v>3401</v>
      </c>
      <c r="R2524" s="25" t="s">
        <v>41</v>
      </c>
      <c r="S2524" s="3">
        <v>4</v>
      </c>
      <c r="T2524" s="55"/>
      <c r="U2524" s="25" t="s">
        <v>19</v>
      </c>
      <c r="V2524" s="25" t="str">
        <f>VLOOKUP(P2524,'Customer List'!B:C,2,)</f>
        <v>Chandigarh</v>
      </c>
      <c r="W2524" s="56"/>
      <c r="X2524" s="45">
        <v>45909</v>
      </c>
      <c r="Y2524" s="25">
        <f t="shared" si="408"/>
        <v>1</v>
      </c>
      <c r="Z2524" s="25" t="str">
        <f t="shared" si="409"/>
        <v>Monday</v>
      </c>
      <c r="AA2524" s="25" t="str">
        <f t="shared" si="410"/>
        <v>Tuesday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x14ac:dyDescent="0.25">
      <c r="A2525" s="25">
        <f t="shared" si="404"/>
        <v>2521</v>
      </c>
      <c r="B2525" s="25" t="s">
        <v>3347</v>
      </c>
      <c r="C2525" s="45">
        <v>45898</v>
      </c>
      <c r="D2525" s="45">
        <v>45904</v>
      </c>
      <c r="E2525" s="8">
        <v>41.3</v>
      </c>
      <c r="F2525" s="8">
        <f t="shared" si="405"/>
        <v>3634.3999999999996</v>
      </c>
      <c r="G2525" s="54">
        <f t="shared" si="406"/>
        <v>3634.3999999999996</v>
      </c>
      <c r="H2525" s="25">
        <v>420404</v>
      </c>
      <c r="I2525" s="25" t="s">
        <v>3763</v>
      </c>
      <c r="J2525" s="25">
        <v>1</v>
      </c>
      <c r="K2525" s="25">
        <v>1</v>
      </c>
      <c r="L2525" s="25">
        <f t="shared" si="407"/>
        <v>0</v>
      </c>
      <c r="M2525" s="25" t="s">
        <v>3372</v>
      </c>
      <c r="N2525" s="45">
        <v>45906</v>
      </c>
      <c r="O2525" s="54">
        <v>6401.5</v>
      </c>
      <c r="P2525" s="25" t="s">
        <v>893</v>
      </c>
      <c r="Q2525" s="25">
        <v>58155322444</v>
      </c>
      <c r="R2525" s="25" t="s">
        <v>41</v>
      </c>
      <c r="S2525" s="3">
        <v>4</v>
      </c>
      <c r="T2525" s="55"/>
      <c r="U2525" s="25" t="s">
        <v>19</v>
      </c>
      <c r="V2525" s="25" t="str">
        <f>VLOOKUP(P2525,'Customer List'!B:C,2,)</f>
        <v>Banglore</v>
      </c>
      <c r="W2525" s="56"/>
      <c r="X2525" s="45">
        <v>45908</v>
      </c>
      <c r="Y2525" s="25">
        <f t="shared" si="408"/>
        <v>2</v>
      </c>
      <c r="Z2525" s="25" t="str">
        <f t="shared" si="409"/>
        <v>Saturday</v>
      </c>
      <c r="AA2525" s="25" t="str">
        <f t="shared" si="410"/>
        <v>Monday</v>
      </c>
      <c r="AB2525" s="25" t="str">
        <f>VLOOKUP(U2525,'Currency Sheet'!A:C,3,)</f>
        <v>DOLLAR</v>
      </c>
      <c r="AC2525" s="67" t="str">
        <f>VLOOKUP(P2525,'Customer List'!B:D,3,)</f>
        <v>OutStation</v>
      </c>
    </row>
    <row r="2526" spans="1:29" x14ac:dyDescent="0.25">
      <c r="A2526" s="25">
        <f t="shared" si="404"/>
        <v>2522</v>
      </c>
      <c r="B2526" s="25" t="s">
        <v>3347</v>
      </c>
      <c r="C2526" s="45">
        <v>45898</v>
      </c>
      <c r="D2526" s="45">
        <v>45904</v>
      </c>
      <c r="E2526" s="8">
        <v>62.300000000000004</v>
      </c>
      <c r="F2526" s="8">
        <f t="shared" si="405"/>
        <v>5482.4000000000005</v>
      </c>
      <c r="G2526" s="54">
        <f t="shared" si="406"/>
        <v>16447.2</v>
      </c>
      <c r="H2526" s="25">
        <v>423105</v>
      </c>
      <c r="I2526" s="25" t="s">
        <v>3909</v>
      </c>
      <c r="J2526" s="25">
        <v>3</v>
      </c>
      <c r="K2526" s="25">
        <v>3</v>
      </c>
      <c r="L2526" s="25">
        <f t="shared" si="407"/>
        <v>0</v>
      </c>
      <c r="M2526" s="25" t="s">
        <v>3418</v>
      </c>
      <c r="N2526" s="45">
        <v>45908</v>
      </c>
      <c r="O2526" s="54">
        <f>7609.5+7609.5</f>
        <v>15219</v>
      </c>
      <c r="P2526" s="25" t="s">
        <v>3341</v>
      </c>
      <c r="Q2526" s="25" t="s">
        <v>2078</v>
      </c>
      <c r="R2526" s="25" t="s">
        <v>638</v>
      </c>
      <c r="S2526" s="3">
        <v>-20</v>
      </c>
      <c r="T2526" s="55" t="s">
        <v>3420</v>
      </c>
      <c r="U2526" s="25" t="s">
        <v>19</v>
      </c>
      <c r="V2526" s="25" t="str">
        <f>VLOOKUP(P2526,'Customer List'!B:C,2,)</f>
        <v>Delhi</v>
      </c>
      <c r="W2526" s="56"/>
      <c r="X2526" s="45">
        <f>IF(OR(R2526 = "PRIYANKA MADAM", R2526 = "DEEPAK", R2526 = "PORTER"),N2526,"")</f>
        <v>45908</v>
      </c>
      <c r="Y2526" s="25">
        <f t="shared" si="408"/>
        <v>0</v>
      </c>
      <c r="Z2526" s="25" t="str">
        <f t="shared" si="409"/>
        <v>Monday</v>
      </c>
      <c r="AA2526" s="25" t="str">
        <f t="shared" si="410"/>
        <v>Monday</v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404"/>
        <v>2523</v>
      </c>
      <c r="B2527" s="25" t="s">
        <v>3347</v>
      </c>
      <c r="C2527" s="45">
        <v>45898</v>
      </c>
      <c r="D2527" s="45">
        <v>45904</v>
      </c>
      <c r="E2527" s="8">
        <v>185.5</v>
      </c>
      <c r="F2527" s="8">
        <f t="shared" si="405"/>
        <v>16324</v>
      </c>
      <c r="G2527" s="54">
        <f t="shared" si="406"/>
        <v>16324</v>
      </c>
      <c r="H2527" s="25">
        <v>423302</v>
      </c>
      <c r="I2527" s="25" t="s">
        <v>3910</v>
      </c>
      <c r="J2527" s="25">
        <v>1</v>
      </c>
      <c r="K2527" s="25">
        <v>1</v>
      </c>
      <c r="L2527" s="25">
        <f t="shared" si="407"/>
        <v>0</v>
      </c>
      <c r="M2527" s="25" t="s">
        <v>3375</v>
      </c>
      <c r="N2527" s="45">
        <v>45906</v>
      </c>
      <c r="O2527" s="54">
        <v>24645</v>
      </c>
      <c r="P2527" s="25" t="s">
        <v>2052</v>
      </c>
      <c r="Q2527" s="25">
        <v>58155321011</v>
      </c>
      <c r="R2527" s="25" t="s">
        <v>41</v>
      </c>
      <c r="S2527" s="3">
        <v>-20</v>
      </c>
      <c r="T2527" s="55"/>
      <c r="U2527" s="25" t="s">
        <v>19</v>
      </c>
      <c r="V2527" s="25" t="str">
        <f>VLOOKUP(P2527,'Customer List'!B:C,2,)</f>
        <v>Pune</v>
      </c>
      <c r="W2527" s="56"/>
      <c r="X2527" s="45">
        <v>45908</v>
      </c>
      <c r="Y2527" s="25">
        <f t="shared" si="408"/>
        <v>2</v>
      </c>
      <c r="Z2527" s="25" t="str">
        <f t="shared" si="409"/>
        <v>Saturday</v>
      </c>
      <c r="AA2527" s="25" t="str">
        <f t="shared" si="410"/>
        <v>Monday</v>
      </c>
      <c r="AB2527" s="25" t="str">
        <f>VLOOKUP(U2527,'Currency Sheet'!A:C,3,)</f>
        <v>DOLLAR</v>
      </c>
      <c r="AC2527" s="67" t="str">
        <f>VLOOKUP(P2527,'Customer List'!B:D,3,)</f>
        <v>OutStation</v>
      </c>
    </row>
    <row r="2528" spans="1:29" x14ac:dyDescent="0.25">
      <c r="A2528" s="25">
        <f t="shared" si="404"/>
        <v>2524</v>
      </c>
      <c r="B2528" s="25" t="s">
        <v>3347</v>
      </c>
      <c r="C2528" s="45">
        <v>45898</v>
      </c>
      <c r="D2528" s="45">
        <v>45904</v>
      </c>
      <c r="E2528" s="8">
        <v>546</v>
      </c>
      <c r="F2528" s="8">
        <f t="shared" si="405"/>
        <v>48048</v>
      </c>
      <c r="G2528" s="54">
        <f t="shared" si="406"/>
        <v>48048</v>
      </c>
      <c r="H2528" s="25">
        <v>423702</v>
      </c>
      <c r="I2528" s="25" t="s">
        <v>3911</v>
      </c>
      <c r="J2528" s="25">
        <v>1</v>
      </c>
      <c r="K2528" s="25">
        <v>1</v>
      </c>
      <c r="L2528" s="25">
        <f t="shared" si="407"/>
        <v>0</v>
      </c>
      <c r="M2528" s="25" t="s">
        <v>3428</v>
      </c>
      <c r="N2528" s="45">
        <v>45909</v>
      </c>
      <c r="O2528" s="54">
        <v>84630</v>
      </c>
      <c r="P2528" s="25" t="s">
        <v>750</v>
      </c>
      <c r="Q2528" s="25" t="s">
        <v>2078</v>
      </c>
      <c r="R2528" s="25" t="s">
        <v>849</v>
      </c>
      <c r="S2528" s="3" t="s">
        <v>3353</v>
      </c>
      <c r="T2528" s="55"/>
      <c r="U2528" s="25" t="s">
        <v>19</v>
      </c>
      <c r="V2528" s="25" t="str">
        <f>VLOOKUP(P2528,'Customer List'!B:C,2,)</f>
        <v>Delhi</v>
      </c>
      <c r="W2528" s="56"/>
      <c r="X2528" s="45">
        <f t="shared" ref="X2528:X2531" si="412">IF(OR(R2528 = "PRIYANKA MADAM", R2528 = "DEEPAK", R2528 = "PORTER"),N2528,"")</f>
        <v>45909</v>
      </c>
      <c r="Y2528" s="25">
        <f t="shared" si="408"/>
        <v>0</v>
      </c>
      <c r="Z2528" s="25" t="str">
        <f t="shared" si="409"/>
        <v>Tuesday</v>
      </c>
      <c r="AA2528" s="25" t="str">
        <f t="shared" si="410"/>
        <v>Tuesday</v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404"/>
        <v>2525</v>
      </c>
      <c r="B2529" s="25" t="s">
        <v>3347</v>
      </c>
      <c r="C2529" s="45">
        <v>45898</v>
      </c>
      <c r="D2529" s="45">
        <v>45904</v>
      </c>
      <c r="E2529" s="8">
        <v>115.5</v>
      </c>
      <c r="F2529" s="8">
        <f t="shared" si="405"/>
        <v>10164</v>
      </c>
      <c r="G2529" s="54">
        <f t="shared" si="406"/>
        <v>10164</v>
      </c>
      <c r="H2529" s="25">
        <v>424401</v>
      </c>
      <c r="I2529" s="25" t="s">
        <v>1347</v>
      </c>
      <c r="J2529" s="25">
        <v>1</v>
      </c>
      <c r="K2529" s="25">
        <v>1</v>
      </c>
      <c r="L2529" s="25">
        <f t="shared" si="407"/>
        <v>0</v>
      </c>
      <c r="M2529" s="25" t="s">
        <v>3423</v>
      </c>
      <c r="N2529" s="45">
        <v>45908</v>
      </c>
      <c r="O2529" s="54">
        <v>0</v>
      </c>
      <c r="P2529" s="25" t="s">
        <v>3341</v>
      </c>
      <c r="Q2529" s="25" t="s">
        <v>2078</v>
      </c>
      <c r="R2529" s="25" t="s">
        <v>638</v>
      </c>
      <c r="S2529" s="3">
        <v>4</v>
      </c>
      <c r="T2529" s="55" t="s">
        <v>3419</v>
      </c>
      <c r="U2529" s="25" t="s">
        <v>19</v>
      </c>
      <c r="V2529" s="25" t="str">
        <f>VLOOKUP(P2529,'Customer List'!B:C,2,)</f>
        <v>Delhi</v>
      </c>
      <c r="W2529" s="56"/>
      <c r="X2529" s="45">
        <f t="shared" si="412"/>
        <v>45908</v>
      </c>
      <c r="Y2529" s="25">
        <f t="shared" si="408"/>
        <v>0</v>
      </c>
      <c r="Z2529" s="25" t="str">
        <f t="shared" si="409"/>
        <v>Monday</v>
      </c>
      <c r="AA2529" s="25" t="str">
        <f t="shared" si="410"/>
        <v>Monday</v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404"/>
        <v>2526</v>
      </c>
      <c r="B2530" s="25" t="s">
        <v>3347</v>
      </c>
      <c r="C2530" s="45">
        <v>45898</v>
      </c>
      <c r="D2530" s="45">
        <v>45904</v>
      </c>
      <c r="E2530" s="8">
        <v>115.5</v>
      </c>
      <c r="F2530" s="8">
        <f t="shared" si="405"/>
        <v>10164</v>
      </c>
      <c r="G2530" s="54">
        <f t="shared" si="406"/>
        <v>10164</v>
      </c>
      <c r="H2530" s="25">
        <v>424401</v>
      </c>
      <c r="I2530" s="25" t="s">
        <v>1347</v>
      </c>
      <c r="J2530" s="25">
        <v>1</v>
      </c>
      <c r="K2530" s="25">
        <v>1</v>
      </c>
      <c r="L2530" s="25">
        <f t="shared" si="407"/>
        <v>0</v>
      </c>
      <c r="M2530" s="25" t="s">
        <v>3720</v>
      </c>
      <c r="N2530" s="45">
        <v>45924</v>
      </c>
      <c r="O2530" s="54">
        <v>0</v>
      </c>
      <c r="P2530" s="25" t="s">
        <v>131</v>
      </c>
      <c r="Q2530" s="25" t="s">
        <v>2078</v>
      </c>
      <c r="R2530" s="25" t="s">
        <v>638</v>
      </c>
      <c r="S2530" s="3">
        <v>4</v>
      </c>
      <c r="T2530" s="55"/>
      <c r="U2530" s="25" t="s">
        <v>19</v>
      </c>
      <c r="V2530" s="25" t="str">
        <f>VLOOKUP(P2530,'Customer List'!B:C,2,)</f>
        <v>Delhi</v>
      </c>
      <c r="W2530" s="56"/>
      <c r="X2530" s="45">
        <f t="shared" si="412"/>
        <v>45924</v>
      </c>
      <c r="Y2530" s="25">
        <f t="shared" si="408"/>
        <v>0</v>
      </c>
      <c r="Z2530" s="25" t="str">
        <f t="shared" si="409"/>
        <v>Wednesday</v>
      </c>
      <c r="AA2530" s="25" t="str">
        <f t="shared" si="410"/>
        <v>Wednesday</v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404"/>
        <v>2527</v>
      </c>
      <c r="B2531" s="25" t="s">
        <v>3347</v>
      </c>
      <c r="C2531" s="45">
        <v>45898</v>
      </c>
      <c r="D2531" s="45">
        <v>45904</v>
      </c>
      <c r="E2531" s="8">
        <v>164.5</v>
      </c>
      <c r="F2531" s="8">
        <f t="shared" si="405"/>
        <v>14476</v>
      </c>
      <c r="G2531" s="54">
        <f t="shared" si="406"/>
        <v>14476</v>
      </c>
      <c r="H2531" s="25">
        <v>424602</v>
      </c>
      <c r="I2531" s="25" t="s">
        <v>3912</v>
      </c>
      <c r="J2531" s="25">
        <v>1</v>
      </c>
      <c r="K2531" s="25">
        <v>1</v>
      </c>
      <c r="L2531" s="25">
        <f t="shared" si="407"/>
        <v>0</v>
      </c>
      <c r="M2531" s="25" t="s">
        <v>3423</v>
      </c>
      <c r="N2531" s="45">
        <v>45908</v>
      </c>
      <c r="O2531" s="54">
        <v>0</v>
      </c>
      <c r="P2531" s="25" t="s">
        <v>3341</v>
      </c>
      <c r="Q2531" s="25" t="s">
        <v>2078</v>
      </c>
      <c r="R2531" s="25" t="s">
        <v>638</v>
      </c>
      <c r="S2531" s="3">
        <v>4</v>
      </c>
      <c r="T2531" s="55" t="s">
        <v>3419</v>
      </c>
      <c r="U2531" s="25" t="s">
        <v>19</v>
      </c>
      <c r="V2531" s="25" t="str">
        <f>VLOOKUP(P2531,'Customer List'!B:C,2,)</f>
        <v>Delhi</v>
      </c>
      <c r="W2531" s="56"/>
      <c r="X2531" s="45">
        <f t="shared" si="412"/>
        <v>45908</v>
      </c>
      <c r="Y2531" s="25">
        <f t="shared" si="408"/>
        <v>0</v>
      </c>
      <c r="Z2531" s="25" t="str">
        <f t="shared" si="409"/>
        <v>Monday</v>
      </c>
      <c r="AA2531" s="25" t="str">
        <f t="shared" si="410"/>
        <v>Monday</v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404"/>
        <v>2528</v>
      </c>
      <c r="B2532" s="25" t="s">
        <v>3347</v>
      </c>
      <c r="C2532" s="45">
        <v>45898</v>
      </c>
      <c r="D2532" s="45">
        <v>45904</v>
      </c>
      <c r="E2532" s="8">
        <v>111.3</v>
      </c>
      <c r="F2532" s="8">
        <f t="shared" si="405"/>
        <v>9794.4</v>
      </c>
      <c r="G2532" s="54">
        <f t="shared" si="406"/>
        <v>9794.4</v>
      </c>
      <c r="H2532" s="25">
        <v>425401</v>
      </c>
      <c r="I2532" s="25" t="s">
        <v>3913</v>
      </c>
      <c r="J2532" s="25">
        <v>1</v>
      </c>
      <c r="K2532" s="25">
        <v>1</v>
      </c>
      <c r="L2532" s="25">
        <f t="shared" si="407"/>
        <v>0</v>
      </c>
      <c r="M2532" s="25" t="s">
        <v>3422</v>
      </c>
      <c r="N2532" s="45">
        <v>45906</v>
      </c>
      <c r="O2532" s="54">
        <v>0</v>
      </c>
      <c r="P2532" s="25" t="s">
        <v>461</v>
      </c>
      <c r="Q2532" s="25">
        <v>58155320355</v>
      </c>
      <c r="R2532" s="25" t="s">
        <v>41</v>
      </c>
      <c r="S2532" s="3">
        <v>4</v>
      </c>
      <c r="T2532" s="55"/>
      <c r="U2532" s="25" t="s">
        <v>19</v>
      </c>
      <c r="V2532" s="25" t="str">
        <f>VLOOKUP(P2532,'Customer List'!B:C,2,)</f>
        <v>Hyderabad</v>
      </c>
      <c r="W2532" s="56"/>
      <c r="X2532" s="45">
        <v>45908</v>
      </c>
      <c r="Y2532" s="25">
        <f t="shared" si="408"/>
        <v>2</v>
      </c>
      <c r="Z2532" s="25" t="str">
        <f t="shared" si="409"/>
        <v>Saturday</v>
      </c>
      <c r="AA2532" s="25" t="str">
        <f t="shared" si="410"/>
        <v>Monday</v>
      </c>
      <c r="AB2532" s="25" t="str">
        <f>VLOOKUP(U2532,'Currency Sheet'!A:C,3,)</f>
        <v>DOLLAR</v>
      </c>
      <c r="AC2532" s="67" t="str">
        <f>VLOOKUP(P2532,'Customer List'!B:D,3,)</f>
        <v>OutStation</v>
      </c>
    </row>
    <row r="2533" spans="1:29" x14ac:dyDescent="0.25">
      <c r="A2533" s="25">
        <f t="shared" si="404"/>
        <v>2529</v>
      </c>
      <c r="B2533" s="25" t="s">
        <v>3347</v>
      </c>
      <c r="C2533" s="45">
        <v>45898</v>
      </c>
      <c r="D2533" s="45">
        <v>45904</v>
      </c>
      <c r="E2533" s="8">
        <v>87.5</v>
      </c>
      <c r="F2533" s="8">
        <f t="shared" si="405"/>
        <v>7700</v>
      </c>
      <c r="G2533" s="54">
        <f t="shared" si="406"/>
        <v>7700</v>
      </c>
      <c r="H2533" s="25">
        <v>426105</v>
      </c>
      <c r="I2533" s="25" t="s">
        <v>3914</v>
      </c>
      <c r="J2533" s="25">
        <v>1</v>
      </c>
      <c r="K2533" s="25">
        <v>1</v>
      </c>
      <c r="L2533" s="25">
        <f t="shared" si="407"/>
        <v>0</v>
      </c>
      <c r="M2533" s="25" t="s">
        <v>3423</v>
      </c>
      <c r="N2533" s="45">
        <v>45908</v>
      </c>
      <c r="O2533" s="54">
        <v>0</v>
      </c>
      <c r="P2533" s="25" t="s">
        <v>3341</v>
      </c>
      <c r="Q2533" s="25" t="s">
        <v>2078</v>
      </c>
      <c r="R2533" s="25" t="s">
        <v>638</v>
      </c>
      <c r="S2533" s="3">
        <v>4</v>
      </c>
      <c r="T2533" s="55" t="s">
        <v>3419</v>
      </c>
      <c r="U2533" s="25" t="s">
        <v>19</v>
      </c>
      <c r="V2533" s="25" t="str">
        <f>VLOOKUP(P2533,'Customer List'!B:C,2,)</f>
        <v>Delhi</v>
      </c>
      <c r="W2533" s="56"/>
      <c r="X2533" s="45">
        <f>IF(OR(R2533 = "PRIYANKA MADAM", R2533 = "DEEPAK", R2533 = "PORTER"),N2533,"")</f>
        <v>45908</v>
      </c>
      <c r="Y2533" s="25">
        <f t="shared" si="408"/>
        <v>0</v>
      </c>
      <c r="Z2533" s="25" t="str">
        <f t="shared" si="409"/>
        <v>Monday</v>
      </c>
      <c r="AA2533" s="25" t="str">
        <f t="shared" si="410"/>
        <v>Monday</v>
      </c>
      <c r="AB2533" s="25" t="str">
        <f>VLOOKUP(U2533,'Currency Sheet'!A:C,3,)</f>
        <v>DOLLAR</v>
      </c>
      <c r="AC2533" s="67" t="str">
        <f>VLOOKUP(P2533,'Customer List'!B:D,3,)</f>
        <v>Local</v>
      </c>
    </row>
    <row r="2534" spans="1:29" x14ac:dyDescent="0.25">
      <c r="A2534" s="25">
        <f t="shared" si="404"/>
        <v>2530</v>
      </c>
      <c r="B2534" s="25" t="s">
        <v>3347</v>
      </c>
      <c r="C2534" s="45">
        <v>45898</v>
      </c>
      <c r="D2534" s="45">
        <v>45904</v>
      </c>
      <c r="E2534" s="8">
        <v>458.5</v>
      </c>
      <c r="F2534" s="8">
        <f t="shared" si="405"/>
        <v>40348</v>
      </c>
      <c r="G2534" s="54">
        <f t="shared" si="406"/>
        <v>40348</v>
      </c>
      <c r="H2534" s="25">
        <v>449507</v>
      </c>
      <c r="I2534" s="25" t="s">
        <v>3915</v>
      </c>
      <c r="J2534" s="25">
        <v>1</v>
      </c>
      <c r="K2534" s="25">
        <v>1</v>
      </c>
      <c r="L2534" s="25">
        <f t="shared" si="407"/>
        <v>0</v>
      </c>
      <c r="M2534" s="25" t="s">
        <v>3421</v>
      </c>
      <c r="N2534" s="45">
        <v>45906</v>
      </c>
      <c r="O2534" s="54">
        <v>0</v>
      </c>
      <c r="P2534" s="25" t="s">
        <v>243</v>
      </c>
      <c r="Q2534" s="25">
        <v>58155321674</v>
      </c>
      <c r="R2534" s="25" t="s">
        <v>41</v>
      </c>
      <c r="S2534" s="3">
        <v>4</v>
      </c>
      <c r="T2534" s="55"/>
      <c r="U2534" s="25" t="s">
        <v>19</v>
      </c>
      <c r="V2534" s="25" t="str">
        <f>VLOOKUP(P2534,'Customer List'!B:C,2,)</f>
        <v>Mumbai</v>
      </c>
      <c r="W2534" s="56"/>
      <c r="X2534" s="45">
        <v>45908</v>
      </c>
      <c r="Y2534" s="25">
        <f t="shared" si="408"/>
        <v>2</v>
      </c>
      <c r="Z2534" s="25" t="str">
        <f t="shared" si="409"/>
        <v>Saturday</v>
      </c>
      <c r="AA2534" s="25" t="str">
        <f t="shared" si="410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404"/>
        <v>2531</v>
      </c>
      <c r="B2535" s="25" t="s">
        <v>3347</v>
      </c>
      <c r="C2535" s="45">
        <v>45898</v>
      </c>
      <c r="D2535" s="45">
        <v>45904</v>
      </c>
      <c r="E2535" s="8">
        <v>176.4</v>
      </c>
      <c r="F2535" s="8">
        <f t="shared" si="405"/>
        <v>15523.2</v>
      </c>
      <c r="G2535" s="54">
        <f t="shared" si="406"/>
        <v>15523.2</v>
      </c>
      <c r="H2535" s="25">
        <v>505813</v>
      </c>
      <c r="I2535" s="25" t="s">
        <v>3916</v>
      </c>
      <c r="J2535" s="25">
        <v>1</v>
      </c>
      <c r="K2535" s="25">
        <v>1</v>
      </c>
      <c r="L2535" s="25">
        <f t="shared" si="407"/>
        <v>0</v>
      </c>
      <c r="M2535" s="25" t="s">
        <v>3418</v>
      </c>
      <c r="N2535" s="45">
        <v>45908</v>
      </c>
      <c r="O2535" s="54">
        <v>21546</v>
      </c>
      <c r="P2535" s="25" t="s">
        <v>3341</v>
      </c>
      <c r="Q2535" s="25" t="s">
        <v>2078</v>
      </c>
      <c r="R2535" s="25" t="s">
        <v>638</v>
      </c>
      <c r="S2535" s="3">
        <v>4</v>
      </c>
      <c r="T2535" s="55"/>
      <c r="U2535" s="25" t="s">
        <v>19</v>
      </c>
      <c r="V2535" s="25" t="str">
        <f>VLOOKUP(P2535,'Customer List'!B:C,2,)</f>
        <v>Delhi</v>
      </c>
      <c r="W2535" s="56"/>
      <c r="X2535" s="45">
        <f t="shared" ref="X2535:X2536" si="413">IF(OR(R2535 = "PRIYANKA MADAM", R2535 = "DEEPAK", R2535 = "PORTER"),N2535,"")</f>
        <v>45908</v>
      </c>
      <c r="Y2535" s="25">
        <f t="shared" si="408"/>
        <v>0</v>
      </c>
      <c r="Z2535" s="25" t="str">
        <f t="shared" si="409"/>
        <v>Monday</v>
      </c>
      <c r="AA2535" s="25" t="str">
        <f t="shared" si="410"/>
        <v>Monday</v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404"/>
        <v>2532</v>
      </c>
      <c r="B2536" s="25" t="s">
        <v>3347</v>
      </c>
      <c r="C2536" s="45">
        <v>45898</v>
      </c>
      <c r="D2536" s="45">
        <v>45904</v>
      </c>
      <c r="E2536" s="8">
        <v>77</v>
      </c>
      <c r="F2536" s="8">
        <f t="shared" si="405"/>
        <v>6776</v>
      </c>
      <c r="G2536" s="54">
        <f t="shared" si="406"/>
        <v>6776</v>
      </c>
      <c r="H2536" s="25">
        <v>506903</v>
      </c>
      <c r="I2536" s="25" t="s">
        <v>3917</v>
      </c>
      <c r="J2536" s="25">
        <v>1</v>
      </c>
      <c r="K2536" s="25">
        <v>1</v>
      </c>
      <c r="L2536" s="25">
        <f t="shared" si="407"/>
        <v>0</v>
      </c>
      <c r="M2536" s="25" t="s">
        <v>3430</v>
      </c>
      <c r="N2536" s="45">
        <v>45909</v>
      </c>
      <c r="O2536" s="54">
        <v>11550</v>
      </c>
      <c r="P2536" s="25" t="s">
        <v>209</v>
      </c>
      <c r="Q2536" s="25" t="s">
        <v>1131</v>
      </c>
      <c r="R2536" s="25" t="s">
        <v>1131</v>
      </c>
      <c r="S2536" s="3">
        <v>4</v>
      </c>
      <c r="T2536" s="55" t="s">
        <v>3365</v>
      </c>
      <c r="U2536" s="25" t="s">
        <v>19</v>
      </c>
      <c r="V2536" s="25" t="str">
        <f>VLOOKUP(P2536,'Customer List'!B:C,2,)</f>
        <v>Delhi</v>
      </c>
      <c r="W2536" s="56"/>
      <c r="X2536" s="45">
        <f t="shared" si="413"/>
        <v>45909</v>
      </c>
      <c r="Y2536" s="25">
        <f t="shared" si="408"/>
        <v>0</v>
      </c>
      <c r="Z2536" s="25" t="str">
        <f t="shared" si="409"/>
        <v>Tuesday</v>
      </c>
      <c r="AA2536" s="25" t="str">
        <f t="shared" si="410"/>
        <v>Tuesday</v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404"/>
        <v>2533</v>
      </c>
      <c r="B2537" s="25" t="s">
        <v>3347</v>
      </c>
      <c r="C2537" s="45">
        <v>45898</v>
      </c>
      <c r="D2537" s="45">
        <v>45904</v>
      </c>
      <c r="E2537" s="8">
        <v>177.1</v>
      </c>
      <c r="F2537" s="8">
        <f t="shared" si="405"/>
        <v>15584.8</v>
      </c>
      <c r="G2537" s="54">
        <f t="shared" si="406"/>
        <v>15584.8</v>
      </c>
      <c r="H2537" s="25">
        <v>570804</v>
      </c>
      <c r="I2537" s="25" t="s">
        <v>3918</v>
      </c>
      <c r="J2537" s="25">
        <v>1</v>
      </c>
      <c r="K2537" s="25">
        <v>1</v>
      </c>
      <c r="L2537" s="25">
        <f t="shared" si="407"/>
        <v>0</v>
      </c>
      <c r="M2537" s="25" t="s">
        <v>3375</v>
      </c>
      <c r="N2537" s="45">
        <v>45906</v>
      </c>
      <c r="O2537" s="54">
        <v>23529</v>
      </c>
      <c r="P2537" s="25" t="s">
        <v>2052</v>
      </c>
      <c r="Q2537" s="25">
        <v>58155321011</v>
      </c>
      <c r="R2537" s="25" t="s">
        <v>41</v>
      </c>
      <c r="S2537" s="3">
        <v>-20</v>
      </c>
      <c r="T2537" s="55"/>
      <c r="U2537" s="25" t="s">
        <v>19</v>
      </c>
      <c r="V2537" s="25" t="str">
        <f>VLOOKUP(P2537,'Customer List'!B:C,2,)</f>
        <v>Pune</v>
      </c>
      <c r="W2537" s="56"/>
      <c r="X2537" s="45">
        <v>45908</v>
      </c>
      <c r="Y2537" s="25">
        <f t="shared" si="408"/>
        <v>2</v>
      </c>
      <c r="Z2537" s="25" t="str">
        <f t="shared" si="409"/>
        <v>Saturday</v>
      </c>
      <c r="AA2537" s="25" t="str">
        <f t="shared" si="410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404"/>
        <v>2534</v>
      </c>
      <c r="B2538" s="25" t="s">
        <v>3347</v>
      </c>
      <c r="C2538" s="45">
        <v>45898</v>
      </c>
      <c r="D2538" s="45">
        <v>45904</v>
      </c>
      <c r="E2538" s="8">
        <v>324.8</v>
      </c>
      <c r="F2538" s="8">
        <f t="shared" si="405"/>
        <v>28582.400000000001</v>
      </c>
      <c r="G2538" s="54">
        <f t="shared" si="406"/>
        <v>28582.400000000001</v>
      </c>
      <c r="H2538" s="25">
        <v>573004</v>
      </c>
      <c r="I2538" s="25" t="s">
        <v>3919</v>
      </c>
      <c r="J2538" s="25">
        <v>1</v>
      </c>
      <c r="K2538" s="25">
        <v>1</v>
      </c>
      <c r="L2538" s="25">
        <f t="shared" si="407"/>
        <v>0</v>
      </c>
      <c r="M2538" s="25" t="s">
        <v>3376</v>
      </c>
      <c r="N2538" s="45">
        <v>45906</v>
      </c>
      <c r="O2538" s="54">
        <v>43152</v>
      </c>
      <c r="P2538" s="25" t="s">
        <v>2052</v>
      </c>
      <c r="Q2538" s="25">
        <v>58155321011</v>
      </c>
      <c r="R2538" s="25" t="s">
        <v>41</v>
      </c>
      <c r="S2538" s="3">
        <v>-20</v>
      </c>
      <c r="T2538" s="55"/>
      <c r="U2538" s="25" t="s">
        <v>19</v>
      </c>
      <c r="V2538" s="25" t="str">
        <f>VLOOKUP(P2538,'Customer List'!B:C,2,)</f>
        <v>Pune</v>
      </c>
      <c r="W2538" s="56"/>
      <c r="X2538" s="45">
        <v>45908</v>
      </c>
      <c r="Y2538" s="25">
        <f t="shared" si="408"/>
        <v>2</v>
      </c>
      <c r="Z2538" s="25" t="str">
        <f t="shared" si="409"/>
        <v>Saturday</v>
      </c>
      <c r="AA2538" s="25" t="str">
        <f t="shared" si="410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404"/>
        <v>2535</v>
      </c>
      <c r="B2539" s="25" t="s">
        <v>3347</v>
      </c>
      <c r="C2539" s="45">
        <v>45898</v>
      </c>
      <c r="D2539" s="45">
        <v>45904</v>
      </c>
      <c r="E2539" s="8">
        <v>62.3</v>
      </c>
      <c r="F2539" s="8">
        <f t="shared" si="405"/>
        <v>5482.4</v>
      </c>
      <c r="G2539" s="54">
        <f t="shared" si="406"/>
        <v>5482.4</v>
      </c>
      <c r="H2539" s="25">
        <v>585506</v>
      </c>
      <c r="I2539" s="25" t="s">
        <v>3920</v>
      </c>
      <c r="J2539" s="25">
        <v>1</v>
      </c>
      <c r="K2539" s="25">
        <v>1</v>
      </c>
      <c r="L2539" s="25">
        <f t="shared" si="407"/>
        <v>0</v>
      </c>
      <c r="M2539" s="25" t="s">
        <v>3368</v>
      </c>
      <c r="N2539" s="45">
        <v>45906</v>
      </c>
      <c r="O2539" s="54">
        <v>10070</v>
      </c>
      <c r="P2539" s="25" t="s">
        <v>289</v>
      </c>
      <c r="Q2539" s="25">
        <v>58155323855</v>
      </c>
      <c r="R2539" s="25" t="s">
        <v>41</v>
      </c>
      <c r="S2539" s="3">
        <v>-20</v>
      </c>
      <c r="T2539" s="55"/>
      <c r="U2539" s="25" t="s">
        <v>19</v>
      </c>
      <c r="V2539" s="25" t="str">
        <f>VLOOKUP(P2539,'Customer List'!B:C,2,)</f>
        <v>Banglore</v>
      </c>
      <c r="W2539" s="56"/>
      <c r="X2539" s="45">
        <v>45908</v>
      </c>
      <c r="Y2539" s="25">
        <f t="shared" si="408"/>
        <v>2</v>
      </c>
      <c r="Z2539" s="25" t="str">
        <f t="shared" si="409"/>
        <v>Saturday</v>
      </c>
      <c r="AA2539" s="25" t="str">
        <f t="shared" si="410"/>
        <v>Monday</v>
      </c>
      <c r="AB2539" s="25" t="str">
        <f>VLOOKUP(U2539,'Currency Sheet'!A:C,3,)</f>
        <v>DOLLAR</v>
      </c>
      <c r="AC2539" s="67" t="str">
        <f>VLOOKUP(P2539,'Customer List'!B:D,3,)</f>
        <v>OutStation</v>
      </c>
    </row>
    <row r="2540" spans="1:29" x14ac:dyDescent="0.25">
      <c r="A2540" s="25">
        <f t="shared" si="404"/>
        <v>2536</v>
      </c>
      <c r="B2540" s="25" t="s">
        <v>3347</v>
      </c>
      <c r="C2540" s="45">
        <v>45898</v>
      </c>
      <c r="D2540" s="45">
        <v>45904</v>
      </c>
      <c r="E2540" s="8">
        <v>111.3</v>
      </c>
      <c r="F2540" s="8">
        <f t="shared" si="405"/>
        <v>9794.4</v>
      </c>
      <c r="G2540" s="54">
        <f t="shared" si="406"/>
        <v>9794.4</v>
      </c>
      <c r="H2540" s="25">
        <v>654003</v>
      </c>
      <c r="I2540" s="25" t="s">
        <v>3921</v>
      </c>
      <c r="J2540" s="25">
        <v>1</v>
      </c>
      <c r="K2540" s="25">
        <v>1</v>
      </c>
      <c r="L2540" s="25">
        <f t="shared" si="407"/>
        <v>0</v>
      </c>
      <c r="M2540" s="25" t="s">
        <v>3418</v>
      </c>
      <c r="N2540" s="45">
        <v>45908</v>
      </c>
      <c r="O2540" s="54">
        <v>13594.5</v>
      </c>
      <c r="P2540" s="25" t="s">
        <v>3341</v>
      </c>
      <c r="Q2540" s="25" t="s">
        <v>2078</v>
      </c>
      <c r="R2540" s="25" t="s">
        <v>638</v>
      </c>
      <c r="S2540" s="3">
        <v>4</v>
      </c>
      <c r="T2540" s="55"/>
      <c r="U2540" s="25" t="s">
        <v>19</v>
      </c>
      <c r="V2540" s="25" t="str">
        <f>VLOOKUP(P2540,'Customer List'!B:C,2,)</f>
        <v>Delhi</v>
      </c>
      <c r="W2540" s="56"/>
      <c r="X2540" s="45">
        <f t="shared" ref="X2540:X2541" si="414">IF(OR(R2540 = "PRIYANKA MADAM", R2540 = "DEEPAK", R2540 = "PORTER"),N2540,"")</f>
        <v>45908</v>
      </c>
      <c r="Y2540" s="25">
        <f t="shared" si="408"/>
        <v>0</v>
      </c>
      <c r="Z2540" s="25" t="str">
        <f t="shared" si="409"/>
        <v>Monday</v>
      </c>
      <c r="AA2540" s="25" t="str">
        <f t="shared" si="410"/>
        <v>Monday</v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404"/>
        <v>2537</v>
      </c>
      <c r="B2541" s="25" t="s">
        <v>3347</v>
      </c>
      <c r="C2541" s="45">
        <v>45898</v>
      </c>
      <c r="D2541" s="45">
        <v>45904</v>
      </c>
      <c r="E2541" s="8">
        <v>78.400000000000006</v>
      </c>
      <c r="F2541" s="8">
        <f t="shared" si="405"/>
        <v>6899.2000000000007</v>
      </c>
      <c r="G2541" s="54">
        <f t="shared" si="406"/>
        <v>6899.2000000000007</v>
      </c>
      <c r="H2541" s="25">
        <v>801702</v>
      </c>
      <c r="I2541" s="25" t="s">
        <v>3922</v>
      </c>
      <c r="J2541" s="25">
        <v>1</v>
      </c>
      <c r="K2541" s="25">
        <v>1</v>
      </c>
      <c r="L2541" s="25">
        <f t="shared" si="407"/>
        <v>0</v>
      </c>
      <c r="M2541" s="25" t="s">
        <v>3382</v>
      </c>
      <c r="N2541" s="45">
        <v>45905</v>
      </c>
      <c r="O2541" s="54">
        <v>10640</v>
      </c>
      <c r="P2541" s="25" t="s">
        <v>2287</v>
      </c>
      <c r="Q2541" s="25" t="s">
        <v>1131</v>
      </c>
      <c r="R2541" s="25" t="s">
        <v>1131</v>
      </c>
      <c r="S2541" s="3">
        <v>4</v>
      </c>
      <c r="T2541" s="55"/>
      <c r="U2541" s="25" t="s">
        <v>19</v>
      </c>
      <c r="V2541" s="25" t="str">
        <f>VLOOKUP(P2541,'Customer List'!B:C,2,)</f>
        <v>GURUGRAM</v>
      </c>
      <c r="W2541" s="56"/>
      <c r="X2541" s="45">
        <f t="shared" si="414"/>
        <v>45905</v>
      </c>
      <c r="Y2541" s="25">
        <f t="shared" si="408"/>
        <v>0</v>
      </c>
      <c r="Z2541" s="25" t="str">
        <f t="shared" si="409"/>
        <v>Friday</v>
      </c>
      <c r="AA2541" s="25" t="str">
        <f t="shared" si="410"/>
        <v>Friday</v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404"/>
        <v>2538</v>
      </c>
      <c r="B2542" s="25" t="s">
        <v>3347</v>
      </c>
      <c r="C2542" s="45">
        <v>45898</v>
      </c>
      <c r="D2542" s="45">
        <v>45904</v>
      </c>
      <c r="E2542" s="8">
        <v>120.4</v>
      </c>
      <c r="F2542" s="8">
        <f t="shared" si="405"/>
        <v>10595.2</v>
      </c>
      <c r="G2542" s="54">
        <f t="shared" si="406"/>
        <v>10595.2</v>
      </c>
      <c r="H2542" s="25">
        <v>901523</v>
      </c>
      <c r="I2542" s="25" t="s">
        <v>3923</v>
      </c>
      <c r="J2542" s="25">
        <v>1</v>
      </c>
      <c r="K2542" s="25">
        <v>1</v>
      </c>
      <c r="L2542" s="25">
        <f t="shared" si="407"/>
        <v>0</v>
      </c>
      <c r="M2542" s="25" t="s">
        <v>3364</v>
      </c>
      <c r="N2542" s="45">
        <v>45906</v>
      </c>
      <c r="O2542" s="54">
        <v>18060</v>
      </c>
      <c r="P2542" s="25" t="s">
        <v>1901</v>
      </c>
      <c r="Q2542" s="25">
        <v>58155324894</v>
      </c>
      <c r="R2542" s="25" t="s">
        <v>41</v>
      </c>
      <c r="S2542" s="3">
        <v>4</v>
      </c>
      <c r="T2542" s="55"/>
      <c r="U2542" s="25" t="s">
        <v>19</v>
      </c>
      <c r="V2542" s="25" t="str">
        <f>VLOOKUP(P2542,'Customer List'!B:C,2,)</f>
        <v>Mumbai</v>
      </c>
      <c r="W2542" s="56"/>
      <c r="X2542" s="45">
        <v>45908</v>
      </c>
      <c r="Y2542" s="25">
        <f t="shared" si="408"/>
        <v>2</v>
      </c>
      <c r="Z2542" s="25" t="str">
        <f t="shared" si="409"/>
        <v>Saturday</v>
      </c>
      <c r="AA2542" s="25" t="str">
        <f t="shared" si="410"/>
        <v>Monday</v>
      </c>
      <c r="AB2542" s="25" t="str">
        <f>VLOOKUP(U2542,'Currency Sheet'!A:C,3,)</f>
        <v>DOLLAR</v>
      </c>
      <c r="AC2542" s="67" t="str">
        <f>VLOOKUP(P2542,'Customer List'!B:D,3,)</f>
        <v>OutStation</v>
      </c>
    </row>
    <row r="2543" spans="1:29" x14ac:dyDescent="0.25">
      <c r="A2543" s="25">
        <f t="shared" si="404"/>
        <v>2539</v>
      </c>
      <c r="B2543" s="25" t="s">
        <v>1956</v>
      </c>
      <c r="C2543" s="45" t="s">
        <v>3351</v>
      </c>
      <c r="D2543" s="45">
        <v>45808</v>
      </c>
      <c r="E2543" s="8">
        <v>35.1</v>
      </c>
      <c r="F2543" s="8">
        <f t="shared" si="405"/>
        <v>3088.8</v>
      </c>
      <c r="G2543" s="54">
        <f t="shared" si="406"/>
        <v>3088.8</v>
      </c>
      <c r="H2543" s="25">
        <v>420701</v>
      </c>
      <c r="I2543" s="25" t="s">
        <v>1256</v>
      </c>
      <c r="J2543" s="25">
        <v>1</v>
      </c>
      <c r="K2543" s="25">
        <v>1</v>
      </c>
      <c r="L2543" s="25">
        <f t="shared" si="407"/>
        <v>0</v>
      </c>
      <c r="M2543" s="25" t="s">
        <v>4690</v>
      </c>
      <c r="N2543" s="45">
        <v>45933</v>
      </c>
      <c r="O2543" s="54">
        <v>0</v>
      </c>
      <c r="P2543" s="25" t="s">
        <v>17</v>
      </c>
      <c r="Q2543" s="25" t="s">
        <v>637</v>
      </c>
      <c r="R2543" s="25" t="s">
        <v>638</v>
      </c>
      <c r="S2543" s="3">
        <v>4</v>
      </c>
      <c r="T2543" s="55" t="s">
        <v>3352</v>
      </c>
      <c r="U2543" s="25" t="s">
        <v>19</v>
      </c>
      <c r="V2543" s="25" t="str">
        <f>VLOOKUP(P2543,'Customer List'!B:C,2,)</f>
        <v>Delhi</v>
      </c>
      <c r="W2543" s="56"/>
      <c r="X2543" s="45">
        <f t="shared" ref="X2543:X2548" si="415">IF(OR(R2543 = "PRIYANKA MADAM", R2543 = "DEEPAK", R2543 = "PORTER"),N2543,"")</f>
        <v>45933</v>
      </c>
      <c r="Y2543" s="25">
        <f t="shared" si="408"/>
        <v>0</v>
      </c>
      <c r="Z2543" s="25" t="str">
        <f t="shared" si="409"/>
        <v>Friday</v>
      </c>
      <c r="AA2543" s="25" t="str">
        <f t="shared" si="410"/>
        <v>Friday</v>
      </c>
      <c r="AB2543" s="25" t="str">
        <f>VLOOKUP(U2543,'Currency Sheet'!A:C,3,)</f>
        <v>DOLLAR</v>
      </c>
      <c r="AC2543" s="67" t="str">
        <f>VLOOKUP(P2543,'Customer List'!B:D,3,)</f>
        <v>Local</v>
      </c>
    </row>
    <row r="2544" spans="1:29" x14ac:dyDescent="0.25">
      <c r="A2544" s="25">
        <f t="shared" si="404"/>
        <v>2540</v>
      </c>
      <c r="B2544" s="25" t="s">
        <v>1956</v>
      </c>
      <c r="C2544" s="45" t="s">
        <v>3351</v>
      </c>
      <c r="D2544" s="45">
        <v>45808</v>
      </c>
      <c r="E2544" s="8">
        <v>35.1</v>
      </c>
      <c r="F2544" s="8">
        <f t="shared" si="405"/>
        <v>3088.8</v>
      </c>
      <c r="G2544" s="54">
        <f t="shared" si="406"/>
        <v>3088.8</v>
      </c>
      <c r="H2544" s="25">
        <v>420701</v>
      </c>
      <c r="I2544" s="25" t="s">
        <v>1256</v>
      </c>
      <c r="J2544" s="25">
        <v>1</v>
      </c>
      <c r="K2544" s="25">
        <v>1</v>
      </c>
      <c r="L2544" s="25">
        <f t="shared" si="407"/>
        <v>0</v>
      </c>
      <c r="M2544" s="25" t="s">
        <v>4978</v>
      </c>
      <c r="N2544" s="45">
        <v>45936</v>
      </c>
      <c r="O2544" s="54">
        <v>0</v>
      </c>
      <c r="P2544" s="25" t="s">
        <v>17</v>
      </c>
      <c r="Q2544" s="25" t="s">
        <v>2078</v>
      </c>
      <c r="R2544" s="25" t="s">
        <v>638</v>
      </c>
      <c r="S2544" s="3">
        <v>4</v>
      </c>
      <c r="T2544" s="55" t="s">
        <v>3352</v>
      </c>
      <c r="U2544" s="25" t="s">
        <v>19</v>
      </c>
      <c r="V2544" s="25" t="str">
        <f>VLOOKUP(P2544,'Customer List'!B:C,2,)</f>
        <v>Delhi</v>
      </c>
      <c r="W2544" s="56"/>
      <c r="X2544" s="45">
        <f t="shared" si="415"/>
        <v>45936</v>
      </c>
      <c r="Y2544" s="25">
        <f t="shared" si="408"/>
        <v>0</v>
      </c>
      <c r="Z2544" s="25" t="str">
        <f t="shared" si="409"/>
        <v>Monday</v>
      </c>
      <c r="AA2544" s="25" t="str">
        <f t="shared" si="410"/>
        <v>Monday</v>
      </c>
      <c r="AB2544" s="25" t="str">
        <f>VLOOKUP(U2544,'Currency Sheet'!A:C,3,)</f>
        <v>DOLLAR</v>
      </c>
      <c r="AC2544" s="67" t="str">
        <f>VLOOKUP(P2544,'Customer List'!B:D,3,)</f>
        <v>Local</v>
      </c>
    </row>
    <row r="2545" spans="1:29" x14ac:dyDescent="0.25">
      <c r="A2545" s="25">
        <f t="shared" si="404"/>
        <v>2541</v>
      </c>
      <c r="B2545" s="25" t="s">
        <v>1956</v>
      </c>
      <c r="C2545" s="45" t="s">
        <v>3351</v>
      </c>
      <c r="D2545" s="45">
        <v>45808</v>
      </c>
      <c r="E2545" s="8">
        <v>22.4</v>
      </c>
      <c r="F2545" s="8">
        <f t="shared" si="405"/>
        <v>1971.1999999999998</v>
      </c>
      <c r="G2545" s="54">
        <f t="shared" si="406"/>
        <v>3942.3999999999996</v>
      </c>
      <c r="H2545" s="25" t="s">
        <v>363</v>
      </c>
      <c r="I2545" s="25" t="s">
        <v>364</v>
      </c>
      <c r="J2545" s="25">
        <v>2</v>
      </c>
      <c r="K2545" s="25">
        <v>2</v>
      </c>
      <c r="L2545" s="25">
        <f t="shared" si="407"/>
        <v>0</v>
      </c>
      <c r="M2545" s="25" t="s">
        <v>3601</v>
      </c>
      <c r="N2545" s="45">
        <v>45917</v>
      </c>
      <c r="O2545" s="54">
        <v>0</v>
      </c>
      <c r="P2545" s="25" t="s">
        <v>255</v>
      </c>
      <c r="Q2545" s="25" t="s">
        <v>2078</v>
      </c>
      <c r="R2545" s="25" t="s">
        <v>849</v>
      </c>
      <c r="S2545" s="3">
        <v>4</v>
      </c>
      <c r="T2545" s="55" t="s">
        <v>3600</v>
      </c>
      <c r="U2545" s="25" t="s">
        <v>321</v>
      </c>
      <c r="V2545" s="25" t="str">
        <f>VLOOKUP(P2545,'Customer List'!B:C,2,)</f>
        <v>Delhi</v>
      </c>
      <c r="W2545" s="56"/>
      <c r="X2545" s="45">
        <f t="shared" si="415"/>
        <v>45917</v>
      </c>
      <c r="Y2545" s="25">
        <f t="shared" si="408"/>
        <v>0</v>
      </c>
      <c r="Z2545" s="25" t="str">
        <f t="shared" si="409"/>
        <v>Wednesday</v>
      </c>
      <c r="AA2545" s="25" t="str">
        <f t="shared" si="410"/>
        <v>Wednesday</v>
      </c>
      <c r="AB2545" s="25" t="str">
        <f>VLOOKUP(U2545,'Currency Sheet'!A:C,3,)</f>
        <v>DOLLAR</v>
      </c>
      <c r="AC2545" s="67" t="str">
        <f>VLOOKUP(P2545,'Customer List'!B:D,3,)</f>
        <v>Local</v>
      </c>
    </row>
    <row r="2546" spans="1:29" x14ac:dyDescent="0.25">
      <c r="A2546" s="25">
        <f t="shared" si="404"/>
        <v>2542</v>
      </c>
      <c r="B2546" s="25" t="s">
        <v>1956</v>
      </c>
      <c r="C2546" s="45" t="s">
        <v>3351</v>
      </c>
      <c r="D2546" s="45">
        <v>45808</v>
      </c>
      <c r="E2546" s="8">
        <v>81</v>
      </c>
      <c r="F2546" s="8">
        <f t="shared" si="405"/>
        <v>7128</v>
      </c>
      <c r="G2546" s="54">
        <f t="shared" si="406"/>
        <v>14256</v>
      </c>
      <c r="H2546" s="25" t="s">
        <v>350</v>
      </c>
      <c r="I2546" s="25" t="s">
        <v>351</v>
      </c>
      <c r="J2546" s="25">
        <v>2</v>
      </c>
      <c r="K2546" s="25">
        <v>2</v>
      </c>
      <c r="L2546" s="25">
        <f t="shared" si="407"/>
        <v>0</v>
      </c>
      <c r="M2546" s="25" t="s">
        <v>3675</v>
      </c>
      <c r="N2546" s="45">
        <v>45919</v>
      </c>
      <c r="O2546" s="54">
        <v>0</v>
      </c>
      <c r="P2546" s="25" t="s">
        <v>255</v>
      </c>
      <c r="Q2546" s="25" t="s">
        <v>2078</v>
      </c>
      <c r="R2546" s="25" t="s">
        <v>849</v>
      </c>
      <c r="S2546" s="3">
        <v>4</v>
      </c>
      <c r="T2546" s="55" t="s">
        <v>610</v>
      </c>
      <c r="U2546" s="25" t="s">
        <v>321</v>
      </c>
      <c r="V2546" s="25" t="str">
        <f>VLOOKUP(P2546,'Customer List'!B:C,2,)</f>
        <v>Delhi</v>
      </c>
      <c r="W2546" s="56"/>
      <c r="X2546" s="45">
        <f t="shared" si="415"/>
        <v>45919</v>
      </c>
      <c r="Y2546" s="25">
        <f t="shared" si="408"/>
        <v>0</v>
      </c>
      <c r="Z2546" s="25" t="str">
        <f t="shared" si="409"/>
        <v>Friday</v>
      </c>
      <c r="AA2546" s="25" t="str">
        <f t="shared" si="410"/>
        <v>Friday</v>
      </c>
      <c r="AB2546" s="25" t="str">
        <f>VLOOKUP(U2546,'Currency Sheet'!A:C,3,)</f>
        <v>DOLLAR</v>
      </c>
      <c r="AC2546" s="67" t="str">
        <f>VLOOKUP(P2546,'Customer List'!B:D,3,)</f>
        <v>Local</v>
      </c>
    </row>
    <row r="2547" spans="1:29" x14ac:dyDescent="0.25">
      <c r="A2547" s="25">
        <f t="shared" si="404"/>
        <v>2543</v>
      </c>
      <c r="B2547" s="25" t="s">
        <v>1956</v>
      </c>
      <c r="C2547" s="45">
        <v>45884</v>
      </c>
      <c r="D2547" s="45">
        <v>45890</v>
      </c>
      <c r="E2547" s="8">
        <v>164.5</v>
      </c>
      <c r="F2547" s="8">
        <f t="shared" si="405"/>
        <v>14476</v>
      </c>
      <c r="G2547" s="54">
        <f t="shared" si="406"/>
        <v>28952</v>
      </c>
      <c r="H2547" s="25">
        <v>424602</v>
      </c>
      <c r="I2547" s="25" t="s">
        <v>1245</v>
      </c>
      <c r="J2547" s="25">
        <v>2</v>
      </c>
      <c r="K2547" s="25"/>
      <c r="L2547" s="25">
        <f t="shared" si="407"/>
        <v>2</v>
      </c>
      <c r="M2547" s="25"/>
      <c r="N2547" s="45"/>
      <c r="O2547" s="54"/>
      <c r="P2547" s="25" t="s">
        <v>1149</v>
      </c>
      <c r="Q2547" s="25"/>
      <c r="R2547" s="25"/>
      <c r="S2547" s="3">
        <v>4</v>
      </c>
      <c r="T2547" s="55" t="s">
        <v>3352</v>
      </c>
      <c r="U2547" s="25" t="s">
        <v>19</v>
      </c>
      <c r="V2547" s="25" t="str">
        <f>VLOOKUP(P2547,'Customer List'!B:C,2,)</f>
        <v>STOCK</v>
      </c>
      <c r="W2547" s="56" t="s">
        <v>1149</v>
      </c>
      <c r="X2547" s="45" t="str">
        <f t="shared" si="415"/>
        <v/>
      </c>
      <c r="Y2547" s="25" t="str">
        <f t="shared" si="408"/>
        <v/>
      </c>
      <c r="Z2547" s="25" t="str">
        <f t="shared" si="409"/>
        <v/>
      </c>
      <c r="AA2547" s="25" t="str">
        <f t="shared" si="410"/>
        <v/>
      </c>
      <c r="AB2547" s="25" t="str">
        <f>VLOOKUP(U2547,'Currency Sheet'!A:C,3,)</f>
        <v>DOLLAR</v>
      </c>
      <c r="AC2547" s="67" t="str">
        <f>VLOOKUP(P2547,'Customer List'!B:D,3,)</f>
        <v>STOCK</v>
      </c>
    </row>
    <row r="2548" spans="1:29" x14ac:dyDescent="0.25">
      <c r="A2548" s="25">
        <f t="shared" si="404"/>
        <v>2544</v>
      </c>
      <c r="B2548" s="25" t="s">
        <v>3697</v>
      </c>
      <c r="C2548" s="45">
        <v>45903</v>
      </c>
      <c r="D2548" s="45">
        <v>45903</v>
      </c>
      <c r="E2548" s="8">
        <v>1854.75</v>
      </c>
      <c r="F2548" s="8">
        <f t="shared" si="405"/>
        <v>1854.75</v>
      </c>
      <c r="G2548" s="54">
        <f t="shared" si="406"/>
        <v>1854.75</v>
      </c>
      <c r="H2548" s="25" t="s">
        <v>3698</v>
      </c>
      <c r="I2548" s="25"/>
      <c r="J2548" s="25">
        <v>1</v>
      </c>
      <c r="K2548" s="25">
        <v>1</v>
      </c>
      <c r="L2548" s="25">
        <f t="shared" si="407"/>
        <v>0</v>
      </c>
      <c r="M2548" s="25" t="s">
        <v>3699</v>
      </c>
      <c r="N2548" s="45">
        <v>45920</v>
      </c>
      <c r="O2548" s="54">
        <v>2349.35</v>
      </c>
      <c r="P2548" s="25" t="s">
        <v>3701</v>
      </c>
      <c r="Q2548" s="25" t="s">
        <v>2078</v>
      </c>
      <c r="R2548" s="25" t="s">
        <v>849</v>
      </c>
      <c r="S2548" s="3">
        <v>4</v>
      </c>
      <c r="T2548" s="55"/>
      <c r="U2548" s="25" t="s">
        <v>3700</v>
      </c>
      <c r="V2548" s="25" t="str">
        <f>VLOOKUP(P2548,'Customer List'!B:C,2,)</f>
        <v>DELHI</v>
      </c>
      <c r="W2548" s="56"/>
      <c r="X2548" s="45">
        <f t="shared" si="415"/>
        <v>45920</v>
      </c>
      <c r="Y2548" s="25">
        <f t="shared" si="408"/>
        <v>0</v>
      </c>
      <c r="Z2548" s="25" t="str">
        <f t="shared" si="409"/>
        <v>Saturday</v>
      </c>
      <c r="AA2548" s="25" t="str">
        <f t="shared" si="410"/>
        <v>Saturday</v>
      </c>
      <c r="AB2548" s="25" t="str">
        <f>VLOOKUP(U2548,'Currency Sheet'!A:C,3,)</f>
        <v>INR</v>
      </c>
      <c r="AC2548" s="67" t="str">
        <f>VLOOKUP(P2548,'Customer List'!B:D,3,)</f>
        <v>Local</v>
      </c>
    </row>
    <row r="2549" spans="1:29" x14ac:dyDescent="0.25">
      <c r="A2549" s="25">
        <f t="shared" si="404"/>
        <v>2545</v>
      </c>
      <c r="B2549" s="25">
        <v>20821</v>
      </c>
      <c r="C2549" s="45">
        <v>45902</v>
      </c>
      <c r="D2549" s="45">
        <v>45905</v>
      </c>
      <c r="E2549" s="8">
        <v>519.79999999999995</v>
      </c>
      <c r="F2549" s="8">
        <f t="shared" si="405"/>
        <v>45742.399999999994</v>
      </c>
      <c r="G2549" s="54">
        <f t="shared" si="406"/>
        <v>45742.399999999994</v>
      </c>
      <c r="H2549" s="25" t="s">
        <v>591</v>
      </c>
      <c r="I2549" s="25"/>
      <c r="J2549" s="25">
        <v>1</v>
      </c>
      <c r="K2549" s="25">
        <v>1</v>
      </c>
      <c r="L2549" s="25">
        <f t="shared" si="407"/>
        <v>0</v>
      </c>
      <c r="M2549" s="25" t="s">
        <v>3385</v>
      </c>
      <c r="N2549" s="45">
        <v>45906</v>
      </c>
      <c r="O2549" s="54">
        <v>64355.199999999997</v>
      </c>
      <c r="P2549" s="25" t="s">
        <v>461</v>
      </c>
      <c r="Q2549" s="25">
        <v>58155320355</v>
      </c>
      <c r="R2549" s="25" t="s">
        <v>41</v>
      </c>
      <c r="S2549" s="3">
        <v>-20</v>
      </c>
      <c r="T2549" s="55"/>
      <c r="U2549" s="25" t="s">
        <v>612</v>
      </c>
      <c r="V2549" s="25" t="str">
        <f>VLOOKUP(P2549,'Customer List'!B:C,2,)</f>
        <v>Hyderabad</v>
      </c>
      <c r="W2549" s="56"/>
      <c r="X2549" s="45">
        <v>45908</v>
      </c>
      <c r="Y2549" s="25">
        <f t="shared" si="408"/>
        <v>2</v>
      </c>
      <c r="Z2549" s="25" t="str">
        <f t="shared" si="409"/>
        <v>Saturday</v>
      </c>
      <c r="AA2549" s="25" t="str">
        <f t="shared" si="410"/>
        <v>Monday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404"/>
        <v>2546</v>
      </c>
      <c r="B2550" s="25">
        <v>178223</v>
      </c>
      <c r="C2550" s="45">
        <v>45902</v>
      </c>
      <c r="D2550" s="45">
        <v>45905</v>
      </c>
      <c r="E2550" s="8">
        <v>2558.8000000000002</v>
      </c>
      <c r="F2550" s="8">
        <f t="shared" si="405"/>
        <v>225174.40000000002</v>
      </c>
      <c r="G2550" s="54">
        <f t="shared" si="406"/>
        <v>225174.40000000002</v>
      </c>
      <c r="H2550" s="25" t="s">
        <v>3354</v>
      </c>
      <c r="I2550" s="25" t="s">
        <v>4169</v>
      </c>
      <c r="J2550" s="25">
        <v>1</v>
      </c>
      <c r="K2550" s="25">
        <v>1</v>
      </c>
      <c r="L2550" s="25">
        <f t="shared" si="407"/>
        <v>0</v>
      </c>
      <c r="M2550" s="25" t="s">
        <v>3386</v>
      </c>
      <c r="N2550" s="45">
        <v>45906</v>
      </c>
      <c r="O2550" s="54">
        <v>320871.59999999998</v>
      </c>
      <c r="P2550" s="25" t="s">
        <v>461</v>
      </c>
      <c r="Q2550" s="25">
        <v>58155320355</v>
      </c>
      <c r="R2550" s="25" t="s">
        <v>41</v>
      </c>
      <c r="S2550" s="3">
        <v>4</v>
      </c>
      <c r="T2550" s="55"/>
      <c r="U2550" s="25" t="s">
        <v>424</v>
      </c>
      <c r="V2550" s="25" t="str">
        <f>VLOOKUP(P2550,'Customer List'!B:C,2,)</f>
        <v>Hyderabad</v>
      </c>
      <c r="W2550" s="56"/>
      <c r="X2550" s="45">
        <v>45908</v>
      </c>
      <c r="Y2550" s="25">
        <f t="shared" si="408"/>
        <v>2</v>
      </c>
      <c r="Z2550" s="25" t="str">
        <f t="shared" si="409"/>
        <v>Saturday</v>
      </c>
      <c r="AA2550" s="25" t="str">
        <f t="shared" si="410"/>
        <v>Monday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404"/>
        <v>2547</v>
      </c>
      <c r="B2551" s="25">
        <v>178223</v>
      </c>
      <c r="C2551" s="45">
        <v>45902</v>
      </c>
      <c r="D2551" s="45">
        <v>45905</v>
      </c>
      <c r="E2551" s="8">
        <v>172</v>
      </c>
      <c r="F2551" s="8">
        <f t="shared" si="405"/>
        <v>15136</v>
      </c>
      <c r="G2551" s="54">
        <f t="shared" si="406"/>
        <v>15136</v>
      </c>
      <c r="H2551" s="25" t="s">
        <v>3355</v>
      </c>
      <c r="I2551" s="25" t="s">
        <v>4170</v>
      </c>
      <c r="J2551" s="25">
        <v>1</v>
      </c>
      <c r="K2551" s="25">
        <v>1</v>
      </c>
      <c r="L2551" s="25">
        <f t="shared" si="407"/>
        <v>0</v>
      </c>
      <c r="M2551" s="25" t="s">
        <v>3387</v>
      </c>
      <c r="N2551" s="45">
        <v>45906</v>
      </c>
      <c r="O2551" s="54">
        <v>12642</v>
      </c>
      <c r="P2551" s="25" t="s">
        <v>2076</v>
      </c>
      <c r="Q2551" s="25">
        <v>58155324010</v>
      </c>
      <c r="R2551" s="25" t="s">
        <v>41</v>
      </c>
      <c r="S2551" s="3">
        <v>4</v>
      </c>
      <c r="T2551" s="55"/>
      <c r="U2551" s="25" t="s">
        <v>424</v>
      </c>
      <c r="V2551" s="25" t="str">
        <f>VLOOKUP(P2551,'Customer List'!B:C,2,)</f>
        <v>Kolkata</v>
      </c>
      <c r="W2551" s="56"/>
      <c r="X2551" s="45">
        <v>45908</v>
      </c>
      <c r="Y2551" s="25">
        <f t="shared" si="408"/>
        <v>2</v>
      </c>
      <c r="Z2551" s="25" t="str">
        <f t="shared" si="409"/>
        <v>Saturday</v>
      </c>
      <c r="AA2551" s="25" t="str">
        <f t="shared" si="410"/>
        <v>Monday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ref="A2552:A2615" si="416">A2551+1</f>
        <v>2548</v>
      </c>
      <c r="B2552" s="25">
        <v>178223</v>
      </c>
      <c r="C2552" s="45">
        <v>45902</v>
      </c>
      <c r="D2552" s="45">
        <v>45905</v>
      </c>
      <c r="E2552" s="8">
        <v>172</v>
      </c>
      <c r="F2552" s="8">
        <f t="shared" ref="F2552:F2615" si="417">IF(AB2552="DOLLAR",E2552*88,E2552)</f>
        <v>15136</v>
      </c>
      <c r="G2552" s="54">
        <f t="shared" ref="G2552:G2615" si="418">F2552*J2552</f>
        <v>15136</v>
      </c>
      <c r="H2552" s="25" t="s">
        <v>3356</v>
      </c>
      <c r="I2552" s="25" t="s">
        <v>4171</v>
      </c>
      <c r="J2552" s="25">
        <v>1</v>
      </c>
      <c r="K2552" s="25">
        <v>1</v>
      </c>
      <c r="L2552" s="25">
        <f t="shared" ref="L2552:L2615" si="419">J2552-K2552</f>
        <v>0</v>
      </c>
      <c r="M2552" s="25" t="s">
        <v>3406</v>
      </c>
      <c r="N2552" s="45">
        <v>45908</v>
      </c>
      <c r="O2552" s="54">
        <v>12642</v>
      </c>
      <c r="P2552" s="25" t="s">
        <v>618</v>
      </c>
      <c r="Q2552" s="25">
        <v>58155355554</v>
      </c>
      <c r="R2552" s="25" t="s">
        <v>41</v>
      </c>
      <c r="S2552" s="3">
        <v>4</v>
      </c>
      <c r="T2552" s="55"/>
      <c r="U2552" s="25" t="s">
        <v>424</v>
      </c>
      <c r="V2552" s="25" t="str">
        <f>VLOOKUP(P2552,'Customer List'!B:C,2,)</f>
        <v>Bhuvneshwar</v>
      </c>
      <c r="W2552" s="56"/>
      <c r="X2552" s="45">
        <v>45910</v>
      </c>
      <c r="Y2552" s="25">
        <f t="shared" si="408"/>
        <v>2</v>
      </c>
      <c r="Z2552" s="25" t="str">
        <f t="shared" si="409"/>
        <v>Monday</v>
      </c>
      <c r="AA2552" s="25" t="str">
        <f t="shared" si="410"/>
        <v>Wednesday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416"/>
        <v>2549</v>
      </c>
      <c r="B2553" s="25" t="s">
        <v>3357</v>
      </c>
      <c r="C2553" s="45">
        <v>45902</v>
      </c>
      <c r="D2553" s="45">
        <v>45905</v>
      </c>
      <c r="E2553" s="8">
        <v>514.5</v>
      </c>
      <c r="F2553" s="8">
        <f t="shared" si="417"/>
        <v>45276</v>
      </c>
      <c r="G2553" s="54">
        <f t="shared" si="418"/>
        <v>45276</v>
      </c>
      <c r="H2553" s="25" t="s">
        <v>3358</v>
      </c>
      <c r="I2553" s="25" t="s">
        <v>4172</v>
      </c>
      <c r="J2553" s="25">
        <v>1</v>
      </c>
      <c r="K2553" s="25">
        <v>1</v>
      </c>
      <c r="L2553" s="25">
        <f t="shared" si="419"/>
        <v>0</v>
      </c>
      <c r="M2553" s="25" t="s">
        <v>3416</v>
      </c>
      <c r="N2553" s="45">
        <v>45908</v>
      </c>
      <c r="O2553" s="54">
        <v>72030</v>
      </c>
      <c r="P2553" s="25" t="s">
        <v>946</v>
      </c>
      <c r="Q2553" s="25">
        <v>58155356346</v>
      </c>
      <c r="R2553" s="25" t="s">
        <v>41</v>
      </c>
      <c r="S2553" s="3">
        <v>4</v>
      </c>
      <c r="T2553" s="55"/>
      <c r="U2553" s="25" t="s">
        <v>3360</v>
      </c>
      <c r="V2553" s="25" t="str">
        <f>VLOOKUP(P2553,'Customer List'!B:C,2,)</f>
        <v>Banglore</v>
      </c>
      <c r="W2553" s="56"/>
      <c r="X2553" s="45">
        <v>45909</v>
      </c>
      <c r="Y2553" s="25">
        <f t="shared" ref="Y2553:Y2616" si="420">IF(X2553="", "", X2553-N2553)</f>
        <v>1</v>
      </c>
      <c r="Z2553" s="25" t="str">
        <f t="shared" ref="Z2553:Z2616" si="421">IF(N2553="", "", TEXT(N2553, "dddd"))</f>
        <v>Monday</v>
      </c>
      <c r="AA2553" s="25" t="str">
        <f t="shared" ref="AA2553:AA2616" si="422">IF(X2553="", "", TEXT(X2553, "dddd"))</f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416"/>
        <v>2550</v>
      </c>
      <c r="B2554" s="25" t="s">
        <v>3357</v>
      </c>
      <c r="C2554" s="45">
        <v>45902</v>
      </c>
      <c r="D2554" s="45">
        <v>45908</v>
      </c>
      <c r="E2554" s="8">
        <v>1883</v>
      </c>
      <c r="F2554" s="8">
        <f t="shared" si="417"/>
        <v>165704</v>
      </c>
      <c r="G2554" s="54">
        <f t="shared" si="418"/>
        <v>165704</v>
      </c>
      <c r="H2554" s="25" t="s">
        <v>3359</v>
      </c>
      <c r="I2554" s="25" t="s">
        <v>4173</v>
      </c>
      <c r="J2554" s="25">
        <v>1</v>
      </c>
      <c r="K2554" s="25">
        <v>1</v>
      </c>
      <c r="L2554" s="25">
        <f t="shared" si="419"/>
        <v>0</v>
      </c>
      <c r="M2554" s="25" t="s">
        <v>3407</v>
      </c>
      <c r="N2554" s="45">
        <v>45908</v>
      </c>
      <c r="O2554" s="54">
        <v>282450</v>
      </c>
      <c r="P2554" s="25" t="s">
        <v>900</v>
      </c>
      <c r="Q2554" s="25">
        <v>58155355355</v>
      </c>
      <c r="R2554" s="25" t="s">
        <v>41</v>
      </c>
      <c r="S2554" s="3">
        <v>4</v>
      </c>
      <c r="T2554" s="55"/>
      <c r="U2554" s="25" t="s">
        <v>3360</v>
      </c>
      <c r="V2554" s="25" t="str">
        <f>VLOOKUP(P2554,'Customer List'!B:C,2,)</f>
        <v>Mumbai</v>
      </c>
      <c r="W2554" s="56"/>
      <c r="X2554" s="45">
        <v>45909</v>
      </c>
      <c r="Y2554" s="25">
        <f t="shared" si="420"/>
        <v>1</v>
      </c>
      <c r="Z2554" s="25" t="str">
        <f t="shared" si="421"/>
        <v>Monday</v>
      </c>
      <c r="AA2554" s="25" t="str">
        <f t="shared" si="422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416"/>
        <v>2551</v>
      </c>
      <c r="B2555" s="25" t="s">
        <v>3392</v>
      </c>
      <c r="C2555" s="45">
        <v>45903</v>
      </c>
      <c r="D2555" s="45">
        <v>45908</v>
      </c>
      <c r="E2555" s="8">
        <v>40.799999999999997</v>
      </c>
      <c r="F2555" s="8">
        <f t="shared" si="417"/>
        <v>3590.3999999999996</v>
      </c>
      <c r="G2555" s="54">
        <f t="shared" si="418"/>
        <v>3590.3999999999996</v>
      </c>
      <c r="H2555" s="25" t="s">
        <v>3393</v>
      </c>
      <c r="I2555" s="25" t="s">
        <v>4174</v>
      </c>
      <c r="J2555" s="25">
        <v>1</v>
      </c>
      <c r="K2555" s="25">
        <v>1</v>
      </c>
      <c r="L2555" s="25">
        <f t="shared" si="419"/>
        <v>0</v>
      </c>
      <c r="M2555" s="25" t="s">
        <v>3403</v>
      </c>
      <c r="N2555" s="45">
        <v>45908</v>
      </c>
      <c r="O2555" s="54">
        <v>6165.9</v>
      </c>
      <c r="P2555" s="25" t="s">
        <v>3394</v>
      </c>
      <c r="Q2555" s="25">
        <v>58155354983</v>
      </c>
      <c r="R2555" s="25" t="s">
        <v>41</v>
      </c>
      <c r="S2555" s="3" t="s">
        <v>300</v>
      </c>
      <c r="T2555" s="55"/>
      <c r="U2555" s="25" t="s">
        <v>508</v>
      </c>
      <c r="V2555" s="25" t="str">
        <f>VLOOKUP(P2555,'Customer List'!B:C,2,)</f>
        <v>Chennai</v>
      </c>
      <c r="W2555" s="56"/>
      <c r="X2555" s="45">
        <v>45910</v>
      </c>
      <c r="Y2555" s="25">
        <f t="shared" si="420"/>
        <v>2</v>
      </c>
      <c r="Z2555" s="25" t="str">
        <f t="shared" si="421"/>
        <v>Monday</v>
      </c>
      <c r="AA2555" s="25" t="str">
        <f t="shared" si="422"/>
        <v>Wednesday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416"/>
        <v>2552</v>
      </c>
      <c r="B2556" s="25" t="s">
        <v>3392</v>
      </c>
      <c r="C2556" s="45">
        <v>45903</v>
      </c>
      <c r="D2556" s="45">
        <v>45908</v>
      </c>
      <c r="E2556" s="8">
        <v>44.8</v>
      </c>
      <c r="F2556" s="8">
        <f t="shared" si="417"/>
        <v>3942.3999999999996</v>
      </c>
      <c r="G2556" s="54">
        <f t="shared" si="418"/>
        <v>7884.7999999999993</v>
      </c>
      <c r="H2556" s="25" t="s">
        <v>681</v>
      </c>
      <c r="I2556" s="25" t="s">
        <v>4134</v>
      </c>
      <c r="J2556" s="25">
        <v>2</v>
      </c>
      <c r="K2556" s="25">
        <v>2</v>
      </c>
      <c r="L2556" s="25">
        <f t="shared" si="419"/>
        <v>0</v>
      </c>
      <c r="M2556" s="25" t="s">
        <v>3405</v>
      </c>
      <c r="N2556" s="45">
        <v>45908</v>
      </c>
      <c r="O2556" s="54">
        <v>12555</v>
      </c>
      <c r="P2556" s="25" t="s">
        <v>2497</v>
      </c>
      <c r="Q2556" s="25">
        <v>58155354832</v>
      </c>
      <c r="R2556" s="25" t="s">
        <v>41</v>
      </c>
      <c r="S2556" s="3" t="s">
        <v>300</v>
      </c>
      <c r="T2556" s="55"/>
      <c r="U2556" s="25" t="s">
        <v>508</v>
      </c>
      <c r="V2556" s="25" t="str">
        <f>VLOOKUP(P2556,'Customer List'!B:C,2,)</f>
        <v>Chennai</v>
      </c>
      <c r="W2556" s="56"/>
      <c r="X2556" s="45">
        <v>45909</v>
      </c>
      <c r="Y2556" s="25">
        <f t="shared" si="420"/>
        <v>1</v>
      </c>
      <c r="Z2556" s="25" t="str">
        <f t="shared" si="421"/>
        <v>Monday</v>
      </c>
      <c r="AA2556" s="25" t="str">
        <f t="shared" si="422"/>
        <v>Tuesday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416"/>
        <v>2553</v>
      </c>
      <c r="B2557" s="25" t="s">
        <v>3396</v>
      </c>
      <c r="C2557" s="45">
        <v>45902</v>
      </c>
      <c r="D2557" s="45">
        <v>45908</v>
      </c>
      <c r="E2557" s="8">
        <v>50</v>
      </c>
      <c r="F2557" s="8">
        <f t="shared" si="417"/>
        <v>4400</v>
      </c>
      <c r="G2557" s="54">
        <f t="shared" si="418"/>
        <v>4400</v>
      </c>
      <c r="H2557" s="25" t="s">
        <v>3397</v>
      </c>
      <c r="I2557" s="25"/>
      <c r="J2557" s="25">
        <v>1</v>
      </c>
      <c r="K2557" s="25">
        <v>1</v>
      </c>
      <c r="L2557" s="25">
        <f t="shared" si="419"/>
        <v>0</v>
      </c>
      <c r="M2557" s="25" t="s">
        <v>3413</v>
      </c>
      <c r="N2557" s="45">
        <v>45908</v>
      </c>
      <c r="O2557" s="54">
        <v>7000</v>
      </c>
      <c r="P2557" s="25" t="s">
        <v>173</v>
      </c>
      <c r="Q2557" s="25">
        <v>58155355834</v>
      </c>
      <c r="R2557" s="25" t="s">
        <v>41</v>
      </c>
      <c r="S2557" s="3">
        <v>-20</v>
      </c>
      <c r="T2557" s="55"/>
      <c r="U2557" s="25" t="s">
        <v>576</v>
      </c>
      <c r="V2557" s="25" t="str">
        <f>VLOOKUP(P2557,'Customer List'!B:C,2,)</f>
        <v>Kolkata</v>
      </c>
      <c r="W2557" s="56"/>
      <c r="X2557" s="45">
        <v>45909</v>
      </c>
      <c r="Y2557" s="25">
        <f t="shared" si="420"/>
        <v>1</v>
      </c>
      <c r="Z2557" s="25" t="str">
        <f t="shared" si="421"/>
        <v>Monday</v>
      </c>
      <c r="AA2557" s="25" t="str">
        <f t="shared" si="422"/>
        <v>Tuesday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416"/>
        <v>2554</v>
      </c>
      <c r="B2558" s="25" t="s">
        <v>3396</v>
      </c>
      <c r="C2558" s="45">
        <v>45902</v>
      </c>
      <c r="D2558" s="45">
        <v>45908</v>
      </c>
      <c r="E2558" s="8">
        <v>50</v>
      </c>
      <c r="F2558" s="8">
        <f t="shared" si="417"/>
        <v>4400</v>
      </c>
      <c r="G2558" s="54">
        <f t="shared" si="418"/>
        <v>4400</v>
      </c>
      <c r="H2558" s="25" t="s">
        <v>3398</v>
      </c>
      <c r="I2558" s="25"/>
      <c r="J2558" s="25">
        <v>1</v>
      </c>
      <c r="K2558" s="25">
        <v>1</v>
      </c>
      <c r="L2558" s="25">
        <f t="shared" si="419"/>
        <v>0</v>
      </c>
      <c r="M2558" s="25" t="s">
        <v>3413</v>
      </c>
      <c r="N2558" s="45">
        <v>45908</v>
      </c>
      <c r="O2558" s="54">
        <v>7000</v>
      </c>
      <c r="P2558" s="25" t="s">
        <v>173</v>
      </c>
      <c r="Q2558" s="25">
        <v>58155355834</v>
      </c>
      <c r="R2558" s="25" t="s">
        <v>41</v>
      </c>
      <c r="S2558" s="3">
        <v>-20</v>
      </c>
      <c r="T2558" s="55"/>
      <c r="U2558" s="25" t="s">
        <v>576</v>
      </c>
      <c r="V2558" s="25" t="str">
        <f>VLOOKUP(P2558,'Customer List'!B:C,2,)</f>
        <v>Kolkata</v>
      </c>
      <c r="W2558" s="56"/>
      <c r="X2558" s="45">
        <v>45909</v>
      </c>
      <c r="Y2558" s="25">
        <f t="shared" si="420"/>
        <v>1</v>
      </c>
      <c r="Z2558" s="25" t="str">
        <f t="shared" si="421"/>
        <v>Monday</v>
      </c>
      <c r="AA2558" s="25" t="str">
        <f t="shared" si="422"/>
        <v>Tuesday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416"/>
        <v>2555</v>
      </c>
      <c r="B2559" s="25" t="s">
        <v>3431</v>
      </c>
      <c r="C2559" s="45">
        <v>45877</v>
      </c>
      <c r="D2559" s="45">
        <v>45877</v>
      </c>
      <c r="E2559" s="8">
        <v>1530</v>
      </c>
      <c r="F2559" s="8">
        <f t="shared" si="417"/>
        <v>134640</v>
      </c>
      <c r="G2559" s="54">
        <f t="shared" si="418"/>
        <v>134640</v>
      </c>
      <c r="H2559" s="25">
        <v>900007707</v>
      </c>
      <c r="I2559" s="25" t="s">
        <v>3113</v>
      </c>
      <c r="J2559" s="25">
        <v>1</v>
      </c>
      <c r="K2559" s="25">
        <v>1</v>
      </c>
      <c r="L2559" s="25">
        <f t="shared" si="419"/>
        <v>0</v>
      </c>
      <c r="M2559" s="25" t="s">
        <v>3670</v>
      </c>
      <c r="N2559" s="45">
        <v>45920</v>
      </c>
      <c r="O2559" s="54">
        <v>214200</v>
      </c>
      <c r="P2559" s="25" t="s">
        <v>2291</v>
      </c>
      <c r="Q2559" s="25">
        <v>58155922436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CHENNAI</v>
      </c>
      <c r="W2559" s="56"/>
      <c r="X2559" s="45">
        <v>45922</v>
      </c>
      <c r="Y2559" s="25">
        <f t="shared" si="420"/>
        <v>2</v>
      </c>
      <c r="Z2559" s="25" t="str">
        <f t="shared" si="421"/>
        <v>Saturday</v>
      </c>
      <c r="AA2559" s="25" t="str">
        <f t="shared" si="422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416"/>
        <v>2556</v>
      </c>
      <c r="B2560" s="25" t="s">
        <v>3431</v>
      </c>
      <c r="C2560" s="45">
        <v>45877</v>
      </c>
      <c r="D2560" s="45">
        <v>45877</v>
      </c>
      <c r="E2560" s="8">
        <v>1530</v>
      </c>
      <c r="F2560" s="8">
        <f t="shared" si="417"/>
        <v>134640</v>
      </c>
      <c r="G2560" s="54">
        <f t="shared" si="418"/>
        <v>134640</v>
      </c>
      <c r="H2560" s="25">
        <v>900007707</v>
      </c>
      <c r="I2560" s="25" t="s">
        <v>3113</v>
      </c>
      <c r="J2560" s="25">
        <v>1</v>
      </c>
      <c r="K2560" s="25"/>
      <c r="L2560" s="25">
        <f t="shared" si="419"/>
        <v>1</v>
      </c>
      <c r="M2560" s="25"/>
      <c r="N2560" s="45"/>
      <c r="O2560" s="54"/>
      <c r="P2560" s="25" t="s">
        <v>2291</v>
      </c>
      <c r="Q2560" s="25"/>
      <c r="R2560" s="25"/>
      <c r="S2560" s="3">
        <v>4</v>
      </c>
      <c r="T2560" s="55"/>
      <c r="U2560" s="25" t="s">
        <v>19</v>
      </c>
      <c r="V2560" s="25" t="str">
        <f>VLOOKUP(P2560,'Customer List'!B:C,2,)</f>
        <v>CHENNAI</v>
      </c>
      <c r="W2560" s="56" t="s">
        <v>711</v>
      </c>
      <c r="X2560" s="45" t="str">
        <f>IF(OR(R2560 = "PRIYANKA MADAM", R2560 = "DEEPAK", R2560 = "PORTER"),N2560,"")</f>
        <v/>
      </c>
      <c r="Y2560" s="25" t="str">
        <f t="shared" si="420"/>
        <v/>
      </c>
      <c r="Z2560" s="25" t="str">
        <f t="shared" si="421"/>
        <v/>
      </c>
      <c r="AA2560" s="25" t="str">
        <f t="shared" si="422"/>
        <v/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416"/>
        <v>2557</v>
      </c>
      <c r="B2561" s="25" t="s">
        <v>3435</v>
      </c>
      <c r="C2561" s="45">
        <v>45905</v>
      </c>
      <c r="D2561" s="45">
        <v>45910</v>
      </c>
      <c r="E2561" s="8">
        <v>65.8</v>
      </c>
      <c r="F2561" s="8">
        <f t="shared" si="417"/>
        <v>5790.4</v>
      </c>
      <c r="G2561" s="54">
        <f t="shared" si="418"/>
        <v>5790.4</v>
      </c>
      <c r="H2561" s="25">
        <v>100429</v>
      </c>
      <c r="I2561" s="25" t="s">
        <v>3924</v>
      </c>
      <c r="J2561" s="25">
        <v>1</v>
      </c>
      <c r="K2561" s="25">
        <v>1</v>
      </c>
      <c r="L2561" s="25">
        <f t="shared" si="419"/>
        <v>0</v>
      </c>
      <c r="M2561" s="25" t="s">
        <v>3534</v>
      </c>
      <c r="N2561" s="45">
        <v>45913</v>
      </c>
      <c r="O2561" s="54">
        <v>8037</v>
      </c>
      <c r="P2561" s="25" t="s">
        <v>618</v>
      </c>
      <c r="Q2561" s="25">
        <v>58155620725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Bhuvneshwar</v>
      </c>
      <c r="W2561" s="56"/>
      <c r="X2561" s="45">
        <v>45915</v>
      </c>
      <c r="Y2561" s="25">
        <f t="shared" si="420"/>
        <v>2</v>
      </c>
      <c r="Z2561" s="25" t="str">
        <f t="shared" si="421"/>
        <v>Saturday</v>
      </c>
      <c r="AA2561" s="25" t="str">
        <f t="shared" si="422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x14ac:dyDescent="0.25">
      <c r="A2562" s="25">
        <f t="shared" si="416"/>
        <v>2558</v>
      </c>
      <c r="B2562" s="25" t="s">
        <v>3435</v>
      </c>
      <c r="C2562" s="45">
        <v>45905</v>
      </c>
      <c r="D2562" s="45">
        <v>45910</v>
      </c>
      <c r="E2562" s="8">
        <v>61.6</v>
      </c>
      <c r="F2562" s="8">
        <f t="shared" si="417"/>
        <v>5420.8</v>
      </c>
      <c r="G2562" s="54">
        <f t="shared" si="418"/>
        <v>5420.8</v>
      </c>
      <c r="H2562" s="25">
        <v>100527</v>
      </c>
      <c r="I2562" s="25" t="s">
        <v>3925</v>
      </c>
      <c r="J2562" s="25">
        <v>1</v>
      </c>
      <c r="K2562" s="25">
        <v>1</v>
      </c>
      <c r="L2562" s="25">
        <f t="shared" si="419"/>
        <v>0</v>
      </c>
      <c r="M2562" s="25" t="s">
        <v>3630</v>
      </c>
      <c r="N2562" s="45">
        <v>45917</v>
      </c>
      <c r="O2562" s="54">
        <v>7106</v>
      </c>
      <c r="P2562" s="25" t="s">
        <v>43</v>
      </c>
      <c r="Q2562" s="25" t="s">
        <v>637</v>
      </c>
      <c r="R2562" s="25" t="s">
        <v>725</v>
      </c>
      <c r="S2562" s="3">
        <v>4</v>
      </c>
      <c r="T2562" s="55"/>
      <c r="U2562" s="25" t="s">
        <v>19</v>
      </c>
      <c r="V2562" s="25" t="str">
        <f>VLOOKUP(P2562,'Customer List'!B:C,2,)</f>
        <v>Faridabad</v>
      </c>
      <c r="W2562" s="56"/>
      <c r="X2562" s="45">
        <f>IF(OR(R2562 = "PRIYANKA MADAM", R2562 = "DEEPAK", R2562 = "PORTER"),N2562,"")</f>
        <v>45917</v>
      </c>
      <c r="Y2562" s="25">
        <f t="shared" si="420"/>
        <v>0</v>
      </c>
      <c r="Z2562" s="25" t="str">
        <f t="shared" si="421"/>
        <v>Wednesday</v>
      </c>
      <c r="AA2562" s="25" t="str">
        <f t="shared" si="422"/>
        <v>Wednesday</v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x14ac:dyDescent="0.25">
      <c r="A2563" s="25">
        <f t="shared" si="416"/>
        <v>2559</v>
      </c>
      <c r="B2563" s="25" t="s">
        <v>3435</v>
      </c>
      <c r="C2563" s="45">
        <v>45905</v>
      </c>
      <c r="D2563" s="45">
        <v>45910</v>
      </c>
      <c r="E2563" s="8">
        <v>156.75</v>
      </c>
      <c r="F2563" s="8">
        <f t="shared" si="417"/>
        <v>13794</v>
      </c>
      <c r="G2563" s="54">
        <f t="shared" si="418"/>
        <v>13794</v>
      </c>
      <c r="H2563" s="25">
        <v>100747</v>
      </c>
      <c r="I2563" s="25" t="s">
        <v>3926</v>
      </c>
      <c r="J2563" s="25">
        <v>1</v>
      </c>
      <c r="K2563" s="25">
        <v>1</v>
      </c>
      <c r="L2563" s="25">
        <f t="shared" si="419"/>
        <v>0</v>
      </c>
      <c r="M2563" s="25" t="s">
        <v>3534</v>
      </c>
      <c r="N2563" s="45">
        <v>45913</v>
      </c>
      <c r="O2563" s="54">
        <v>17869.5</v>
      </c>
      <c r="P2563" s="25" t="s">
        <v>618</v>
      </c>
      <c r="Q2563" s="25">
        <v>58155620725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Bhuvneshwar</v>
      </c>
      <c r="W2563" s="56"/>
      <c r="X2563" s="45">
        <v>45915</v>
      </c>
      <c r="Y2563" s="25">
        <f t="shared" si="420"/>
        <v>2</v>
      </c>
      <c r="Z2563" s="25" t="str">
        <f t="shared" si="421"/>
        <v>Saturday</v>
      </c>
      <c r="AA2563" s="25" t="str">
        <f t="shared" si="422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416"/>
        <v>2560</v>
      </c>
      <c r="B2564" s="25" t="s">
        <v>3435</v>
      </c>
      <c r="C2564" s="45">
        <v>45905</v>
      </c>
      <c r="D2564" s="45">
        <v>45910</v>
      </c>
      <c r="E2564" s="8">
        <v>73.5</v>
      </c>
      <c r="F2564" s="8">
        <f t="shared" si="417"/>
        <v>6468</v>
      </c>
      <c r="G2564" s="54">
        <f t="shared" si="418"/>
        <v>6468</v>
      </c>
      <c r="H2564" s="25">
        <v>101212</v>
      </c>
      <c r="I2564" s="25" t="s">
        <v>3927</v>
      </c>
      <c r="J2564" s="25">
        <v>1</v>
      </c>
      <c r="K2564" s="25">
        <v>1</v>
      </c>
      <c r="L2564" s="25">
        <f t="shared" si="419"/>
        <v>0</v>
      </c>
      <c r="M2564" s="25" t="s">
        <v>3527</v>
      </c>
      <c r="N2564" s="45">
        <v>45913</v>
      </c>
      <c r="O2564" s="54">
        <v>11718</v>
      </c>
      <c r="P2564" s="25" t="s">
        <v>3436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420"/>
        <v>2</v>
      </c>
      <c r="Z2564" s="25" t="str">
        <f t="shared" si="421"/>
        <v>Saturday</v>
      </c>
      <c r="AA2564" s="25" t="str">
        <f t="shared" si="422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416"/>
        <v>2561</v>
      </c>
      <c r="B2565" s="25" t="s">
        <v>3435</v>
      </c>
      <c r="C2565" s="45">
        <v>45905</v>
      </c>
      <c r="D2565" s="45">
        <v>45910</v>
      </c>
      <c r="E2565" s="8">
        <v>25.2</v>
      </c>
      <c r="F2565" s="8">
        <f t="shared" si="417"/>
        <v>2217.6</v>
      </c>
      <c r="G2565" s="54">
        <f t="shared" si="418"/>
        <v>2217.6</v>
      </c>
      <c r="H2565" s="25">
        <v>101301</v>
      </c>
      <c r="I2565" s="25" t="s">
        <v>3928</v>
      </c>
      <c r="J2565" s="25">
        <v>1</v>
      </c>
      <c r="K2565" s="25">
        <v>1</v>
      </c>
      <c r="L2565" s="25">
        <f t="shared" si="419"/>
        <v>0</v>
      </c>
      <c r="M2565" s="25" t="s">
        <v>3553</v>
      </c>
      <c r="N2565" s="45">
        <v>45915</v>
      </c>
      <c r="O2565" s="54">
        <v>4464</v>
      </c>
      <c r="P2565" s="25" t="s">
        <v>3437</v>
      </c>
      <c r="Q2565" s="25" t="s">
        <v>637</v>
      </c>
      <c r="R2565" s="25" t="s">
        <v>638</v>
      </c>
      <c r="S2565" s="3">
        <v>4</v>
      </c>
      <c r="T2565" s="55"/>
      <c r="U2565" s="25" t="s">
        <v>19</v>
      </c>
      <c r="V2565" s="25" t="str">
        <f>VLOOKUP(P2565,'Customer List'!B:C,2,)</f>
        <v>DELHI</v>
      </c>
      <c r="W2565" s="56"/>
      <c r="X2565" s="45">
        <f t="shared" ref="X2565:X2566" si="423">IF(OR(R2565 = "PRIYANKA MADAM", R2565 = "DEEPAK", R2565 = "PORTER"),N2565,"")</f>
        <v>45915</v>
      </c>
      <c r="Y2565" s="25">
        <f t="shared" si="420"/>
        <v>0</v>
      </c>
      <c r="Z2565" s="25" t="str">
        <f t="shared" si="421"/>
        <v>Monday</v>
      </c>
      <c r="AA2565" s="25" t="str">
        <f t="shared" si="422"/>
        <v>Monday</v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si="416"/>
        <v>2562</v>
      </c>
      <c r="B2566" s="25" t="s">
        <v>3435</v>
      </c>
      <c r="C2566" s="45">
        <v>45905</v>
      </c>
      <c r="D2566" s="45">
        <v>45910</v>
      </c>
      <c r="E2566" s="8">
        <v>86.8</v>
      </c>
      <c r="F2566" s="8">
        <f t="shared" si="417"/>
        <v>7638.4</v>
      </c>
      <c r="G2566" s="54">
        <f t="shared" si="418"/>
        <v>7638.4</v>
      </c>
      <c r="H2566" s="25">
        <v>101911</v>
      </c>
      <c r="I2566" s="25" t="s">
        <v>3929</v>
      </c>
      <c r="J2566" s="25">
        <v>1</v>
      </c>
      <c r="K2566" s="25">
        <v>1</v>
      </c>
      <c r="L2566" s="25">
        <f t="shared" si="419"/>
        <v>0</v>
      </c>
      <c r="M2566" s="25" t="s">
        <v>3602</v>
      </c>
      <c r="N2566" s="45">
        <v>45917</v>
      </c>
      <c r="O2566" s="54">
        <v>18259</v>
      </c>
      <c r="P2566" s="25" t="s">
        <v>31</v>
      </c>
      <c r="Q2566" s="25"/>
      <c r="R2566" s="25"/>
      <c r="S2566" s="3">
        <v>4</v>
      </c>
      <c r="T2566" s="55"/>
      <c r="U2566" s="25" t="s">
        <v>19</v>
      </c>
      <c r="V2566" s="25" t="str">
        <f>VLOOKUP(P2566,'Customer List'!B:C,2,)</f>
        <v>Delhi</v>
      </c>
      <c r="W2566" s="56"/>
      <c r="X2566" s="45" t="str">
        <f t="shared" si="423"/>
        <v/>
      </c>
      <c r="Y2566" s="25" t="str">
        <f t="shared" si="420"/>
        <v/>
      </c>
      <c r="Z2566" s="25" t="str">
        <f t="shared" si="421"/>
        <v>Wednesday</v>
      </c>
      <c r="AA2566" s="25" t="str">
        <f t="shared" si="422"/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x14ac:dyDescent="0.25">
      <c r="A2567" s="25">
        <f t="shared" si="416"/>
        <v>2563</v>
      </c>
      <c r="B2567" s="25" t="s">
        <v>3435</v>
      </c>
      <c r="C2567" s="45">
        <v>45905</v>
      </c>
      <c r="D2567" s="45">
        <v>45910</v>
      </c>
      <c r="E2567" s="8">
        <v>109.2</v>
      </c>
      <c r="F2567" s="8">
        <f t="shared" si="417"/>
        <v>9609.6</v>
      </c>
      <c r="G2567" s="54">
        <f t="shared" si="418"/>
        <v>9609.6</v>
      </c>
      <c r="H2567" s="25">
        <v>102012</v>
      </c>
      <c r="I2567" s="25" t="s">
        <v>3930</v>
      </c>
      <c r="J2567" s="25">
        <v>1</v>
      </c>
      <c r="K2567" s="25">
        <v>1</v>
      </c>
      <c r="L2567" s="25">
        <f t="shared" si="419"/>
        <v>0</v>
      </c>
      <c r="M2567" s="25" t="s">
        <v>3532</v>
      </c>
      <c r="N2567" s="45">
        <v>45913</v>
      </c>
      <c r="O2567" s="54">
        <v>11849.76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420"/>
        <v>2</v>
      </c>
      <c r="Z2567" s="25" t="str">
        <f t="shared" si="421"/>
        <v>Saturday</v>
      </c>
      <c r="AA2567" s="25" t="str">
        <f t="shared" si="422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416"/>
        <v>2564</v>
      </c>
      <c r="B2568" s="25" t="s">
        <v>3435</v>
      </c>
      <c r="C2568" s="45">
        <v>45905</v>
      </c>
      <c r="D2568" s="45">
        <v>45910</v>
      </c>
      <c r="E2568" s="8">
        <v>160.30000000000001</v>
      </c>
      <c r="F2568" s="8">
        <f t="shared" si="417"/>
        <v>14106.400000000001</v>
      </c>
      <c r="G2568" s="54">
        <f t="shared" si="418"/>
        <v>14106.400000000001</v>
      </c>
      <c r="H2568" s="25">
        <v>102020</v>
      </c>
      <c r="I2568" s="25" t="s">
        <v>3931</v>
      </c>
      <c r="J2568" s="25">
        <v>1</v>
      </c>
      <c r="K2568" s="25">
        <v>1</v>
      </c>
      <c r="L2568" s="25">
        <f t="shared" si="419"/>
        <v>0</v>
      </c>
      <c r="M2568" s="25" t="s">
        <v>3532</v>
      </c>
      <c r="N2568" s="45">
        <v>45913</v>
      </c>
      <c r="O2568" s="54">
        <v>17394.84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420"/>
        <v>2</v>
      </c>
      <c r="Z2568" s="25" t="str">
        <f t="shared" si="421"/>
        <v>Saturday</v>
      </c>
      <c r="AA2568" s="25" t="str">
        <f t="shared" si="4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416"/>
        <v>2565</v>
      </c>
      <c r="B2569" s="25" t="s">
        <v>3435</v>
      </c>
      <c r="C2569" s="45">
        <v>45905</v>
      </c>
      <c r="D2569" s="45">
        <v>45910</v>
      </c>
      <c r="E2569" s="8">
        <v>85.4</v>
      </c>
      <c r="F2569" s="8">
        <f t="shared" si="417"/>
        <v>7515.2000000000007</v>
      </c>
      <c r="G2569" s="54">
        <f t="shared" si="418"/>
        <v>7515.2000000000007</v>
      </c>
      <c r="H2569" s="25">
        <v>102507</v>
      </c>
      <c r="I2569" s="25" t="s">
        <v>3932</v>
      </c>
      <c r="J2569" s="25">
        <v>1</v>
      </c>
      <c r="K2569" s="25">
        <v>1</v>
      </c>
      <c r="L2569" s="25">
        <f t="shared" si="419"/>
        <v>0</v>
      </c>
      <c r="M2569" s="25" t="s">
        <v>3527</v>
      </c>
      <c r="N2569" s="45">
        <v>45913</v>
      </c>
      <c r="O2569" s="54">
        <v>13615.2</v>
      </c>
      <c r="P2569" s="25" t="s">
        <v>3436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420"/>
        <v>2</v>
      </c>
      <c r="Z2569" s="25" t="str">
        <f t="shared" si="421"/>
        <v>Saturday</v>
      </c>
      <c r="AA2569" s="25" t="str">
        <f t="shared" si="4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416"/>
        <v>2566</v>
      </c>
      <c r="B2570" s="25" t="s">
        <v>3435</v>
      </c>
      <c r="C2570" s="45">
        <v>45905</v>
      </c>
      <c r="D2570" s="45">
        <v>45910</v>
      </c>
      <c r="E2570" s="8">
        <v>123.2</v>
      </c>
      <c r="F2570" s="8">
        <f t="shared" si="417"/>
        <v>10841.6</v>
      </c>
      <c r="G2570" s="54">
        <f t="shared" si="418"/>
        <v>10841.6</v>
      </c>
      <c r="H2570" s="25">
        <v>102913</v>
      </c>
      <c r="I2570" s="25" t="s">
        <v>3933</v>
      </c>
      <c r="J2570" s="25">
        <v>1</v>
      </c>
      <c r="K2570" s="25">
        <v>1</v>
      </c>
      <c r="L2570" s="25">
        <f t="shared" si="419"/>
        <v>0</v>
      </c>
      <c r="M2570" s="25" t="s">
        <v>3527</v>
      </c>
      <c r="N2570" s="45">
        <v>45913</v>
      </c>
      <c r="O2570" s="54">
        <v>19641</v>
      </c>
      <c r="P2570" s="25" t="s">
        <v>3436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420"/>
        <v>2</v>
      </c>
      <c r="Z2570" s="25" t="str">
        <f t="shared" si="421"/>
        <v>Saturday</v>
      </c>
      <c r="AA2570" s="25" t="str">
        <f t="shared" si="4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416"/>
        <v>2567</v>
      </c>
      <c r="B2571" s="25" t="s">
        <v>3435</v>
      </c>
      <c r="C2571" s="45">
        <v>45905</v>
      </c>
      <c r="D2571" s="45">
        <v>45910</v>
      </c>
      <c r="E2571" s="8">
        <v>32.9</v>
      </c>
      <c r="F2571" s="8">
        <f t="shared" si="417"/>
        <v>2895.2</v>
      </c>
      <c r="G2571" s="54">
        <f t="shared" si="418"/>
        <v>2895.2</v>
      </c>
      <c r="H2571" s="25">
        <v>103005</v>
      </c>
      <c r="I2571" s="25" t="s">
        <v>3934</v>
      </c>
      <c r="J2571" s="25">
        <v>1</v>
      </c>
      <c r="K2571" s="25">
        <v>1</v>
      </c>
      <c r="L2571" s="25">
        <f t="shared" si="419"/>
        <v>0</v>
      </c>
      <c r="M2571" s="25" t="s">
        <v>3630</v>
      </c>
      <c r="N2571" s="45">
        <v>45917</v>
      </c>
      <c r="O2571" s="54">
        <v>3795.25</v>
      </c>
      <c r="P2571" s="25" t="s">
        <v>43</v>
      </c>
      <c r="Q2571" s="25" t="s">
        <v>637</v>
      </c>
      <c r="R2571" s="25" t="s">
        <v>725</v>
      </c>
      <c r="S2571" s="3">
        <v>4</v>
      </c>
      <c r="T2571" s="55"/>
      <c r="U2571" s="25" t="s">
        <v>19</v>
      </c>
      <c r="V2571" s="25" t="str">
        <f>VLOOKUP(P2571,'Customer List'!B:C,2,)</f>
        <v>Faridabad</v>
      </c>
      <c r="W2571" s="56"/>
      <c r="X2571" s="45">
        <f>IF(OR(R2571 = "PRIYANKA MADAM", R2571 = "DEEPAK", R2571 = "PORTER"),N2571,"")</f>
        <v>45917</v>
      </c>
      <c r="Y2571" s="25">
        <f t="shared" si="420"/>
        <v>0</v>
      </c>
      <c r="Z2571" s="25" t="str">
        <f t="shared" si="421"/>
        <v>Wednesday</v>
      </c>
      <c r="AA2571" s="25" t="str">
        <f t="shared" si="422"/>
        <v>Wednesday</v>
      </c>
      <c r="AB2571" s="25" t="str">
        <f>VLOOKUP(U2571,'Currency Sheet'!A:C,3,)</f>
        <v>DOLLAR</v>
      </c>
      <c r="AC2571" s="67" t="str">
        <f>VLOOKUP(P2571,'Customer List'!B:D,3,)</f>
        <v>Local</v>
      </c>
    </row>
    <row r="2572" spans="1:29" x14ac:dyDescent="0.25">
      <c r="A2572" s="25">
        <f t="shared" si="416"/>
        <v>2568</v>
      </c>
      <c r="B2572" s="25" t="s">
        <v>3435</v>
      </c>
      <c r="C2572" s="45">
        <v>45905</v>
      </c>
      <c r="D2572" s="45">
        <v>45910</v>
      </c>
      <c r="E2572" s="8">
        <v>173.6</v>
      </c>
      <c r="F2572" s="8">
        <f t="shared" si="417"/>
        <v>15276.8</v>
      </c>
      <c r="G2572" s="54">
        <f t="shared" si="418"/>
        <v>15276.8</v>
      </c>
      <c r="H2572" s="25">
        <v>103028</v>
      </c>
      <c r="I2572" s="25" t="s">
        <v>3935</v>
      </c>
      <c r="J2572" s="25">
        <v>1</v>
      </c>
      <c r="K2572" s="25">
        <v>1</v>
      </c>
      <c r="L2572" s="25">
        <f t="shared" si="419"/>
        <v>0</v>
      </c>
      <c r="M2572" s="25" t="s">
        <v>3532</v>
      </c>
      <c r="N2572" s="45">
        <v>45913</v>
      </c>
      <c r="O2572" s="54">
        <v>18838.080000000002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420"/>
        <v>2</v>
      </c>
      <c r="Z2572" s="25" t="str">
        <f t="shared" si="421"/>
        <v>Saturday</v>
      </c>
      <c r="AA2572" s="25" t="str">
        <f t="shared" si="4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416"/>
        <v>2569</v>
      </c>
      <c r="B2573" s="25" t="s">
        <v>3435</v>
      </c>
      <c r="C2573" s="45">
        <v>45905</v>
      </c>
      <c r="D2573" s="45">
        <v>45910</v>
      </c>
      <c r="E2573" s="8">
        <v>78.400000000000006</v>
      </c>
      <c r="F2573" s="8">
        <f t="shared" si="417"/>
        <v>6899.2000000000007</v>
      </c>
      <c r="G2573" s="54">
        <f t="shared" si="418"/>
        <v>6899.2000000000007</v>
      </c>
      <c r="H2573" s="25">
        <v>103031</v>
      </c>
      <c r="I2573" s="25" t="s">
        <v>3936</v>
      </c>
      <c r="J2573" s="25">
        <v>1</v>
      </c>
      <c r="K2573" s="25">
        <v>1</v>
      </c>
      <c r="L2573" s="25">
        <f t="shared" si="419"/>
        <v>0</v>
      </c>
      <c r="M2573" s="25" t="s">
        <v>3534</v>
      </c>
      <c r="N2573" s="45">
        <v>45913</v>
      </c>
      <c r="O2573" s="54">
        <v>9576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420"/>
        <v>2</v>
      </c>
      <c r="Z2573" s="25" t="str">
        <f t="shared" si="421"/>
        <v>Saturday</v>
      </c>
      <c r="AA2573" s="25" t="str">
        <f t="shared" si="4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416"/>
        <v>2570</v>
      </c>
      <c r="B2574" s="25" t="s">
        <v>3435</v>
      </c>
      <c r="C2574" s="45">
        <v>45905</v>
      </c>
      <c r="D2574" s="45">
        <v>45910</v>
      </c>
      <c r="E2574" s="8">
        <v>65.8</v>
      </c>
      <c r="F2574" s="8">
        <f t="shared" si="417"/>
        <v>5790.4</v>
      </c>
      <c r="G2574" s="54">
        <f t="shared" si="418"/>
        <v>11580.8</v>
      </c>
      <c r="H2574" s="25">
        <v>103112</v>
      </c>
      <c r="I2574" s="25" t="s">
        <v>3937</v>
      </c>
      <c r="J2574" s="25">
        <v>2</v>
      </c>
      <c r="K2574" s="25">
        <v>2</v>
      </c>
      <c r="L2574" s="25">
        <f t="shared" si="419"/>
        <v>0</v>
      </c>
      <c r="M2574" s="25" t="s">
        <v>3527</v>
      </c>
      <c r="N2574" s="45">
        <v>45913</v>
      </c>
      <c r="O2574" s="54">
        <v>20980.799999999999</v>
      </c>
      <c r="P2574" s="25" t="s">
        <v>3436</v>
      </c>
      <c r="Q2574" s="25">
        <v>58155615291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BANGALORE</v>
      </c>
      <c r="W2574" s="56"/>
      <c r="X2574" s="45">
        <v>45915</v>
      </c>
      <c r="Y2574" s="25">
        <f t="shared" si="420"/>
        <v>2</v>
      </c>
      <c r="Z2574" s="25" t="str">
        <f t="shared" si="421"/>
        <v>Saturday</v>
      </c>
      <c r="AA2574" s="25" t="str">
        <f t="shared" si="4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416"/>
        <v>2571</v>
      </c>
      <c r="B2575" s="25" t="s">
        <v>3435</v>
      </c>
      <c r="C2575" s="45">
        <v>45905</v>
      </c>
      <c r="D2575" s="45">
        <v>45910</v>
      </c>
      <c r="E2575" s="8">
        <v>137.19999999999999</v>
      </c>
      <c r="F2575" s="8">
        <f t="shared" si="417"/>
        <v>12073.599999999999</v>
      </c>
      <c r="G2575" s="54">
        <f t="shared" si="418"/>
        <v>12073.599999999999</v>
      </c>
      <c r="H2575" s="25">
        <v>103116</v>
      </c>
      <c r="I2575" s="25" t="s">
        <v>3938</v>
      </c>
      <c r="J2575" s="25">
        <v>1</v>
      </c>
      <c r="K2575" s="25">
        <v>1</v>
      </c>
      <c r="L2575" s="25">
        <f t="shared" si="419"/>
        <v>0</v>
      </c>
      <c r="M2575" s="25" t="s">
        <v>3534</v>
      </c>
      <c r="N2575" s="45">
        <v>45913</v>
      </c>
      <c r="O2575" s="54">
        <v>16758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420"/>
        <v>2</v>
      </c>
      <c r="Z2575" s="25" t="str">
        <f t="shared" si="421"/>
        <v>Saturday</v>
      </c>
      <c r="AA2575" s="25" t="str">
        <f t="shared" si="4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416"/>
        <v>2572</v>
      </c>
      <c r="B2576" s="25" t="s">
        <v>3435</v>
      </c>
      <c r="C2576" s="45">
        <v>45905</v>
      </c>
      <c r="D2576" s="45">
        <v>45910</v>
      </c>
      <c r="E2576" s="8">
        <v>162.4</v>
      </c>
      <c r="F2576" s="8">
        <f t="shared" si="417"/>
        <v>14291.2</v>
      </c>
      <c r="G2576" s="54">
        <f t="shared" si="418"/>
        <v>14291.2</v>
      </c>
      <c r="H2576" s="25">
        <v>103226</v>
      </c>
      <c r="I2576" s="25" t="s">
        <v>3939</v>
      </c>
      <c r="J2576" s="25">
        <v>1</v>
      </c>
      <c r="K2576" s="25">
        <v>1</v>
      </c>
      <c r="L2576" s="25">
        <f t="shared" si="419"/>
        <v>0</v>
      </c>
      <c r="M2576" s="25" t="s">
        <v>3532</v>
      </c>
      <c r="N2576" s="45">
        <v>45913</v>
      </c>
      <c r="O2576" s="54">
        <v>17622.72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420"/>
        <v>2</v>
      </c>
      <c r="Z2576" s="25" t="str">
        <f t="shared" si="421"/>
        <v>Saturday</v>
      </c>
      <c r="AA2576" s="25" t="str">
        <f t="shared" si="4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416"/>
        <v>2573</v>
      </c>
      <c r="B2577" s="25" t="s">
        <v>3435</v>
      </c>
      <c r="C2577" s="45">
        <v>45905</v>
      </c>
      <c r="D2577" s="45">
        <v>45910</v>
      </c>
      <c r="E2577" s="8">
        <v>196.5</v>
      </c>
      <c r="F2577" s="8">
        <f t="shared" si="417"/>
        <v>17292</v>
      </c>
      <c r="G2577" s="54">
        <f t="shared" si="418"/>
        <v>17292</v>
      </c>
      <c r="H2577" s="25">
        <v>104543</v>
      </c>
      <c r="I2577" s="25" t="s">
        <v>3940</v>
      </c>
      <c r="J2577" s="25">
        <v>1</v>
      </c>
      <c r="K2577" s="25">
        <v>1</v>
      </c>
      <c r="L2577" s="25">
        <f t="shared" si="419"/>
        <v>0</v>
      </c>
      <c r="M2577" s="25" t="s">
        <v>3532</v>
      </c>
      <c r="N2577" s="45">
        <v>45913</v>
      </c>
      <c r="O2577" s="54">
        <v>19901.52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420"/>
        <v>2</v>
      </c>
      <c r="Z2577" s="25" t="str">
        <f t="shared" si="421"/>
        <v>Saturday</v>
      </c>
      <c r="AA2577" s="25" t="str">
        <f t="shared" si="4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416"/>
        <v>2574</v>
      </c>
      <c r="B2578" s="25" t="s">
        <v>3435</v>
      </c>
      <c r="C2578" s="45">
        <v>45905</v>
      </c>
      <c r="D2578" s="45">
        <v>45910</v>
      </c>
      <c r="E2578" s="8">
        <v>65.8</v>
      </c>
      <c r="F2578" s="8">
        <f t="shared" si="417"/>
        <v>5790.4</v>
      </c>
      <c r="G2578" s="54">
        <f t="shared" si="418"/>
        <v>5790.4</v>
      </c>
      <c r="H2578" s="25">
        <v>105015</v>
      </c>
      <c r="I2578" s="25" t="s">
        <v>3941</v>
      </c>
      <c r="J2578" s="25">
        <v>1</v>
      </c>
      <c r="K2578" s="25">
        <v>1</v>
      </c>
      <c r="L2578" s="25">
        <f t="shared" si="419"/>
        <v>0</v>
      </c>
      <c r="M2578" s="25" t="s">
        <v>3534</v>
      </c>
      <c r="N2578" s="45">
        <v>45913</v>
      </c>
      <c r="O2578" s="54">
        <v>8037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420"/>
        <v>2</v>
      </c>
      <c r="Z2578" s="25" t="str">
        <f t="shared" si="421"/>
        <v>Saturday</v>
      </c>
      <c r="AA2578" s="25" t="str">
        <f t="shared" si="4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416"/>
        <v>2575</v>
      </c>
      <c r="B2579" s="25" t="s">
        <v>3435</v>
      </c>
      <c r="C2579" s="45">
        <v>45905</v>
      </c>
      <c r="D2579" s="45">
        <v>45910</v>
      </c>
      <c r="E2579" s="8">
        <v>30.8</v>
      </c>
      <c r="F2579" s="8">
        <f t="shared" si="417"/>
        <v>2710.4</v>
      </c>
      <c r="G2579" s="54">
        <f t="shared" si="418"/>
        <v>2710.4</v>
      </c>
      <c r="H2579" s="25">
        <v>115507</v>
      </c>
      <c r="I2579" s="25" t="s">
        <v>3942</v>
      </c>
      <c r="J2579" s="25">
        <v>1</v>
      </c>
      <c r="K2579" s="25">
        <v>1</v>
      </c>
      <c r="L2579" s="25">
        <f t="shared" si="419"/>
        <v>0</v>
      </c>
      <c r="M2579" s="25" t="s">
        <v>3534</v>
      </c>
      <c r="N2579" s="45">
        <v>45913</v>
      </c>
      <c r="O2579" s="54">
        <v>3762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420"/>
        <v>2</v>
      </c>
      <c r="Z2579" s="25" t="str">
        <f t="shared" si="421"/>
        <v>Saturday</v>
      </c>
      <c r="AA2579" s="25" t="str">
        <f t="shared" si="422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416"/>
        <v>2576</v>
      </c>
      <c r="B2580" s="25" t="s">
        <v>3435</v>
      </c>
      <c r="C2580" s="45">
        <v>45905</v>
      </c>
      <c r="D2580" s="45">
        <v>45910</v>
      </c>
      <c r="E2580" s="8">
        <v>207.2</v>
      </c>
      <c r="F2580" s="8">
        <f t="shared" si="417"/>
        <v>18233.599999999999</v>
      </c>
      <c r="G2580" s="54">
        <f t="shared" si="418"/>
        <v>18233.599999999999</v>
      </c>
      <c r="H2580" s="25">
        <v>119808</v>
      </c>
      <c r="I2580" s="25" t="s">
        <v>3943</v>
      </c>
      <c r="J2580" s="25">
        <v>1</v>
      </c>
      <c r="K2580" s="25">
        <v>1</v>
      </c>
      <c r="L2580" s="25">
        <f t="shared" si="419"/>
        <v>0</v>
      </c>
      <c r="M2580" s="25" t="s">
        <v>3532</v>
      </c>
      <c r="N2580" s="45">
        <v>45913</v>
      </c>
      <c r="O2580" s="54">
        <v>22484.16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420"/>
        <v>2</v>
      </c>
      <c r="Z2580" s="25" t="str">
        <f t="shared" si="421"/>
        <v>Saturday</v>
      </c>
      <c r="AA2580" s="25" t="str">
        <f t="shared" si="4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416"/>
        <v>2577</v>
      </c>
      <c r="B2581" s="25" t="s">
        <v>3435</v>
      </c>
      <c r="C2581" s="45">
        <v>45905</v>
      </c>
      <c r="D2581" s="45">
        <v>45910</v>
      </c>
      <c r="E2581" s="8">
        <v>185.5</v>
      </c>
      <c r="F2581" s="8">
        <f t="shared" si="417"/>
        <v>16324</v>
      </c>
      <c r="G2581" s="54">
        <f t="shared" si="418"/>
        <v>16324</v>
      </c>
      <c r="H2581" s="25">
        <v>121908</v>
      </c>
      <c r="I2581" s="25" t="s">
        <v>3944</v>
      </c>
      <c r="J2581" s="25">
        <v>1</v>
      </c>
      <c r="K2581" s="25">
        <v>1</v>
      </c>
      <c r="L2581" s="25">
        <f t="shared" si="419"/>
        <v>0</v>
      </c>
      <c r="M2581" s="25" t="s">
        <v>3532</v>
      </c>
      <c r="N2581" s="45">
        <v>45913</v>
      </c>
      <c r="O2581" s="54">
        <v>20129.400000000001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420"/>
        <v>2</v>
      </c>
      <c r="Z2581" s="25" t="str">
        <f t="shared" si="421"/>
        <v>Saturday</v>
      </c>
      <c r="AA2581" s="25" t="str">
        <f t="shared" si="4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416"/>
        <v>2578</v>
      </c>
      <c r="B2582" s="25" t="s">
        <v>3435</v>
      </c>
      <c r="C2582" s="45">
        <v>45905</v>
      </c>
      <c r="D2582" s="45">
        <v>45910</v>
      </c>
      <c r="E2582" s="8">
        <v>206.25</v>
      </c>
      <c r="F2582" s="8">
        <f t="shared" si="417"/>
        <v>18150</v>
      </c>
      <c r="G2582" s="54">
        <f t="shared" si="418"/>
        <v>18150</v>
      </c>
      <c r="H2582" s="25">
        <v>123141</v>
      </c>
      <c r="I2582" s="25" t="s">
        <v>3945</v>
      </c>
      <c r="J2582" s="25">
        <v>1</v>
      </c>
      <c r="K2582" s="25">
        <v>1</v>
      </c>
      <c r="L2582" s="25">
        <f t="shared" si="419"/>
        <v>0</v>
      </c>
      <c r="M2582" s="25" t="s">
        <v>3520</v>
      </c>
      <c r="N2582" s="45">
        <v>45913</v>
      </c>
      <c r="O2582" s="54">
        <v>31968.75</v>
      </c>
      <c r="P2582" s="25" t="s">
        <v>2055</v>
      </c>
      <c r="Q2582" s="25">
        <v>58155617516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Hyderabad</v>
      </c>
      <c r="W2582" s="56"/>
      <c r="X2582" s="45">
        <v>45915</v>
      </c>
      <c r="Y2582" s="25">
        <f t="shared" si="420"/>
        <v>2</v>
      </c>
      <c r="Z2582" s="25" t="str">
        <f t="shared" si="421"/>
        <v>Saturday</v>
      </c>
      <c r="AA2582" s="25" t="str">
        <f t="shared" si="4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416"/>
        <v>2579</v>
      </c>
      <c r="B2583" s="25" t="s">
        <v>3435</v>
      </c>
      <c r="C2583" s="45">
        <v>45905</v>
      </c>
      <c r="D2583" s="45">
        <v>45910</v>
      </c>
      <c r="E2583" s="8">
        <v>93.8</v>
      </c>
      <c r="F2583" s="8">
        <f t="shared" si="417"/>
        <v>8254.4</v>
      </c>
      <c r="G2583" s="54">
        <f t="shared" si="418"/>
        <v>8254.4</v>
      </c>
      <c r="H2583" s="25">
        <v>127607</v>
      </c>
      <c r="I2583" s="25" t="s">
        <v>3946</v>
      </c>
      <c r="J2583" s="25">
        <v>1</v>
      </c>
      <c r="K2583" s="25">
        <v>1</v>
      </c>
      <c r="L2583" s="25">
        <f t="shared" si="419"/>
        <v>0</v>
      </c>
      <c r="M2583" s="25" t="s">
        <v>3602</v>
      </c>
      <c r="N2583" s="45">
        <v>45917</v>
      </c>
      <c r="O2583" s="54">
        <v>19731.5</v>
      </c>
      <c r="P2583" s="25" t="s">
        <v>31</v>
      </c>
      <c r="Q2583" s="25"/>
      <c r="R2583" s="25"/>
      <c r="S2583" s="3">
        <v>4</v>
      </c>
      <c r="T2583" s="55"/>
      <c r="U2583" s="25" t="s">
        <v>19</v>
      </c>
      <c r="V2583" s="25" t="str">
        <f>VLOOKUP(P2583,'Customer List'!B:C,2,)</f>
        <v>Delhi</v>
      </c>
      <c r="W2583" s="56"/>
      <c r="X2583" s="45" t="str">
        <f>IF(OR(R2583 = "PRIYANKA MADAM", R2583 = "DEEPAK", R2583 = "PORTER"),N2583,"")</f>
        <v/>
      </c>
      <c r="Y2583" s="25" t="str">
        <f t="shared" si="420"/>
        <v/>
      </c>
      <c r="Z2583" s="25" t="str">
        <f t="shared" si="421"/>
        <v>Wednesday</v>
      </c>
      <c r="AA2583" s="25" t="str">
        <f t="shared" si="422"/>
        <v/>
      </c>
      <c r="AB2583" s="25" t="str">
        <f>VLOOKUP(U2583,'Currency Sheet'!A:C,3,)</f>
        <v>DOLLAR</v>
      </c>
      <c r="AC2583" s="67" t="str">
        <f>VLOOKUP(P2583,'Customer List'!B:D,3,)</f>
        <v>Local</v>
      </c>
    </row>
    <row r="2584" spans="1:29" x14ac:dyDescent="0.25">
      <c r="A2584" s="25">
        <f t="shared" si="416"/>
        <v>2580</v>
      </c>
      <c r="B2584" s="25" t="s">
        <v>3435</v>
      </c>
      <c r="C2584" s="45">
        <v>45905</v>
      </c>
      <c r="D2584" s="45">
        <v>45910</v>
      </c>
      <c r="E2584" s="8">
        <v>93.8</v>
      </c>
      <c r="F2584" s="8">
        <f t="shared" si="417"/>
        <v>8254.4</v>
      </c>
      <c r="G2584" s="54">
        <f t="shared" si="418"/>
        <v>8254.4</v>
      </c>
      <c r="H2584" s="25">
        <v>128007</v>
      </c>
      <c r="I2584" s="25" t="s">
        <v>3947</v>
      </c>
      <c r="J2584" s="25">
        <v>1</v>
      </c>
      <c r="K2584" s="25">
        <v>1</v>
      </c>
      <c r="L2584" s="25">
        <f t="shared" si="419"/>
        <v>0</v>
      </c>
      <c r="M2584" s="25" t="s">
        <v>3534</v>
      </c>
      <c r="N2584" s="45">
        <v>45913</v>
      </c>
      <c r="O2584" s="54">
        <v>11457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420"/>
        <v>2</v>
      </c>
      <c r="Z2584" s="25" t="str">
        <f t="shared" si="421"/>
        <v>Saturday</v>
      </c>
      <c r="AA2584" s="25" t="str">
        <f t="shared" si="4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416"/>
        <v>2581</v>
      </c>
      <c r="B2585" s="25" t="s">
        <v>3435</v>
      </c>
      <c r="C2585" s="45">
        <v>45905</v>
      </c>
      <c r="D2585" s="45">
        <v>45910</v>
      </c>
      <c r="E2585" s="8">
        <v>179.2</v>
      </c>
      <c r="F2585" s="8">
        <f t="shared" si="417"/>
        <v>15769.599999999999</v>
      </c>
      <c r="G2585" s="54">
        <f t="shared" si="418"/>
        <v>15769.599999999999</v>
      </c>
      <c r="H2585" s="25">
        <v>136402</v>
      </c>
      <c r="I2585" s="25" t="s">
        <v>3948</v>
      </c>
      <c r="J2585" s="25">
        <v>1</v>
      </c>
      <c r="K2585" s="25">
        <v>1</v>
      </c>
      <c r="L2585" s="25">
        <f t="shared" si="419"/>
        <v>0</v>
      </c>
      <c r="M2585" s="25" t="s">
        <v>3532</v>
      </c>
      <c r="N2585" s="45">
        <v>45913</v>
      </c>
      <c r="O2585" s="54">
        <v>19445.759999999998</v>
      </c>
      <c r="P2585" s="25" t="s">
        <v>277</v>
      </c>
      <c r="Q2585" s="25">
        <v>58155615501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Pune</v>
      </c>
      <c r="W2585" s="56"/>
      <c r="X2585" s="45">
        <v>45915</v>
      </c>
      <c r="Y2585" s="25">
        <f t="shared" si="420"/>
        <v>2</v>
      </c>
      <c r="Z2585" s="25" t="str">
        <f t="shared" si="421"/>
        <v>Saturday</v>
      </c>
      <c r="AA2585" s="25" t="str">
        <f t="shared" si="422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416"/>
        <v>2582</v>
      </c>
      <c r="B2586" s="25" t="s">
        <v>3435</v>
      </c>
      <c r="C2586" s="45">
        <v>45905</v>
      </c>
      <c r="D2586" s="45">
        <v>45910</v>
      </c>
      <c r="E2586" s="8">
        <v>209.3</v>
      </c>
      <c r="F2586" s="8">
        <f t="shared" si="417"/>
        <v>18418.400000000001</v>
      </c>
      <c r="G2586" s="54">
        <f t="shared" si="418"/>
        <v>18418.400000000001</v>
      </c>
      <c r="H2586" s="25">
        <v>138214</v>
      </c>
      <c r="I2586" s="25" t="s">
        <v>3949</v>
      </c>
      <c r="J2586" s="25">
        <v>1</v>
      </c>
      <c r="K2586" s="25">
        <v>1</v>
      </c>
      <c r="L2586" s="25">
        <f t="shared" si="419"/>
        <v>0</v>
      </c>
      <c r="M2586" s="25" t="s">
        <v>3527</v>
      </c>
      <c r="N2586" s="45">
        <v>45913</v>
      </c>
      <c r="O2586" s="54">
        <v>33368.400000000001</v>
      </c>
      <c r="P2586" s="25" t="s">
        <v>3436</v>
      </c>
      <c r="Q2586" s="25">
        <v>58155615291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BANGALORE</v>
      </c>
      <c r="W2586" s="56"/>
      <c r="X2586" s="45">
        <v>45915</v>
      </c>
      <c r="Y2586" s="25">
        <f t="shared" si="420"/>
        <v>2</v>
      </c>
      <c r="Z2586" s="25" t="str">
        <f t="shared" si="421"/>
        <v>Saturday</v>
      </c>
      <c r="AA2586" s="25" t="str">
        <f t="shared" si="4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416"/>
        <v>2583</v>
      </c>
      <c r="B2587" s="25" t="s">
        <v>3435</v>
      </c>
      <c r="C2587" s="45">
        <v>45905</v>
      </c>
      <c r="D2587" s="45">
        <v>45910</v>
      </c>
      <c r="E2587" s="8">
        <v>180.6</v>
      </c>
      <c r="F2587" s="8">
        <f t="shared" si="417"/>
        <v>15892.8</v>
      </c>
      <c r="G2587" s="54">
        <f t="shared" si="418"/>
        <v>15892.8</v>
      </c>
      <c r="H2587" s="25">
        <v>140902</v>
      </c>
      <c r="I2587" s="25" t="s">
        <v>3950</v>
      </c>
      <c r="J2587" s="25">
        <v>1</v>
      </c>
      <c r="K2587" s="25">
        <v>1</v>
      </c>
      <c r="L2587" s="25">
        <f t="shared" si="419"/>
        <v>0</v>
      </c>
      <c r="M2587" s="25" t="s">
        <v>3532</v>
      </c>
      <c r="N2587" s="45">
        <v>45913</v>
      </c>
      <c r="O2587" s="54">
        <v>19597.68</v>
      </c>
      <c r="P2587" s="25" t="s">
        <v>277</v>
      </c>
      <c r="Q2587" s="25">
        <v>58155615501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Pune</v>
      </c>
      <c r="W2587" s="56"/>
      <c r="X2587" s="45">
        <v>45915</v>
      </c>
      <c r="Y2587" s="25">
        <f t="shared" si="420"/>
        <v>2</v>
      </c>
      <c r="Z2587" s="25" t="str">
        <f t="shared" si="421"/>
        <v>Saturday</v>
      </c>
      <c r="AA2587" s="25" t="str">
        <f t="shared" si="422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416"/>
        <v>2584</v>
      </c>
      <c r="B2588" s="25" t="s">
        <v>3435</v>
      </c>
      <c r="C2588" s="45">
        <v>45905</v>
      </c>
      <c r="D2588" s="45">
        <v>45910</v>
      </c>
      <c r="E2588" s="8">
        <v>95.2</v>
      </c>
      <c r="F2588" s="8">
        <f t="shared" si="417"/>
        <v>8377.6</v>
      </c>
      <c r="G2588" s="54">
        <f t="shared" si="418"/>
        <v>8377.6</v>
      </c>
      <c r="H2588" s="25">
        <v>141703</v>
      </c>
      <c r="I2588" s="25" t="s">
        <v>3951</v>
      </c>
      <c r="J2588" s="25">
        <v>1</v>
      </c>
      <c r="K2588" s="25">
        <v>1</v>
      </c>
      <c r="L2588" s="25">
        <f t="shared" si="419"/>
        <v>0</v>
      </c>
      <c r="M2588" s="25" t="s">
        <v>3534</v>
      </c>
      <c r="N2588" s="45">
        <v>45913</v>
      </c>
      <c r="O2588" s="54">
        <v>11628</v>
      </c>
      <c r="P2588" s="25" t="s">
        <v>618</v>
      </c>
      <c r="Q2588" s="25">
        <v>58155620725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Bhuvneshwar</v>
      </c>
      <c r="W2588" s="56"/>
      <c r="X2588" s="45">
        <v>45915</v>
      </c>
      <c r="Y2588" s="25">
        <f t="shared" si="420"/>
        <v>2</v>
      </c>
      <c r="Z2588" s="25" t="str">
        <f t="shared" si="421"/>
        <v>Saturday</v>
      </c>
      <c r="AA2588" s="25" t="str">
        <f t="shared" si="4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x14ac:dyDescent="0.25">
      <c r="A2589" s="25">
        <f t="shared" si="416"/>
        <v>2585</v>
      </c>
      <c r="B2589" s="25" t="s">
        <v>3435</v>
      </c>
      <c r="C2589" s="45">
        <v>45905</v>
      </c>
      <c r="D2589" s="45">
        <v>45910</v>
      </c>
      <c r="E2589" s="8">
        <v>95.2</v>
      </c>
      <c r="F2589" s="8">
        <f t="shared" si="417"/>
        <v>8377.6</v>
      </c>
      <c r="G2589" s="54">
        <f t="shared" si="418"/>
        <v>8377.6</v>
      </c>
      <c r="H2589" s="25">
        <v>155512</v>
      </c>
      <c r="I2589" s="25" t="s">
        <v>3952</v>
      </c>
      <c r="J2589" s="25">
        <v>1</v>
      </c>
      <c r="K2589" s="25">
        <v>1</v>
      </c>
      <c r="L2589" s="25">
        <f t="shared" si="419"/>
        <v>0</v>
      </c>
      <c r="M2589" s="25" t="s">
        <v>3602</v>
      </c>
      <c r="N2589" s="45">
        <v>45917</v>
      </c>
      <c r="O2589" s="54">
        <v>20026</v>
      </c>
      <c r="P2589" s="25" t="s">
        <v>31</v>
      </c>
      <c r="Q2589" s="25"/>
      <c r="R2589" s="25"/>
      <c r="S2589" s="3">
        <v>4</v>
      </c>
      <c r="T2589" s="55"/>
      <c r="U2589" s="25" t="s">
        <v>19</v>
      </c>
      <c r="V2589" s="25" t="str">
        <f>VLOOKUP(P2589,'Customer List'!B:C,2,)</f>
        <v>Delhi</v>
      </c>
      <c r="W2589" s="56"/>
      <c r="X2589" s="45" t="str">
        <f>IF(OR(R2589 = "PRIYANKA MADAM", R2589 = "DEEPAK", R2589 = "PORTER"),N2589,"")</f>
        <v/>
      </c>
      <c r="Y2589" s="25" t="str">
        <f t="shared" si="420"/>
        <v/>
      </c>
      <c r="Z2589" s="25" t="str">
        <f t="shared" si="421"/>
        <v>Wednesday</v>
      </c>
      <c r="AA2589" s="25" t="str">
        <f t="shared" si="4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416"/>
        <v>2586</v>
      </c>
      <c r="B2590" s="25" t="s">
        <v>3435</v>
      </c>
      <c r="C2590" s="45">
        <v>45905</v>
      </c>
      <c r="D2590" s="45">
        <v>45910</v>
      </c>
      <c r="E2590" s="8">
        <v>81.900000000000006</v>
      </c>
      <c r="F2590" s="8">
        <f t="shared" si="417"/>
        <v>7207.2000000000007</v>
      </c>
      <c r="G2590" s="54">
        <f t="shared" si="418"/>
        <v>7207.2000000000007</v>
      </c>
      <c r="H2590" s="25">
        <v>155608</v>
      </c>
      <c r="I2590" s="25" t="s">
        <v>3953</v>
      </c>
      <c r="J2590" s="25">
        <v>1</v>
      </c>
      <c r="K2590" s="25">
        <v>1</v>
      </c>
      <c r="L2590" s="25">
        <f t="shared" si="419"/>
        <v>0</v>
      </c>
      <c r="M2590" s="25" t="s">
        <v>3534</v>
      </c>
      <c r="N2590" s="45">
        <v>45913</v>
      </c>
      <c r="O2590" s="54">
        <v>10003.5</v>
      </c>
      <c r="P2590" s="25" t="s">
        <v>618</v>
      </c>
      <c r="Q2590" s="25">
        <v>58155620725</v>
      </c>
      <c r="R2590" s="25" t="s">
        <v>41</v>
      </c>
      <c r="S2590" s="3">
        <v>4</v>
      </c>
      <c r="T2590" s="55"/>
      <c r="U2590" s="25" t="s">
        <v>19</v>
      </c>
      <c r="V2590" s="25" t="str">
        <f>VLOOKUP(P2590,'Customer List'!B:C,2,)</f>
        <v>Bhuvneshwar</v>
      </c>
      <c r="W2590" s="56"/>
      <c r="X2590" s="45">
        <v>45915</v>
      </c>
      <c r="Y2590" s="25">
        <f t="shared" si="420"/>
        <v>2</v>
      </c>
      <c r="Z2590" s="25" t="str">
        <f t="shared" si="421"/>
        <v>Saturday</v>
      </c>
      <c r="AA2590" s="25" t="str">
        <f t="shared" si="422"/>
        <v>Monday</v>
      </c>
      <c r="AB2590" s="25" t="str">
        <f>VLOOKUP(U2590,'Currency Sheet'!A:C,3,)</f>
        <v>DOLLAR</v>
      </c>
      <c r="AC2590" s="67" t="str">
        <f>VLOOKUP(P2590,'Customer List'!B:D,3,)</f>
        <v>OutStation</v>
      </c>
    </row>
    <row r="2591" spans="1:29" x14ac:dyDescent="0.25">
      <c r="A2591" s="25">
        <f t="shared" si="416"/>
        <v>2587</v>
      </c>
      <c r="B2591" s="25" t="s">
        <v>3435</v>
      </c>
      <c r="C2591" s="45">
        <v>45905</v>
      </c>
      <c r="D2591" s="45">
        <v>45910</v>
      </c>
      <c r="E2591" s="8">
        <v>93.8</v>
      </c>
      <c r="F2591" s="8">
        <f t="shared" si="417"/>
        <v>8254.4</v>
      </c>
      <c r="G2591" s="54">
        <f t="shared" si="418"/>
        <v>8254.4</v>
      </c>
      <c r="H2591" s="25">
        <v>155903</v>
      </c>
      <c r="I2591" s="25" t="s">
        <v>3954</v>
      </c>
      <c r="J2591" s="25">
        <v>1</v>
      </c>
      <c r="K2591" s="25">
        <v>1</v>
      </c>
      <c r="L2591" s="25">
        <f t="shared" si="419"/>
        <v>0</v>
      </c>
      <c r="M2591" s="25" t="s">
        <v>3630</v>
      </c>
      <c r="N2591" s="45">
        <v>45917</v>
      </c>
      <c r="O2591" s="54">
        <v>10820</v>
      </c>
      <c r="P2591" s="25" t="s">
        <v>43</v>
      </c>
      <c r="Q2591" s="25" t="s">
        <v>637</v>
      </c>
      <c r="R2591" s="25" t="s">
        <v>725</v>
      </c>
      <c r="S2591" s="3">
        <v>4</v>
      </c>
      <c r="T2591" s="55"/>
      <c r="U2591" s="25" t="s">
        <v>19</v>
      </c>
      <c r="V2591" s="25" t="str">
        <f>VLOOKUP(P2591,'Customer List'!B:C,2,)</f>
        <v>Faridabad</v>
      </c>
      <c r="W2591" s="56"/>
      <c r="X2591" s="45">
        <f>IF(OR(R2591 = "PRIYANKA MADAM", R2591 = "DEEPAK", R2591 = "PORTER"),N2591,"")</f>
        <v>45917</v>
      </c>
      <c r="Y2591" s="25">
        <f t="shared" si="420"/>
        <v>0</v>
      </c>
      <c r="Z2591" s="25" t="str">
        <f t="shared" si="421"/>
        <v>Wednesday</v>
      </c>
      <c r="AA2591" s="25" t="str">
        <f t="shared" si="422"/>
        <v>Wednesday</v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416"/>
        <v>2588</v>
      </c>
      <c r="B2592" s="25" t="s">
        <v>3435</v>
      </c>
      <c r="C2592" s="45">
        <v>45905</v>
      </c>
      <c r="D2592" s="45">
        <v>45910</v>
      </c>
      <c r="E2592" s="8">
        <v>193.2</v>
      </c>
      <c r="F2592" s="8">
        <f t="shared" si="417"/>
        <v>17001.599999999999</v>
      </c>
      <c r="G2592" s="54">
        <f t="shared" si="418"/>
        <v>34003.199999999997</v>
      </c>
      <c r="H2592" s="25">
        <v>156604</v>
      </c>
      <c r="I2592" s="25" t="s">
        <v>3955</v>
      </c>
      <c r="J2592" s="25">
        <v>2</v>
      </c>
      <c r="K2592" s="25">
        <v>2</v>
      </c>
      <c r="L2592" s="25">
        <f t="shared" si="419"/>
        <v>0</v>
      </c>
      <c r="M2592" s="25" t="s">
        <v>3519</v>
      </c>
      <c r="N2592" s="45">
        <v>45913</v>
      </c>
      <c r="O2592" s="54">
        <v>58180.800000000003</v>
      </c>
      <c r="P2592" s="25" t="s">
        <v>2055</v>
      </c>
      <c r="Q2592" s="25">
        <v>58155617516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Hyderabad</v>
      </c>
      <c r="W2592" s="56"/>
      <c r="X2592" s="45">
        <v>45915</v>
      </c>
      <c r="Y2592" s="25">
        <f t="shared" si="420"/>
        <v>2</v>
      </c>
      <c r="Z2592" s="25" t="str">
        <f t="shared" si="421"/>
        <v>Saturday</v>
      </c>
      <c r="AA2592" s="25" t="str">
        <f t="shared" si="4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x14ac:dyDescent="0.25">
      <c r="A2593" s="25">
        <f t="shared" si="416"/>
        <v>2589</v>
      </c>
      <c r="B2593" s="25" t="s">
        <v>3435</v>
      </c>
      <c r="C2593" s="45">
        <v>45905</v>
      </c>
      <c r="D2593" s="45">
        <v>45910</v>
      </c>
      <c r="E2593" s="8">
        <v>47.6</v>
      </c>
      <c r="F2593" s="8">
        <f t="shared" si="417"/>
        <v>4188.8</v>
      </c>
      <c r="G2593" s="54">
        <f t="shared" si="418"/>
        <v>4188.8</v>
      </c>
      <c r="H2593" s="25">
        <v>161203</v>
      </c>
      <c r="I2593" s="25" t="s">
        <v>3956</v>
      </c>
      <c r="J2593" s="25">
        <v>1</v>
      </c>
      <c r="K2593" s="25">
        <v>1</v>
      </c>
      <c r="L2593" s="25">
        <f t="shared" si="419"/>
        <v>0</v>
      </c>
      <c r="M2593" s="25" t="s">
        <v>3630</v>
      </c>
      <c r="N2593" s="45">
        <v>45917</v>
      </c>
      <c r="O2593" s="54">
        <v>5491</v>
      </c>
      <c r="P2593" s="25" t="s">
        <v>43</v>
      </c>
      <c r="Q2593" s="25" t="s">
        <v>637</v>
      </c>
      <c r="R2593" s="25" t="s">
        <v>725</v>
      </c>
      <c r="S2593" s="3">
        <v>4</v>
      </c>
      <c r="T2593" s="55"/>
      <c r="U2593" s="25" t="s">
        <v>19</v>
      </c>
      <c r="V2593" s="25" t="str">
        <f>VLOOKUP(P2593,'Customer List'!B:C,2,)</f>
        <v>Faridabad</v>
      </c>
      <c r="W2593" s="56"/>
      <c r="X2593" s="45">
        <f t="shared" ref="X2593:X2595" si="424">IF(OR(R2593 = "PRIYANKA MADAM", R2593 = "DEEPAK", R2593 = "PORTER"),N2593,"")</f>
        <v>45917</v>
      </c>
      <c r="Y2593" s="25">
        <f t="shared" si="420"/>
        <v>0</v>
      </c>
      <c r="Z2593" s="25" t="str">
        <f t="shared" si="421"/>
        <v>Wednesday</v>
      </c>
      <c r="AA2593" s="25" t="str">
        <f t="shared" si="422"/>
        <v>Wednesday</v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416"/>
        <v>2590</v>
      </c>
      <c r="B2594" s="25" t="s">
        <v>3435</v>
      </c>
      <c r="C2594" s="45">
        <v>45905</v>
      </c>
      <c r="D2594" s="45">
        <v>45910</v>
      </c>
      <c r="E2594" s="8">
        <v>30.8</v>
      </c>
      <c r="F2594" s="8">
        <f t="shared" si="417"/>
        <v>2710.4</v>
      </c>
      <c r="G2594" s="54">
        <f t="shared" si="418"/>
        <v>2710.4</v>
      </c>
      <c r="H2594" s="25">
        <v>163503</v>
      </c>
      <c r="I2594" s="25" t="s">
        <v>3957</v>
      </c>
      <c r="J2594" s="25">
        <v>1</v>
      </c>
      <c r="K2594" s="25">
        <v>1</v>
      </c>
      <c r="L2594" s="25">
        <f t="shared" si="419"/>
        <v>0</v>
      </c>
      <c r="M2594" s="25" t="s">
        <v>3630</v>
      </c>
      <c r="N2594" s="45">
        <v>45917</v>
      </c>
      <c r="O2594" s="54">
        <v>3553</v>
      </c>
      <c r="P2594" s="25" t="s">
        <v>43</v>
      </c>
      <c r="Q2594" s="25" t="s">
        <v>637</v>
      </c>
      <c r="R2594" s="25" t="s">
        <v>725</v>
      </c>
      <c r="S2594" s="3">
        <v>4</v>
      </c>
      <c r="T2594" s="55"/>
      <c r="U2594" s="25" t="s">
        <v>19</v>
      </c>
      <c r="V2594" s="25" t="str">
        <f>VLOOKUP(P2594,'Customer List'!B:C,2,)</f>
        <v>Faridabad</v>
      </c>
      <c r="W2594" s="56"/>
      <c r="X2594" s="45">
        <f t="shared" si="424"/>
        <v>45917</v>
      </c>
      <c r="Y2594" s="25">
        <f t="shared" si="420"/>
        <v>0</v>
      </c>
      <c r="Z2594" s="25" t="str">
        <f t="shared" si="421"/>
        <v>Wednesday</v>
      </c>
      <c r="AA2594" s="25" t="str">
        <f t="shared" si="422"/>
        <v>Wednesday</v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416"/>
        <v>2591</v>
      </c>
      <c r="B2595" s="25" t="s">
        <v>3435</v>
      </c>
      <c r="C2595" s="45">
        <v>45905</v>
      </c>
      <c r="D2595" s="45">
        <v>45910</v>
      </c>
      <c r="E2595" s="8">
        <v>50.4</v>
      </c>
      <c r="F2595" s="8">
        <f t="shared" si="417"/>
        <v>4435.2</v>
      </c>
      <c r="G2595" s="54">
        <f t="shared" si="418"/>
        <v>4435.2</v>
      </c>
      <c r="H2595" s="25">
        <v>300412</v>
      </c>
      <c r="I2595" s="25" t="s">
        <v>3958</v>
      </c>
      <c r="J2595" s="25">
        <v>1</v>
      </c>
      <c r="K2595" s="25">
        <v>1</v>
      </c>
      <c r="L2595" s="25">
        <f t="shared" si="419"/>
        <v>0</v>
      </c>
      <c r="M2595" s="25" t="s">
        <v>3453</v>
      </c>
      <c r="N2595" s="45">
        <v>45911</v>
      </c>
      <c r="O2595" s="54">
        <v>6912</v>
      </c>
      <c r="P2595" s="25" t="s">
        <v>209</v>
      </c>
      <c r="Q2595" s="25" t="s">
        <v>1131</v>
      </c>
      <c r="R2595" s="25" t="s">
        <v>1131</v>
      </c>
      <c r="S2595" s="3">
        <v>4</v>
      </c>
      <c r="T2595" s="55"/>
      <c r="U2595" s="25" t="s">
        <v>19</v>
      </c>
      <c r="V2595" s="25" t="str">
        <f>VLOOKUP(P2595,'Customer List'!B:C,2,)</f>
        <v>Delhi</v>
      </c>
      <c r="W2595" s="56"/>
      <c r="X2595" s="45">
        <f t="shared" si="424"/>
        <v>45911</v>
      </c>
      <c r="Y2595" s="25">
        <f t="shared" si="420"/>
        <v>0</v>
      </c>
      <c r="Z2595" s="25" t="str">
        <f t="shared" si="421"/>
        <v>Thursday</v>
      </c>
      <c r="AA2595" s="25" t="str">
        <f t="shared" si="422"/>
        <v>Thursday</v>
      </c>
      <c r="AB2595" s="25" t="str">
        <f>VLOOKUP(U2595,'Currency Sheet'!A:C,3,)</f>
        <v>DOLLAR</v>
      </c>
      <c r="AC2595" s="67" t="str">
        <f>VLOOKUP(P2595,'Customer List'!B:D,3,)</f>
        <v>Local</v>
      </c>
    </row>
    <row r="2596" spans="1:29" x14ac:dyDescent="0.25">
      <c r="A2596" s="25">
        <f t="shared" si="416"/>
        <v>2592</v>
      </c>
      <c r="B2596" s="25" t="s">
        <v>3435</v>
      </c>
      <c r="C2596" s="45">
        <v>45905</v>
      </c>
      <c r="D2596" s="45">
        <v>45910</v>
      </c>
      <c r="E2596" s="8">
        <v>234.5</v>
      </c>
      <c r="F2596" s="8">
        <f t="shared" si="417"/>
        <v>20636</v>
      </c>
      <c r="G2596" s="54">
        <f t="shared" si="418"/>
        <v>20636</v>
      </c>
      <c r="H2596" s="25">
        <v>300428</v>
      </c>
      <c r="I2596" s="25" t="s">
        <v>3959</v>
      </c>
      <c r="J2596" s="25">
        <v>1</v>
      </c>
      <c r="K2596" s="25">
        <v>1</v>
      </c>
      <c r="L2596" s="25">
        <f t="shared" si="419"/>
        <v>0</v>
      </c>
      <c r="M2596" s="25" t="s">
        <v>3535</v>
      </c>
      <c r="N2596" s="45">
        <v>45913</v>
      </c>
      <c r="O2596" s="54">
        <v>31825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420"/>
        <v>2</v>
      </c>
      <c r="Z2596" s="25" t="str">
        <f t="shared" si="421"/>
        <v>Saturday</v>
      </c>
      <c r="AA2596" s="25" t="str">
        <f t="shared" si="4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416"/>
        <v>2593</v>
      </c>
      <c r="B2597" s="25" t="s">
        <v>3435</v>
      </c>
      <c r="C2597" s="45">
        <v>45905</v>
      </c>
      <c r="D2597" s="45">
        <v>45910</v>
      </c>
      <c r="E2597" s="8">
        <v>46.2</v>
      </c>
      <c r="F2597" s="8">
        <f t="shared" si="417"/>
        <v>4065.6000000000004</v>
      </c>
      <c r="G2597" s="54">
        <f t="shared" si="418"/>
        <v>4065.6000000000004</v>
      </c>
      <c r="H2597" s="25">
        <v>300508</v>
      </c>
      <c r="I2597" s="25" t="s">
        <v>3960</v>
      </c>
      <c r="J2597" s="25">
        <v>1</v>
      </c>
      <c r="K2597" s="25">
        <v>1</v>
      </c>
      <c r="L2597" s="25">
        <f t="shared" si="419"/>
        <v>0</v>
      </c>
      <c r="M2597" s="25" t="s">
        <v>3453</v>
      </c>
      <c r="N2597" s="45">
        <v>45911</v>
      </c>
      <c r="O2597" s="54">
        <v>6336</v>
      </c>
      <c r="P2597" s="25" t="s">
        <v>209</v>
      </c>
      <c r="Q2597" s="25" t="s">
        <v>1131</v>
      </c>
      <c r="R2597" s="25" t="s">
        <v>1131</v>
      </c>
      <c r="S2597" s="3">
        <v>4</v>
      </c>
      <c r="T2597" s="55"/>
      <c r="U2597" s="25" t="s">
        <v>19</v>
      </c>
      <c r="V2597" s="25" t="str">
        <f>VLOOKUP(P2597,'Customer List'!B:C,2,)</f>
        <v>Delhi</v>
      </c>
      <c r="W2597" s="56"/>
      <c r="X2597" s="45">
        <f t="shared" ref="X2597:X2598" si="425">IF(OR(R2597 = "PRIYANKA MADAM", R2597 = "DEEPAK", R2597 = "PORTER"),N2597,"")</f>
        <v>45911</v>
      </c>
      <c r="Y2597" s="25">
        <f t="shared" si="420"/>
        <v>0</v>
      </c>
      <c r="Z2597" s="25" t="str">
        <f t="shared" si="421"/>
        <v>Thursday</v>
      </c>
      <c r="AA2597" s="25" t="str">
        <f t="shared" si="422"/>
        <v>Thursday</v>
      </c>
      <c r="AB2597" s="25" t="str">
        <f>VLOOKUP(U2597,'Currency Sheet'!A:C,3,)</f>
        <v>DOLLAR</v>
      </c>
      <c r="AC2597" s="67" t="str">
        <f>VLOOKUP(P2597,'Customer List'!B:D,3,)</f>
        <v>Local</v>
      </c>
    </row>
    <row r="2598" spans="1:29" x14ac:dyDescent="0.25">
      <c r="A2598" s="25">
        <f t="shared" si="416"/>
        <v>2594</v>
      </c>
      <c r="B2598" s="25" t="s">
        <v>3435</v>
      </c>
      <c r="C2598" s="45">
        <v>45905</v>
      </c>
      <c r="D2598" s="45">
        <v>45910</v>
      </c>
      <c r="E2598" s="8">
        <v>35</v>
      </c>
      <c r="F2598" s="8">
        <f t="shared" si="417"/>
        <v>3080</v>
      </c>
      <c r="G2598" s="54">
        <f t="shared" si="418"/>
        <v>3080</v>
      </c>
      <c r="H2598" s="25">
        <v>301006</v>
      </c>
      <c r="I2598" s="25" t="s">
        <v>3961</v>
      </c>
      <c r="J2598" s="25">
        <v>1</v>
      </c>
      <c r="K2598" s="25">
        <v>1</v>
      </c>
      <c r="L2598" s="25">
        <f t="shared" si="419"/>
        <v>0</v>
      </c>
      <c r="M2598" s="25" t="s">
        <v>3453</v>
      </c>
      <c r="N2598" s="45">
        <v>45911</v>
      </c>
      <c r="O2598" s="54">
        <v>4800</v>
      </c>
      <c r="P2598" s="25" t="s">
        <v>209</v>
      </c>
      <c r="Q2598" s="25" t="s">
        <v>1131</v>
      </c>
      <c r="R2598" s="25" t="s">
        <v>1131</v>
      </c>
      <c r="S2598" s="3">
        <v>4</v>
      </c>
      <c r="T2598" s="55"/>
      <c r="U2598" s="25" t="s">
        <v>19</v>
      </c>
      <c r="V2598" s="25" t="str">
        <f>VLOOKUP(P2598,'Customer List'!B:C,2,)</f>
        <v>Delhi</v>
      </c>
      <c r="W2598" s="56"/>
      <c r="X2598" s="45">
        <f t="shared" si="425"/>
        <v>45911</v>
      </c>
      <c r="Y2598" s="25">
        <f t="shared" si="420"/>
        <v>0</v>
      </c>
      <c r="Z2598" s="25" t="str">
        <f t="shared" si="421"/>
        <v>Thursday</v>
      </c>
      <c r="AA2598" s="25" t="str">
        <f t="shared" si="422"/>
        <v>Thursday</v>
      </c>
      <c r="AB2598" s="25" t="str">
        <f>VLOOKUP(U2598,'Currency Sheet'!A:C,3,)</f>
        <v>DOLLAR</v>
      </c>
      <c r="AC2598" s="67" t="str">
        <f>VLOOKUP(P2598,'Customer List'!B:D,3,)</f>
        <v>Local</v>
      </c>
    </row>
    <row r="2599" spans="1:29" x14ac:dyDescent="0.25">
      <c r="A2599" s="25">
        <f t="shared" si="416"/>
        <v>2595</v>
      </c>
      <c r="B2599" s="25" t="s">
        <v>3435</v>
      </c>
      <c r="C2599" s="45">
        <v>45905</v>
      </c>
      <c r="D2599" s="45">
        <v>45910</v>
      </c>
      <c r="E2599" s="8">
        <v>318</v>
      </c>
      <c r="F2599" s="8">
        <f t="shared" si="417"/>
        <v>27984</v>
      </c>
      <c r="G2599" s="54">
        <f t="shared" si="418"/>
        <v>27984</v>
      </c>
      <c r="H2599" s="25">
        <v>302262</v>
      </c>
      <c r="I2599" s="25" t="s">
        <v>3962</v>
      </c>
      <c r="J2599" s="25">
        <v>1</v>
      </c>
      <c r="K2599" s="25">
        <v>1</v>
      </c>
      <c r="L2599" s="25">
        <f t="shared" si="419"/>
        <v>0</v>
      </c>
      <c r="M2599" s="25" t="s">
        <v>3533</v>
      </c>
      <c r="N2599" s="45">
        <v>45913</v>
      </c>
      <c r="O2599" s="54">
        <v>40280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420"/>
        <v>2</v>
      </c>
      <c r="Z2599" s="25" t="str">
        <f t="shared" si="421"/>
        <v>Saturday</v>
      </c>
      <c r="AA2599" s="25" t="str">
        <f t="shared" si="4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416"/>
        <v>2596</v>
      </c>
      <c r="B2600" s="25" t="s">
        <v>3435</v>
      </c>
      <c r="C2600" s="45">
        <v>45905</v>
      </c>
      <c r="D2600" s="45">
        <v>45910</v>
      </c>
      <c r="E2600" s="8">
        <v>267.39999999999998</v>
      </c>
      <c r="F2600" s="8">
        <f t="shared" si="417"/>
        <v>23531.199999999997</v>
      </c>
      <c r="G2600" s="54">
        <f t="shared" si="418"/>
        <v>23531.199999999997</v>
      </c>
      <c r="H2600" s="25">
        <v>303550</v>
      </c>
      <c r="I2600" s="25" t="s">
        <v>3963</v>
      </c>
      <c r="J2600" s="25">
        <v>1</v>
      </c>
      <c r="K2600" s="25">
        <v>1</v>
      </c>
      <c r="L2600" s="25">
        <f t="shared" si="419"/>
        <v>0</v>
      </c>
      <c r="M2600" s="25" t="s">
        <v>3533</v>
      </c>
      <c r="N2600" s="45">
        <v>45913</v>
      </c>
      <c r="O2600" s="54">
        <v>36290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420"/>
        <v>2</v>
      </c>
      <c r="Z2600" s="25" t="str">
        <f t="shared" si="421"/>
        <v>Saturday</v>
      </c>
      <c r="AA2600" s="25" t="str">
        <f t="shared" si="4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416"/>
        <v>2597</v>
      </c>
      <c r="B2601" s="25" t="s">
        <v>3435</v>
      </c>
      <c r="C2601" s="45">
        <v>45905</v>
      </c>
      <c r="D2601" s="45">
        <v>45910</v>
      </c>
      <c r="E2601" s="8">
        <v>50.4</v>
      </c>
      <c r="F2601" s="8">
        <f t="shared" si="417"/>
        <v>4435.2</v>
      </c>
      <c r="G2601" s="54">
        <f t="shared" si="418"/>
        <v>8870.4</v>
      </c>
      <c r="H2601" s="25">
        <v>304006</v>
      </c>
      <c r="I2601" s="25" t="s">
        <v>3964</v>
      </c>
      <c r="J2601" s="25">
        <v>2</v>
      </c>
      <c r="K2601" s="25">
        <v>2</v>
      </c>
      <c r="L2601" s="25">
        <f t="shared" si="419"/>
        <v>0</v>
      </c>
      <c r="M2601" s="25" t="s">
        <v>3541</v>
      </c>
      <c r="N2601" s="45">
        <v>45913</v>
      </c>
      <c r="O2601" s="54">
        <v>15177.6</v>
      </c>
      <c r="P2601" s="25" t="s">
        <v>192</v>
      </c>
      <c r="Q2601" s="25" t="s">
        <v>3557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Chandigarh</v>
      </c>
      <c r="W2601" s="56"/>
      <c r="X2601" s="45">
        <v>45915</v>
      </c>
      <c r="Y2601" s="25">
        <f t="shared" si="420"/>
        <v>2</v>
      </c>
      <c r="Z2601" s="25" t="str">
        <f t="shared" si="421"/>
        <v>Saturday</v>
      </c>
      <c r="AA2601" s="25" t="str">
        <f t="shared" si="422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416"/>
        <v>2598</v>
      </c>
      <c r="B2602" s="25" t="s">
        <v>3435</v>
      </c>
      <c r="C2602" s="45">
        <v>45905</v>
      </c>
      <c r="D2602" s="45">
        <v>45910</v>
      </c>
      <c r="E2602" s="8">
        <v>300.75</v>
      </c>
      <c r="F2602" s="8">
        <f t="shared" si="417"/>
        <v>26466</v>
      </c>
      <c r="G2602" s="54">
        <f t="shared" si="418"/>
        <v>26466</v>
      </c>
      <c r="H2602" s="25">
        <v>304044</v>
      </c>
      <c r="I2602" s="25" t="s">
        <v>3965</v>
      </c>
      <c r="J2602" s="25">
        <v>1</v>
      </c>
      <c r="K2602" s="25">
        <v>1</v>
      </c>
      <c r="L2602" s="25">
        <f t="shared" si="419"/>
        <v>0</v>
      </c>
      <c r="M2602" s="25" t="s">
        <v>3535</v>
      </c>
      <c r="N2602" s="45">
        <v>45913</v>
      </c>
      <c r="O2602" s="54">
        <v>38095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420"/>
        <v>2</v>
      </c>
      <c r="Z2602" s="25" t="str">
        <f t="shared" si="421"/>
        <v>Saturday</v>
      </c>
      <c r="AA2602" s="25" t="str">
        <f t="shared" si="4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416"/>
        <v>2599</v>
      </c>
      <c r="B2603" s="25" t="s">
        <v>3435</v>
      </c>
      <c r="C2603" s="45">
        <v>45905</v>
      </c>
      <c r="D2603" s="45">
        <v>45910</v>
      </c>
      <c r="E2603" s="8">
        <v>205.1</v>
      </c>
      <c r="F2603" s="8">
        <f t="shared" si="417"/>
        <v>18048.8</v>
      </c>
      <c r="G2603" s="54">
        <f t="shared" si="418"/>
        <v>18048.8</v>
      </c>
      <c r="H2603" s="25">
        <v>305210</v>
      </c>
      <c r="I2603" s="25" t="s">
        <v>3966</v>
      </c>
      <c r="J2603" s="25">
        <v>1</v>
      </c>
      <c r="K2603" s="25">
        <v>1</v>
      </c>
      <c r="L2603" s="25">
        <f t="shared" si="419"/>
        <v>0</v>
      </c>
      <c r="M2603" s="25" t="s">
        <v>3533</v>
      </c>
      <c r="N2603" s="45">
        <v>45913</v>
      </c>
      <c r="O2603" s="54">
        <v>27835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420"/>
        <v>2</v>
      </c>
      <c r="Z2603" s="25" t="str">
        <f t="shared" si="421"/>
        <v>Saturday</v>
      </c>
      <c r="AA2603" s="25" t="str">
        <f t="shared" si="422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416"/>
        <v>2600</v>
      </c>
      <c r="B2604" s="25" t="s">
        <v>3435</v>
      </c>
      <c r="C2604" s="45">
        <v>45905</v>
      </c>
      <c r="D2604" s="45">
        <v>45910</v>
      </c>
      <c r="E2604" s="8">
        <v>185.5</v>
      </c>
      <c r="F2604" s="8">
        <f t="shared" si="417"/>
        <v>16324</v>
      </c>
      <c r="G2604" s="54">
        <f t="shared" si="418"/>
        <v>16324</v>
      </c>
      <c r="H2604" s="25">
        <v>308110</v>
      </c>
      <c r="I2604" s="25" t="s">
        <v>3967</v>
      </c>
      <c r="J2604" s="25">
        <v>1</v>
      </c>
      <c r="K2604" s="25">
        <v>1</v>
      </c>
      <c r="L2604" s="25">
        <f t="shared" si="419"/>
        <v>0</v>
      </c>
      <c r="M2604" s="25" t="s">
        <v>3535</v>
      </c>
      <c r="N2604" s="45">
        <v>45913</v>
      </c>
      <c r="O2604" s="54">
        <v>25175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420"/>
        <v>2</v>
      </c>
      <c r="Z2604" s="25" t="str">
        <f t="shared" si="421"/>
        <v>Saturday</v>
      </c>
      <c r="AA2604" s="25" t="str">
        <f t="shared" si="422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416"/>
        <v>2601</v>
      </c>
      <c r="B2605" s="25" t="s">
        <v>3435</v>
      </c>
      <c r="C2605" s="45">
        <v>45905</v>
      </c>
      <c r="D2605" s="45">
        <v>45910</v>
      </c>
      <c r="E2605" s="8">
        <v>259</v>
      </c>
      <c r="F2605" s="8">
        <f t="shared" si="417"/>
        <v>22792</v>
      </c>
      <c r="G2605" s="54">
        <f t="shared" si="418"/>
        <v>22792</v>
      </c>
      <c r="H2605" s="25">
        <v>309816</v>
      </c>
      <c r="I2605" s="25" t="s">
        <v>3968</v>
      </c>
      <c r="J2605" s="25">
        <v>1</v>
      </c>
      <c r="K2605" s="25">
        <v>1</v>
      </c>
      <c r="L2605" s="25">
        <f t="shared" si="419"/>
        <v>0</v>
      </c>
      <c r="M2605" s="25" t="s">
        <v>3454</v>
      </c>
      <c r="N2605" s="45">
        <v>45911</v>
      </c>
      <c r="O2605" s="54">
        <v>35150</v>
      </c>
      <c r="P2605" s="25" t="s">
        <v>214</v>
      </c>
      <c r="Q2605" s="25" t="s">
        <v>1131</v>
      </c>
      <c r="R2605" s="25" t="s">
        <v>1131</v>
      </c>
      <c r="S2605" s="3">
        <v>4</v>
      </c>
      <c r="T2605" s="55"/>
      <c r="U2605" s="25" t="s">
        <v>19</v>
      </c>
      <c r="V2605" s="25" t="str">
        <f>VLOOKUP(P2605,'Customer List'!B:C,2,)</f>
        <v>Delhi</v>
      </c>
      <c r="W2605" s="56"/>
      <c r="X2605" s="45">
        <f>IF(OR(R2605 = "PRIYANKA MADAM", R2605 = "DEEPAK", R2605 = "PORTER"),N2605,"")</f>
        <v>45911</v>
      </c>
      <c r="Y2605" s="25">
        <f t="shared" si="420"/>
        <v>0</v>
      </c>
      <c r="Z2605" s="25" t="str">
        <f t="shared" si="421"/>
        <v>Thursday</v>
      </c>
      <c r="AA2605" s="25" t="str">
        <f t="shared" si="422"/>
        <v>Thursday</v>
      </c>
      <c r="AB2605" s="25" t="str">
        <f>VLOOKUP(U2605,'Currency Sheet'!A:C,3,)</f>
        <v>DOLLAR</v>
      </c>
      <c r="AC2605" s="67" t="str">
        <f>VLOOKUP(P2605,'Customer List'!B:D,3,)</f>
        <v>Local</v>
      </c>
    </row>
    <row r="2606" spans="1:29" x14ac:dyDescent="0.25">
      <c r="A2606" s="25">
        <f t="shared" si="416"/>
        <v>2602</v>
      </c>
      <c r="B2606" s="25" t="s">
        <v>3435</v>
      </c>
      <c r="C2606" s="45">
        <v>45905</v>
      </c>
      <c r="D2606" s="45">
        <v>45910</v>
      </c>
      <c r="E2606" s="8">
        <v>165.9</v>
      </c>
      <c r="F2606" s="8">
        <f t="shared" si="417"/>
        <v>14599.2</v>
      </c>
      <c r="G2606" s="54">
        <f t="shared" si="418"/>
        <v>14599.2</v>
      </c>
      <c r="H2606" s="25">
        <v>310916</v>
      </c>
      <c r="I2606" s="25" t="s">
        <v>3969</v>
      </c>
      <c r="J2606" s="25">
        <v>1</v>
      </c>
      <c r="K2606" s="25">
        <v>1</v>
      </c>
      <c r="L2606" s="25">
        <f t="shared" si="419"/>
        <v>0</v>
      </c>
      <c r="M2606" s="25" t="s">
        <v>3535</v>
      </c>
      <c r="N2606" s="45">
        <v>45913</v>
      </c>
      <c r="O2606" s="54">
        <v>22515</v>
      </c>
      <c r="P2606" s="25" t="s">
        <v>618</v>
      </c>
      <c r="Q2606" s="25">
        <v>58155620725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Bhuvneshwar</v>
      </c>
      <c r="W2606" s="56"/>
      <c r="X2606" s="45">
        <v>45915</v>
      </c>
      <c r="Y2606" s="25">
        <f t="shared" si="420"/>
        <v>2</v>
      </c>
      <c r="Z2606" s="25" t="str">
        <f t="shared" si="421"/>
        <v>Saturday</v>
      </c>
      <c r="AA2606" s="25" t="str">
        <f t="shared" si="4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416"/>
        <v>2603</v>
      </c>
      <c r="B2607" s="25" t="s">
        <v>3435</v>
      </c>
      <c r="C2607" s="45">
        <v>45905</v>
      </c>
      <c r="D2607" s="45">
        <v>45910</v>
      </c>
      <c r="E2607" s="8">
        <v>297</v>
      </c>
      <c r="F2607" s="8">
        <f t="shared" si="417"/>
        <v>26136</v>
      </c>
      <c r="G2607" s="54">
        <f t="shared" si="418"/>
        <v>26136</v>
      </c>
      <c r="H2607" s="25">
        <v>310944</v>
      </c>
      <c r="I2607" s="25" t="s">
        <v>3970</v>
      </c>
      <c r="J2607" s="25">
        <v>1</v>
      </c>
      <c r="K2607" s="25">
        <v>1</v>
      </c>
      <c r="L2607" s="25">
        <f t="shared" si="419"/>
        <v>0</v>
      </c>
      <c r="M2607" s="25" t="s">
        <v>3454</v>
      </c>
      <c r="N2607" s="45">
        <v>45911</v>
      </c>
      <c r="O2607" s="54">
        <v>37620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>
        <f t="shared" ref="X2607:X2608" si="426">IF(OR(R2607 = "PRIYANKA MADAM", R2607 = "DEEPAK", R2607 = "PORTER"),N2607,"")</f>
        <v>45911</v>
      </c>
      <c r="Y2607" s="25">
        <f t="shared" si="420"/>
        <v>0</v>
      </c>
      <c r="Z2607" s="25" t="str">
        <f t="shared" si="421"/>
        <v>Thursday</v>
      </c>
      <c r="AA2607" s="25" t="str">
        <f t="shared" si="422"/>
        <v>Thursday</v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416"/>
        <v>2604</v>
      </c>
      <c r="B2608" s="25" t="s">
        <v>3435</v>
      </c>
      <c r="C2608" s="45">
        <v>45905</v>
      </c>
      <c r="D2608" s="45">
        <v>45910</v>
      </c>
      <c r="E2608" s="8">
        <v>141.4</v>
      </c>
      <c r="F2608" s="8">
        <f t="shared" si="417"/>
        <v>12443.2</v>
      </c>
      <c r="G2608" s="54">
        <f t="shared" si="418"/>
        <v>12443.2</v>
      </c>
      <c r="H2608" s="25">
        <v>320007</v>
      </c>
      <c r="I2608" s="25" t="s">
        <v>3971</v>
      </c>
      <c r="J2608" s="25">
        <v>1</v>
      </c>
      <c r="K2608" s="25">
        <v>1</v>
      </c>
      <c r="L2608" s="25">
        <f t="shared" si="419"/>
        <v>0</v>
      </c>
      <c r="M2608" s="25" t="s">
        <v>3602</v>
      </c>
      <c r="N2608" s="45">
        <v>45917</v>
      </c>
      <c r="O2608" s="54">
        <v>29744.5</v>
      </c>
      <c r="P2608" s="25" t="s">
        <v>31</v>
      </c>
      <c r="Q2608" s="25"/>
      <c r="R2608" s="25"/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 t="str">
        <f t="shared" si="426"/>
        <v/>
      </c>
      <c r="Y2608" s="25" t="str">
        <f t="shared" si="420"/>
        <v/>
      </c>
      <c r="Z2608" s="25" t="str">
        <f t="shared" si="421"/>
        <v>Wednesday</v>
      </c>
      <c r="AA2608" s="25" t="str">
        <f t="shared" si="4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x14ac:dyDescent="0.25">
      <c r="A2609" s="25">
        <f t="shared" si="416"/>
        <v>2605</v>
      </c>
      <c r="B2609" s="25" t="s">
        <v>3435</v>
      </c>
      <c r="C2609" s="45">
        <v>45905</v>
      </c>
      <c r="D2609" s="45">
        <v>45910</v>
      </c>
      <c r="E2609" s="8">
        <v>313.5</v>
      </c>
      <c r="F2609" s="8">
        <f t="shared" si="417"/>
        <v>27588</v>
      </c>
      <c r="G2609" s="54">
        <f t="shared" si="418"/>
        <v>27588</v>
      </c>
      <c r="H2609" s="25">
        <v>323034</v>
      </c>
      <c r="I2609" s="25" t="s">
        <v>3972</v>
      </c>
      <c r="J2609" s="25">
        <v>1</v>
      </c>
      <c r="K2609" s="25">
        <v>1</v>
      </c>
      <c r="L2609" s="25">
        <f t="shared" si="419"/>
        <v>0</v>
      </c>
      <c r="M2609" s="25" t="s">
        <v>3533</v>
      </c>
      <c r="N2609" s="45">
        <v>45913</v>
      </c>
      <c r="O2609" s="54">
        <v>39710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420"/>
        <v>2</v>
      </c>
      <c r="Z2609" s="25" t="str">
        <f t="shared" si="421"/>
        <v>Saturday</v>
      </c>
      <c r="AA2609" s="25" t="str">
        <f t="shared" si="4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416"/>
        <v>2606</v>
      </c>
      <c r="B2610" s="25" t="s">
        <v>3435</v>
      </c>
      <c r="C2610" s="45">
        <v>45905</v>
      </c>
      <c r="D2610" s="45">
        <v>45910</v>
      </c>
      <c r="E2610" s="8">
        <v>164.5</v>
      </c>
      <c r="F2610" s="8">
        <f t="shared" si="417"/>
        <v>14476</v>
      </c>
      <c r="G2610" s="54">
        <f t="shared" si="418"/>
        <v>14476</v>
      </c>
      <c r="H2610" s="25">
        <v>324004</v>
      </c>
      <c r="I2610" s="25" t="s">
        <v>3973</v>
      </c>
      <c r="J2610" s="25">
        <v>1</v>
      </c>
      <c r="K2610" s="25">
        <v>1</v>
      </c>
      <c r="L2610" s="25">
        <f t="shared" si="419"/>
        <v>0</v>
      </c>
      <c r="M2610" s="25" t="s">
        <v>3526</v>
      </c>
      <c r="N2610" s="45">
        <v>45913</v>
      </c>
      <c r="O2610" s="54">
        <v>25498</v>
      </c>
      <c r="P2610" s="25" t="s">
        <v>631</v>
      </c>
      <c r="Q2610" s="25">
        <v>58155620983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Telangana</v>
      </c>
      <c r="W2610" s="56"/>
      <c r="X2610" s="45">
        <v>45915</v>
      </c>
      <c r="Y2610" s="25">
        <f t="shared" si="420"/>
        <v>2</v>
      </c>
      <c r="Z2610" s="25" t="str">
        <f t="shared" si="421"/>
        <v>Saturday</v>
      </c>
      <c r="AA2610" s="25" t="str">
        <f t="shared" si="4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416"/>
        <v>2607</v>
      </c>
      <c r="B2611" s="25" t="s">
        <v>3435</v>
      </c>
      <c r="C2611" s="45">
        <v>45905</v>
      </c>
      <c r="D2611" s="45">
        <v>45910</v>
      </c>
      <c r="E2611" s="8">
        <v>267.39999999999998</v>
      </c>
      <c r="F2611" s="8">
        <f t="shared" si="417"/>
        <v>23531.199999999997</v>
      </c>
      <c r="G2611" s="54">
        <f t="shared" si="418"/>
        <v>23531.199999999997</v>
      </c>
      <c r="H2611" s="25">
        <v>329918</v>
      </c>
      <c r="I2611" s="25" t="s">
        <v>3974</v>
      </c>
      <c r="J2611" s="25">
        <v>1</v>
      </c>
      <c r="K2611" s="25">
        <v>1</v>
      </c>
      <c r="L2611" s="25">
        <f t="shared" si="419"/>
        <v>0</v>
      </c>
      <c r="M2611" s="25" t="s">
        <v>3524</v>
      </c>
      <c r="N2611" s="45">
        <v>45913</v>
      </c>
      <c r="O2611" s="54">
        <v>35526</v>
      </c>
      <c r="P2611" s="25" t="s">
        <v>893</v>
      </c>
      <c r="Q2611" s="25">
        <v>58155620762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Banglore</v>
      </c>
      <c r="W2611" s="56"/>
      <c r="X2611" s="45">
        <v>45915</v>
      </c>
      <c r="Y2611" s="25">
        <f t="shared" si="420"/>
        <v>2</v>
      </c>
      <c r="Z2611" s="25" t="str">
        <f t="shared" si="421"/>
        <v>Saturday</v>
      </c>
      <c r="AA2611" s="25" t="str">
        <f t="shared" si="4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416"/>
        <v>2608</v>
      </c>
      <c r="B2612" s="25" t="s">
        <v>3435</v>
      </c>
      <c r="C2612" s="45">
        <v>45905</v>
      </c>
      <c r="D2612" s="45">
        <v>45910</v>
      </c>
      <c r="E2612" s="8">
        <v>334.5</v>
      </c>
      <c r="F2612" s="8">
        <f t="shared" si="417"/>
        <v>29436</v>
      </c>
      <c r="G2612" s="54">
        <f t="shared" si="418"/>
        <v>29436</v>
      </c>
      <c r="H2612" s="25">
        <v>329930</v>
      </c>
      <c r="I2612" s="25" t="s">
        <v>3759</v>
      </c>
      <c r="J2612" s="25">
        <v>1</v>
      </c>
      <c r="K2612" s="25">
        <v>1</v>
      </c>
      <c r="L2612" s="25">
        <f t="shared" si="419"/>
        <v>0</v>
      </c>
      <c r="M2612" s="25" t="s">
        <v>3454</v>
      </c>
      <c r="N2612" s="45">
        <v>45911</v>
      </c>
      <c r="O2612" s="54">
        <v>42370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>
        <f>IF(OR(R2612 = "PRIYANKA MADAM", R2612 = "DEEPAK", R2612 = "PORTER"),N2612,"")</f>
        <v>45911</v>
      </c>
      <c r="Y2612" s="25">
        <f t="shared" si="420"/>
        <v>0</v>
      </c>
      <c r="Z2612" s="25" t="str">
        <f t="shared" si="421"/>
        <v>Thursday</v>
      </c>
      <c r="AA2612" s="25" t="str">
        <f t="shared" si="422"/>
        <v>Thursday</v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416"/>
        <v>2609</v>
      </c>
      <c r="B2613" s="25" t="s">
        <v>3435</v>
      </c>
      <c r="C2613" s="45">
        <v>45905</v>
      </c>
      <c r="D2613" s="45">
        <v>45910</v>
      </c>
      <c r="E2613" s="8">
        <v>301.5</v>
      </c>
      <c r="F2613" s="8">
        <f t="shared" si="417"/>
        <v>26532</v>
      </c>
      <c r="G2613" s="54">
        <f t="shared" si="418"/>
        <v>26532</v>
      </c>
      <c r="H2613" s="25">
        <v>329932</v>
      </c>
      <c r="I2613" s="25" t="s">
        <v>3800</v>
      </c>
      <c r="J2613" s="25">
        <v>1</v>
      </c>
      <c r="K2613" s="25">
        <v>1</v>
      </c>
      <c r="L2613" s="25">
        <f t="shared" si="419"/>
        <v>0</v>
      </c>
      <c r="M2613" s="25" t="s">
        <v>3533</v>
      </c>
      <c r="N2613" s="45">
        <v>45913</v>
      </c>
      <c r="O2613" s="54">
        <v>38190</v>
      </c>
      <c r="P2613" s="25" t="s">
        <v>618</v>
      </c>
      <c r="Q2613" s="25">
        <v>58155620725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Bhuvneshwar</v>
      </c>
      <c r="W2613" s="56"/>
      <c r="X2613" s="45">
        <v>45915</v>
      </c>
      <c r="Y2613" s="25">
        <f t="shared" si="420"/>
        <v>2</v>
      </c>
      <c r="Z2613" s="25" t="str">
        <f t="shared" si="421"/>
        <v>Saturday</v>
      </c>
      <c r="AA2613" s="25" t="str">
        <f t="shared" si="4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416"/>
        <v>2610</v>
      </c>
      <c r="B2614" s="25" t="s">
        <v>3435</v>
      </c>
      <c r="C2614" s="45">
        <v>45905</v>
      </c>
      <c r="D2614" s="45">
        <v>45910</v>
      </c>
      <c r="E2614" s="8">
        <v>254.8</v>
      </c>
      <c r="F2614" s="8">
        <f t="shared" si="417"/>
        <v>22422.400000000001</v>
      </c>
      <c r="G2614" s="54">
        <f t="shared" si="418"/>
        <v>22422.400000000001</v>
      </c>
      <c r="H2614" s="25">
        <v>330116</v>
      </c>
      <c r="I2614" s="25" t="s">
        <v>3975</v>
      </c>
      <c r="J2614" s="25">
        <v>1</v>
      </c>
      <c r="K2614" s="25">
        <v>1</v>
      </c>
      <c r="L2614" s="25">
        <f t="shared" si="419"/>
        <v>0</v>
      </c>
      <c r="M2614" s="25" t="s">
        <v>3533</v>
      </c>
      <c r="N2614" s="45">
        <v>45913</v>
      </c>
      <c r="O2614" s="54">
        <v>34580</v>
      </c>
      <c r="P2614" s="25" t="s">
        <v>618</v>
      </c>
      <c r="Q2614" s="25">
        <v>58155620725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Bhuvneshwar</v>
      </c>
      <c r="W2614" s="56"/>
      <c r="X2614" s="45">
        <v>45915</v>
      </c>
      <c r="Y2614" s="25">
        <f t="shared" si="420"/>
        <v>2</v>
      </c>
      <c r="Z2614" s="25" t="str">
        <f t="shared" si="421"/>
        <v>Saturday</v>
      </c>
      <c r="AA2614" s="25" t="str">
        <f t="shared" si="422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416"/>
        <v>2611</v>
      </c>
      <c r="B2615" s="25" t="s">
        <v>3435</v>
      </c>
      <c r="C2615" s="45">
        <v>45905</v>
      </c>
      <c r="D2615" s="45">
        <v>45910</v>
      </c>
      <c r="E2615" s="8">
        <v>285</v>
      </c>
      <c r="F2615" s="8">
        <f t="shared" si="417"/>
        <v>25080</v>
      </c>
      <c r="G2615" s="54">
        <f t="shared" si="418"/>
        <v>25080</v>
      </c>
      <c r="H2615" s="25">
        <v>333628</v>
      </c>
      <c r="I2615" s="25" t="s">
        <v>3976</v>
      </c>
      <c r="J2615" s="25">
        <v>1</v>
      </c>
      <c r="K2615" s="25">
        <v>1</v>
      </c>
      <c r="L2615" s="25">
        <f t="shared" si="419"/>
        <v>0</v>
      </c>
      <c r="M2615" s="25" t="s">
        <v>3533</v>
      </c>
      <c r="N2615" s="45">
        <v>45913</v>
      </c>
      <c r="O2615" s="54">
        <v>36100</v>
      </c>
      <c r="P2615" s="25" t="s">
        <v>618</v>
      </c>
      <c r="Q2615" s="25">
        <v>58155620725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Bhuvneshwar</v>
      </c>
      <c r="W2615" s="56"/>
      <c r="X2615" s="45">
        <v>45915</v>
      </c>
      <c r="Y2615" s="25">
        <f t="shared" si="420"/>
        <v>2</v>
      </c>
      <c r="Z2615" s="25" t="str">
        <f t="shared" si="421"/>
        <v>Saturday</v>
      </c>
      <c r="AA2615" s="25" t="str">
        <f t="shared" si="4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ref="A2616:A2679" si="427">A2615+1</f>
        <v>2612</v>
      </c>
      <c r="B2616" s="25" t="s">
        <v>3435</v>
      </c>
      <c r="C2616" s="45">
        <v>45905</v>
      </c>
      <c r="D2616" s="45">
        <v>45910</v>
      </c>
      <c r="E2616" s="8">
        <v>70.7</v>
      </c>
      <c r="F2616" s="8">
        <f t="shared" ref="F2616:F2679" si="428">IF(AB2616="DOLLAR",E2616*88,E2616)</f>
        <v>6221.6</v>
      </c>
      <c r="G2616" s="54">
        <f t="shared" ref="G2616:G2679" si="429">F2616*J2616</f>
        <v>6221.6</v>
      </c>
      <c r="H2616" s="25">
        <v>334103</v>
      </c>
      <c r="I2616" s="25" t="s">
        <v>3977</v>
      </c>
      <c r="J2616" s="25">
        <v>1</v>
      </c>
      <c r="K2616" s="25">
        <v>1</v>
      </c>
      <c r="L2616" s="25">
        <f t="shared" ref="L2616:L2679" si="430">J2616-K2616</f>
        <v>0</v>
      </c>
      <c r="M2616" s="25" t="s">
        <v>3455</v>
      </c>
      <c r="N2616" s="45">
        <v>45911</v>
      </c>
      <c r="O2616" s="54">
        <v>9595</v>
      </c>
      <c r="P2616" s="25" t="s">
        <v>214</v>
      </c>
      <c r="Q2616" s="25" t="s">
        <v>1131</v>
      </c>
      <c r="R2616" s="25" t="s">
        <v>1131</v>
      </c>
      <c r="S2616" s="3">
        <v>4</v>
      </c>
      <c r="T2616" s="55"/>
      <c r="U2616" s="25" t="s">
        <v>19</v>
      </c>
      <c r="V2616" s="25" t="str">
        <f>VLOOKUP(P2616,'Customer List'!B:C,2,)</f>
        <v>Delhi</v>
      </c>
      <c r="W2616" s="56"/>
      <c r="X2616" s="45">
        <f>IF(OR(R2616 = "PRIYANKA MADAM", R2616 = "DEEPAK", R2616 = "PORTER"),N2616,"")</f>
        <v>45911</v>
      </c>
      <c r="Y2616" s="25">
        <f t="shared" si="420"/>
        <v>0</v>
      </c>
      <c r="Z2616" s="25" t="str">
        <f t="shared" si="421"/>
        <v>Thursday</v>
      </c>
      <c r="AA2616" s="25" t="str">
        <f t="shared" si="422"/>
        <v>Thursday</v>
      </c>
      <c r="AB2616" s="25" t="str">
        <f>VLOOKUP(U2616,'Currency Sheet'!A:C,3,)</f>
        <v>DOLLAR</v>
      </c>
      <c r="AC2616" s="67" t="str">
        <f>VLOOKUP(P2616,'Customer List'!B:D,3,)</f>
        <v>Local</v>
      </c>
    </row>
    <row r="2617" spans="1:29" x14ac:dyDescent="0.25">
      <c r="A2617" s="25">
        <f t="shared" si="427"/>
        <v>2613</v>
      </c>
      <c r="B2617" s="25" t="s">
        <v>3435</v>
      </c>
      <c r="C2617" s="45">
        <v>45905</v>
      </c>
      <c r="D2617" s="45">
        <v>45910</v>
      </c>
      <c r="E2617" s="8">
        <v>304.5</v>
      </c>
      <c r="F2617" s="8">
        <f t="shared" si="428"/>
        <v>26796</v>
      </c>
      <c r="G2617" s="54">
        <f t="shared" si="429"/>
        <v>26796</v>
      </c>
      <c r="H2617" s="25">
        <v>344836</v>
      </c>
      <c r="I2617" s="25" t="s">
        <v>3978</v>
      </c>
      <c r="J2617" s="25">
        <v>1</v>
      </c>
      <c r="K2617" s="25">
        <v>1</v>
      </c>
      <c r="L2617" s="25">
        <f t="shared" si="430"/>
        <v>0</v>
      </c>
      <c r="M2617" s="25" t="s">
        <v>3524</v>
      </c>
      <c r="N2617" s="45">
        <v>45913</v>
      </c>
      <c r="O2617" s="54">
        <v>37758</v>
      </c>
      <c r="P2617" s="25" t="s">
        <v>893</v>
      </c>
      <c r="Q2617" s="25">
        <v>58155620762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Banglore</v>
      </c>
      <c r="W2617" s="56"/>
      <c r="X2617" s="45">
        <v>45915</v>
      </c>
      <c r="Y2617" s="25">
        <f t="shared" ref="Y2617:Y2680" si="431">IF(X2617="", "", X2617-N2617)</f>
        <v>2</v>
      </c>
      <c r="Z2617" s="25" t="str">
        <f t="shared" ref="Z2617:Z2680" si="432">IF(N2617="", "", TEXT(N2617, "dddd"))</f>
        <v>Saturday</v>
      </c>
      <c r="AA2617" s="25" t="str">
        <f t="shared" ref="AA2617:AA2680" si="433">IF(X2617="", "", TEXT(X2617, "dddd"))</f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427"/>
        <v>2614</v>
      </c>
      <c r="B2618" s="25" t="s">
        <v>3435</v>
      </c>
      <c r="C2618" s="45">
        <v>45905</v>
      </c>
      <c r="D2618" s="45">
        <v>45910</v>
      </c>
      <c r="E2618" s="8">
        <v>267.39999999999998</v>
      </c>
      <c r="F2618" s="8">
        <f t="shared" si="428"/>
        <v>23531.199999999997</v>
      </c>
      <c r="G2618" s="54">
        <f t="shared" si="429"/>
        <v>23531.199999999997</v>
      </c>
      <c r="H2618" s="25">
        <v>345016</v>
      </c>
      <c r="I2618" s="25" t="s">
        <v>3979</v>
      </c>
      <c r="J2618" s="25">
        <v>1</v>
      </c>
      <c r="K2618" s="25">
        <v>1</v>
      </c>
      <c r="L2618" s="25">
        <f t="shared" si="430"/>
        <v>0</v>
      </c>
      <c r="M2618" s="25" t="s">
        <v>3454</v>
      </c>
      <c r="N2618" s="45">
        <v>45911</v>
      </c>
      <c r="O2618" s="54">
        <v>36290</v>
      </c>
      <c r="P2618" s="25" t="s">
        <v>214</v>
      </c>
      <c r="Q2618" s="25" t="s">
        <v>1131</v>
      </c>
      <c r="R2618" s="25" t="s">
        <v>1131</v>
      </c>
      <c r="S2618" s="3">
        <v>4</v>
      </c>
      <c r="T2618" s="55"/>
      <c r="U2618" s="25" t="s">
        <v>19</v>
      </c>
      <c r="V2618" s="25" t="str">
        <f>VLOOKUP(P2618,'Customer List'!B:C,2,)</f>
        <v>Delhi</v>
      </c>
      <c r="W2618" s="56"/>
      <c r="X2618" s="45">
        <f>IF(OR(R2618 = "PRIYANKA MADAM", R2618 = "DEEPAK", R2618 = "PORTER"),N2618,"")</f>
        <v>45911</v>
      </c>
      <c r="Y2618" s="25">
        <f t="shared" si="431"/>
        <v>0</v>
      </c>
      <c r="Z2618" s="25" t="str">
        <f t="shared" si="432"/>
        <v>Thursday</v>
      </c>
      <c r="AA2618" s="25" t="str">
        <f t="shared" si="433"/>
        <v>Thursday</v>
      </c>
      <c r="AB2618" s="25" t="str">
        <f>VLOOKUP(U2618,'Currency Sheet'!A:C,3,)</f>
        <v>DOLLAR</v>
      </c>
      <c r="AC2618" s="67" t="str">
        <f>VLOOKUP(P2618,'Customer List'!B:D,3,)</f>
        <v>Local</v>
      </c>
    </row>
    <row r="2619" spans="1:29" x14ac:dyDescent="0.25">
      <c r="A2619" s="25">
        <f t="shared" si="427"/>
        <v>2615</v>
      </c>
      <c r="B2619" s="25" t="s">
        <v>3435</v>
      </c>
      <c r="C2619" s="45">
        <v>45905</v>
      </c>
      <c r="D2619" s="45">
        <v>45910</v>
      </c>
      <c r="E2619" s="8">
        <v>318</v>
      </c>
      <c r="F2619" s="8">
        <f t="shared" si="428"/>
        <v>27984</v>
      </c>
      <c r="G2619" s="54">
        <f t="shared" si="429"/>
        <v>27984</v>
      </c>
      <c r="H2619" s="25">
        <v>345030</v>
      </c>
      <c r="I2619" s="25" t="s">
        <v>3980</v>
      </c>
      <c r="J2619" s="25">
        <v>1</v>
      </c>
      <c r="K2619" s="25">
        <v>1</v>
      </c>
      <c r="L2619" s="25">
        <f t="shared" si="430"/>
        <v>0</v>
      </c>
      <c r="M2619" s="25" t="s">
        <v>3524</v>
      </c>
      <c r="N2619" s="45">
        <v>45913</v>
      </c>
      <c r="O2619" s="54">
        <v>39432</v>
      </c>
      <c r="P2619" s="25" t="s">
        <v>893</v>
      </c>
      <c r="Q2619" s="25">
        <v>58155620762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Banglore</v>
      </c>
      <c r="W2619" s="56"/>
      <c r="X2619" s="45">
        <v>45915</v>
      </c>
      <c r="Y2619" s="25">
        <f t="shared" si="431"/>
        <v>2</v>
      </c>
      <c r="Z2619" s="25" t="str">
        <f t="shared" si="432"/>
        <v>Saturday</v>
      </c>
      <c r="AA2619" s="25" t="str">
        <f t="shared" si="433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427"/>
        <v>2616</v>
      </c>
      <c r="B2620" s="25" t="s">
        <v>3435</v>
      </c>
      <c r="C2620" s="45">
        <v>45905</v>
      </c>
      <c r="D2620" s="45">
        <v>45910</v>
      </c>
      <c r="E2620" s="8">
        <v>318</v>
      </c>
      <c r="F2620" s="8">
        <f t="shared" si="428"/>
        <v>27984</v>
      </c>
      <c r="G2620" s="54">
        <f t="shared" si="429"/>
        <v>27984</v>
      </c>
      <c r="H2620" s="25">
        <v>345030</v>
      </c>
      <c r="I2620" s="25" t="s">
        <v>3980</v>
      </c>
      <c r="J2620" s="25">
        <v>1</v>
      </c>
      <c r="K2620" s="25">
        <v>1</v>
      </c>
      <c r="L2620" s="25">
        <f t="shared" si="430"/>
        <v>0</v>
      </c>
      <c r="M2620" s="25" t="s">
        <v>3539</v>
      </c>
      <c r="N2620" s="45">
        <v>45913</v>
      </c>
      <c r="O2620" s="54">
        <v>36252</v>
      </c>
      <c r="P2620" s="25" t="s">
        <v>243</v>
      </c>
      <c r="Q2620" s="25">
        <v>58155615103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Mumbai</v>
      </c>
      <c r="W2620" s="56"/>
      <c r="X2620" s="45">
        <v>45915</v>
      </c>
      <c r="Y2620" s="25">
        <f t="shared" si="431"/>
        <v>2</v>
      </c>
      <c r="Z2620" s="25" t="str">
        <f t="shared" si="432"/>
        <v>Saturday</v>
      </c>
      <c r="AA2620" s="25" t="str">
        <f t="shared" si="433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427"/>
        <v>2617</v>
      </c>
      <c r="B2621" s="25" t="s">
        <v>3435</v>
      </c>
      <c r="C2621" s="45">
        <v>45905</v>
      </c>
      <c r="D2621" s="45">
        <v>45910</v>
      </c>
      <c r="E2621" s="8">
        <v>72.8</v>
      </c>
      <c r="F2621" s="8">
        <f t="shared" si="428"/>
        <v>6406.4</v>
      </c>
      <c r="G2621" s="54">
        <f t="shared" si="429"/>
        <v>6406.4</v>
      </c>
      <c r="H2621" s="25">
        <v>349505</v>
      </c>
      <c r="I2621" s="25" t="s">
        <v>3981</v>
      </c>
      <c r="J2621" s="25">
        <v>1</v>
      </c>
      <c r="K2621" s="25">
        <v>1</v>
      </c>
      <c r="L2621" s="25">
        <f t="shared" si="430"/>
        <v>0</v>
      </c>
      <c r="M2621" s="25" t="s">
        <v>3546</v>
      </c>
      <c r="N2621" s="45">
        <v>45915</v>
      </c>
      <c r="O2621" s="54">
        <v>11284</v>
      </c>
      <c r="P2621" s="25" t="s">
        <v>225</v>
      </c>
      <c r="Q2621" s="25" t="s">
        <v>3561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Punjab</v>
      </c>
      <c r="W2621" s="56"/>
      <c r="X2621" s="45">
        <v>45917</v>
      </c>
      <c r="Y2621" s="25">
        <f t="shared" si="431"/>
        <v>2</v>
      </c>
      <c r="Z2621" s="25" t="str">
        <f t="shared" si="432"/>
        <v>Monday</v>
      </c>
      <c r="AA2621" s="25" t="str">
        <f t="shared" si="433"/>
        <v>Wednesday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427"/>
        <v>2618</v>
      </c>
      <c r="B2622" s="25" t="s">
        <v>3435</v>
      </c>
      <c r="C2622" s="45">
        <v>45905</v>
      </c>
      <c r="D2622" s="45">
        <v>45910</v>
      </c>
      <c r="E2622" s="8">
        <v>267.39999999999998</v>
      </c>
      <c r="F2622" s="8">
        <f t="shared" si="428"/>
        <v>23531.199999999997</v>
      </c>
      <c r="G2622" s="54">
        <f t="shared" si="429"/>
        <v>23531.199999999997</v>
      </c>
      <c r="H2622" s="25">
        <v>349914</v>
      </c>
      <c r="I2622" s="25" t="s">
        <v>3982</v>
      </c>
      <c r="J2622" s="25">
        <v>1</v>
      </c>
      <c r="K2622" s="25">
        <v>1</v>
      </c>
      <c r="L2622" s="25">
        <f t="shared" si="430"/>
        <v>0</v>
      </c>
      <c r="M2622" s="25" t="s">
        <v>3535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431"/>
        <v>2</v>
      </c>
      <c r="Z2622" s="25" t="str">
        <f t="shared" si="432"/>
        <v>Saturday</v>
      </c>
      <c r="AA2622" s="25" t="str">
        <f t="shared" si="433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427"/>
        <v>2619</v>
      </c>
      <c r="B2623" s="25" t="s">
        <v>3435</v>
      </c>
      <c r="C2623" s="45">
        <v>45905</v>
      </c>
      <c r="D2623" s="45">
        <v>45910</v>
      </c>
      <c r="E2623" s="8">
        <v>86.8</v>
      </c>
      <c r="F2623" s="8">
        <f t="shared" si="428"/>
        <v>7638.4</v>
      </c>
      <c r="G2623" s="54">
        <f t="shared" si="429"/>
        <v>7638.4</v>
      </c>
      <c r="H2623" s="25">
        <v>351703</v>
      </c>
      <c r="I2623" s="25" t="s">
        <v>3983</v>
      </c>
      <c r="J2623" s="25">
        <v>1</v>
      </c>
      <c r="K2623" s="25">
        <v>1</v>
      </c>
      <c r="L2623" s="25">
        <f t="shared" si="430"/>
        <v>0</v>
      </c>
      <c r="M2623" s="25" t="s">
        <v>3542</v>
      </c>
      <c r="N2623" s="45">
        <v>45913</v>
      </c>
      <c r="O2623" s="54">
        <v>13454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431"/>
        <v>2</v>
      </c>
      <c r="Z2623" s="25" t="str">
        <f t="shared" si="432"/>
        <v>Saturday</v>
      </c>
      <c r="AA2623" s="25" t="str">
        <f t="shared" si="433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427"/>
        <v>2620</v>
      </c>
      <c r="B2624" s="25" t="s">
        <v>3435</v>
      </c>
      <c r="C2624" s="45">
        <v>45905</v>
      </c>
      <c r="D2624" s="45">
        <v>45910</v>
      </c>
      <c r="E2624" s="8">
        <v>267.39999999999998</v>
      </c>
      <c r="F2624" s="8">
        <f t="shared" si="428"/>
        <v>23531.199999999997</v>
      </c>
      <c r="G2624" s="54">
        <f t="shared" si="429"/>
        <v>23531.199999999997</v>
      </c>
      <c r="H2624" s="25">
        <v>354510</v>
      </c>
      <c r="I2624" s="25" t="s">
        <v>3984</v>
      </c>
      <c r="J2624" s="25">
        <v>1</v>
      </c>
      <c r="K2624" s="25">
        <v>1</v>
      </c>
      <c r="L2624" s="25">
        <f t="shared" si="430"/>
        <v>0</v>
      </c>
      <c r="M2624" s="25" t="s">
        <v>3628</v>
      </c>
      <c r="N2624" s="45">
        <v>45916</v>
      </c>
      <c r="O2624" s="54">
        <v>44407.5</v>
      </c>
      <c r="P2624" s="25" t="s">
        <v>3438</v>
      </c>
      <c r="Q2624" s="25" t="s">
        <v>637</v>
      </c>
      <c r="R2624" s="25" t="s">
        <v>638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>
        <f>IF(OR(R2624 = "PRIYANKA MADAM", R2624 = "DEEPAK", R2624 = "PORTER"),N2624,"")</f>
        <v>45916</v>
      </c>
      <c r="Y2624" s="25">
        <f t="shared" si="431"/>
        <v>0</v>
      </c>
      <c r="Z2624" s="25" t="str">
        <f t="shared" si="432"/>
        <v>Tuesday</v>
      </c>
      <c r="AA2624" s="25" t="str">
        <f t="shared" si="433"/>
        <v>Tuesday</v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x14ac:dyDescent="0.25">
      <c r="A2625" s="25">
        <f t="shared" si="427"/>
        <v>2621</v>
      </c>
      <c r="B2625" s="25" t="s">
        <v>3435</v>
      </c>
      <c r="C2625" s="45">
        <v>45905</v>
      </c>
      <c r="D2625" s="45">
        <v>45910</v>
      </c>
      <c r="E2625" s="8">
        <v>116.2</v>
      </c>
      <c r="F2625" s="8">
        <f t="shared" si="428"/>
        <v>10225.6</v>
      </c>
      <c r="G2625" s="54">
        <f t="shared" si="429"/>
        <v>10225.6</v>
      </c>
      <c r="H2625" s="25">
        <v>357408</v>
      </c>
      <c r="I2625" s="25" t="s">
        <v>3985</v>
      </c>
      <c r="J2625" s="25">
        <v>1</v>
      </c>
      <c r="K2625" s="25">
        <v>1</v>
      </c>
      <c r="L2625" s="25">
        <f t="shared" si="430"/>
        <v>0</v>
      </c>
      <c r="M2625" s="25" t="s">
        <v>3535</v>
      </c>
      <c r="N2625" s="45">
        <v>45913</v>
      </c>
      <c r="O2625" s="54">
        <v>15770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431"/>
        <v>2</v>
      </c>
      <c r="Z2625" s="25" t="str">
        <f t="shared" si="432"/>
        <v>Saturday</v>
      </c>
      <c r="AA2625" s="25" t="str">
        <f t="shared" si="433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427"/>
        <v>2622</v>
      </c>
      <c r="B2626" s="25" t="s">
        <v>3435</v>
      </c>
      <c r="C2626" s="45">
        <v>45905</v>
      </c>
      <c r="D2626" s="45">
        <v>45910</v>
      </c>
      <c r="E2626" s="8">
        <v>267.39999999999998</v>
      </c>
      <c r="F2626" s="8">
        <f t="shared" si="428"/>
        <v>23531.199999999997</v>
      </c>
      <c r="G2626" s="54">
        <f t="shared" si="429"/>
        <v>23531.199999999997</v>
      </c>
      <c r="H2626" s="25">
        <v>362578</v>
      </c>
      <c r="I2626" s="25" t="s">
        <v>3986</v>
      </c>
      <c r="J2626" s="25">
        <v>1</v>
      </c>
      <c r="K2626" s="25">
        <v>1</v>
      </c>
      <c r="L2626" s="25">
        <f t="shared" si="430"/>
        <v>0</v>
      </c>
      <c r="M2626" s="25" t="s">
        <v>3533</v>
      </c>
      <c r="N2626" s="45">
        <v>45913</v>
      </c>
      <c r="O2626" s="54">
        <v>36290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431"/>
        <v>2</v>
      </c>
      <c r="Z2626" s="25" t="str">
        <f t="shared" si="432"/>
        <v>Saturday</v>
      </c>
      <c r="AA2626" s="25" t="str">
        <f t="shared" si="433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427"/>
        <v>2623</v>
      </c>
      <c r="B2627" s="25" t="s">
        <v>3435</v>
      </c>
      <c r="C2627" s="45">
        <v>45905</v>
      </c>
      <c r="D2627" s="45">
        <v>45910</v>
      </c>
      <c r="E2627" s="8">
        <v>111.3</v>
      </c>
      <c r="F2627" s="8">
        <f t="shared" si="428"/>
        <v>9794.4</v>
      </c>
      <c r="G2627" s="54">
        <f t="shared" si="429"/>
        <v>9794.4</v>
      </c>
      <c r="H2627" s="25">
        <v>369307</v>
      </c>
      <c r="I2627" s="25" t="s">
        <v>3987</v>
      </c>
      <c r="J2627" s="25">
        <v>1</v>
      </c>
      <c r="K2627" s="25">
        <v>1</v>
      </c>
      <c r="L2627" s="25">
        <f t="shared" si="430"/>
        <v>0</v>
      </c>
      <c r="M2627" s="25" t="s">
        <v>3526</v>
      </c>
      <c r="N2627" s="45">
        <v>45913</v>
      </c>
      <c r="O2627" s="54">
        <v>17252</v>
      </c>
      <c r="P2627" s="25" t="s">
        <v>631</v>
      </c>
      <c r="Q2627" s="25">
        <v>58155620983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Telangana</v>
      </c>
      <c r="W2627" s="56"/>
      <c r="X2627" s="45">
        <v>45915</v>
      </c>
      <c r="Y2627" s="25">
        <f t="shared" si="431"/>
        <v>2</v>
      </c>
      <c r="Z2627" s="25" t="str">
        <f t="shared" si="432"/>
        <v>Saturday</v>
      </c>
      <c r="AA2627" s="25" t="str">
        <f t="shared" si="433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427"/>
        <v>2624</v>
      </c>
      <c r="B2628" s="25" t="s">
        <v>3435</v>
      </c>
      <c r="C2628" s="45">
        <v>45905</v>
      </c>
      <c r="D2628" s="45">
        <v>45910</v>
      </c>
      <c r="E2628" s="8">
        <v>275.10000000000002</v>
      </c>
      <c r="F2628" s="8">
        <f t="shared" si="428"/>
        <v>24208.800000000003</v>
      </c>
      <c r="G2628" s="54">
        <f t="shared" si="429"/>
        <v>24208.800000000003</v>
      </c>
      <c r="H2628" s="25">
        <v>369308</v>
      </c>
      <c r="I2628" s="25" t="s">
        <v>3988</v>
      </c>
      <c r="J2628" s="25">
        <v>1</v>
      </c>
      <c r="K2628" s="25">
        <v>1</v>
      </c>
      <c r="L2628" s="25">
        <f t="shared" si="430"/>
        <v>0</v>
      </c>
      <c r="M2628" s="25" t="s">
        <v>3526</v>
      </c>
      <c r="N2628" s="45">
        <v>45913</v>
      </c>
      <c r="O2628" s="54">
        <v>42641</v>
      </c>
      <c r="P2628" s="25" t="s">
        <v>631</v>
      </c>
      <c r="Q2628" s="25">
        <v>58155620983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Telangana</v>
      </c>
      <c r="W2628" s="56"/>
      <c r="X2628" s="45">
        <v>45915</v>
      </c>
      <c r="Y2628" s="25">
        <f t="shared" si="431"/>
        <v>2</v>
      </c>
      <c r="Z2628" s="25" t="str">
        <f t="shared" si="432"/>
        <v>Saturday</v>
      </c>
      <c r="AA2628" s="25" t="str">
        <f t="shared" si="433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si="427"/>
        <v>2625</v>
      </c>
      <c r="B2629" s="25" t="s">
        <v>3435</v>
      </c>
      <c r="C2629" s="45">
        <v>45905</v>
      </c>
      <c r="D2629" s="45">
        <v>45910</v>
      </c>
      <c r="E2629" s="8">
        <v>326.25</v>
      </c>
      <c r="F2629" s="8">
        <f t="shared" si="428"/>
        <v>28710</v>
      </c>
      <c r="G2629" s="54">
        <f t="shared" si="429"/>
        <v>28710</v>
      </c>
      <c r="H2629" s="25">
        <v>369624</v>
      </c>
      <c r="I2629" s="25" t="s">
        <v>3989</v>
      </c>
      <c r="J2629" s="25">
        <v>1</v>
      </c>
      <c r="K2629" s="25">
        <v>1</v>
      </c>
      <c r="L2629" s="25">
        <f t="shared" si="430"/>
        <v>0</v>
      </c>
      <c r="M2629" s="25" t="s">
        <v>3633</v>
      </c>
      <c r="N2629" s="45">
        <v>45918</v>
      </c>
      <c r="O2629" s="54">
        <v>43826.25</v>
      </c>
      <c r="P2629" s="25" t="s">
        <v>3439</v>
      </c>
      <c r="Q2629" s="25" t="s">
        <v>1131</v>
      </c>
      <c r="R2629" s="25" t="s">
        <v>1131</v>
      </c>
      <c r="S2629" s="3">
        <v>4</v>
      </c>
      <c r="T2629" s="55"/>
      <c r="U2629" s="25" t="s">
        <v>19</v>
      </c>
      <c r="V2629" s="25" t="str">
        <f>VLOOKUP(P2629,'Customer List'!B:C,2,)</f>
        <v>DELHI</v>
      </c>
      <c r="W2629" s="56"/>
      <c r="X2629" s="45">
        <f>IF(OR(R2629 = "PRIYANKA MADAM", R2629 = "DEEPAK", R2629 = "PORTER"),N2629,"")</f>
        <v>45918</v>
      </c>
      <c r="Y2629" s="25">
        <f t="shared" si="431"/>
        <v>0</v>
      </c>
      <c r="Z2629" s="25" t="str">
        <f t="shared" si="432"/>
        <v>Thursday</v>
      </c>
      <c r="AA2629" s="25" t="str">
        <f t="shared" si="433"/>
        <v>Thursday</v>
      </c>
      <c r="AB2629" s="25" t="str">
        <f>VLOOKUP(U2629,'Currency Sheet'!A:C,3,)</f>
        <v>DOLLAR</v>
      </c>
      <c r="AC2629" s="67" t="str">
        <f>VLOOKUP(P2629,'Customer List'!B:D,3,)</f>
        <v>Local</v>
      </c>
    </row>
    <row r="2630" spans="1:29" x14ac:dyDescent="0.25">
      <c r="A2630" s="25">
        <f t="shared" si="427"/>
        <v>2626</v>
      </c>
      <c r="B2630" s="25" t="s">
        <v>3435</v>
      </c>
      <c r="C2630" s="45">
        <v>45905</v>
      </c>
      <c r="D2630" s="45">
        <v>45910</v>
      </c>
      <c r="E2630" s="8">
        <v>234.5</v>
      </c>
      <c r="F2630" s="8">
        <f t="shared" si="428"/>
        <v>20636</v>
      </c>
      <c r="G2630" s="54">
        <f t="shared" si="429"/>
        <v>20636</v>
      </c>
      <c r="H2630" s="25">
        <v>372208</v>
      </c>
      <c r="I2630" s="25" t="s">
        <v>3990</v>
      </c>
      <c r="J2630" s="25">
        <v>1</v>
      </c>
      <c r="K2630" s="25">
        <v>1</v>
      </c>
      <c r="L2630" s="25">
        <f t="shared" si="430"/>
        <v>0</v>
      </c>
      <c r="M2630" s="25" t="s">
        <v>3535</v>
      </c>
      <c r="N2630" s="45">
        <v>45913</v>
      </c>
      <c r="O2630" s="54">
        <v>31825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431"/>
        <v>2</v>
      </c>
      <c r="Z2630" s="25" t="str">
        <f t="shared" si="432"/>
        <v>Saturday</v>
      </c>
      <c r="AA2630" s="25" t="str">
        <f t="shared" si="433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427"/>
        <v>2627</v>
      </c>
      <c r="B2631" s="25" t="s">
        <v>3435</v>
      </c>
      <c r="C2631" s="45">
        <v>45905</v>
      </c>
      <c r="D2631" s="45">
        <v>45910</v>
      </c>
      <c r="E2631" s="8">
        <v>1</v>
      </c>
      <c r="F2631" s="8">
        <f t="shared" si="428"/>
        <v>88</v>
      </c>
      <c r="G2631" s="54">
        <f t="shared" si="429"/>
        <v>88</v>
      </c>
      <c r="H2631" s="25">
        <v>387103</v>
      </c>
      <c r="I2631" s="25" t="s">
        <v>3991</v>
      </c>
      <c r="J2631" s="25">
        <v>1</v>
      </c>
      <c r="K2631" s="25">
        <v>1</v>
      </c>
      <c r="L2631" s="25">
        <f t="shared" si="430"/>
        <v>0</v>
      </c>
      <c r="M2631" s="25" t="s">
        <v>3679</v>
      </c>
      <c r="N2631" s="45">
        <v>45916</v>
      </c>
      <c r="O2631" s="54">
        <v>0</v>
      </c>
      <c r="P2631" s="25" t="s">
        <v>17</v>
      </c>
      <c r="Q2631" s="25" t="s">
        <v>637</v>
      </c>
      <c r="R2631" s="25" t="s">
        <v>638</v>
      </c>
      <c r="S2631" s="3">
        <v>4</v>
      </c>
      <c r="T2631" s="55" t="s">
        <v>3440</v>
      </c>
      <c r="U2631" s="25" t="s">
        <v>19</v>
      </c>
      <c r="V2631" s="25" t="str">
        <f>VLOOKUP(P2631,'Customer List'!B:C,2,)</f>
        <v>Delhi</v>
      </c>
      <c r="W2631" s="56"/>
      <c r="X2631" s="45">
        <f t="shared" ref="X2631:X2632" si="434">IF(OR(R2631 = "PRIYANKA MADAM", R2631 = "DEEPAK", R2631 = "PORTER"),N2631,"")</f>
        <v>45916</v>
      </c>
      <c r="Y2631" s="25">
        <f t="shared" si="431"/>
        <v>0</v>
      </c>
      <c r="Z2631" s="25" t="str">
        <f t="shared" si="432"/>
        <v>Tuesday</v>
      </c>
      <c r="AA2631" s="25" t="str">
        <f t="shared" si="433"/>
        <v>Tuesday</v>
      </c>
      <c r="AB2631" s="25" t="str">
        <f>VLOOKUP(U2631,'Currency Sheet'!A:C,3,)</f>
        <v>DOLLAR</v>
      </c>
      <c r="AC2631" s="67" t="str">
        <f>VLOOKUP(P2631,'Customer List'!B:D,3,)</f>
        <v>Local</v>
      </c>
    </row>
    <row r="2632" spans="1:29" x14ac:dyDescent="0.25">
      <c r="A2632" s="25">
        <f t="shared" si="427"/>
        <v>2628</v>
      </c>
      <c r="B2632" s="25" t="s">
        <v>3435</v>
      </c>
      <c r="C2632" s="45">
        <v>45905</v>
      </c>
      <c r="D2632" s="45">
        <v>45910</v>
      </c>
      <c r="E2632" s="8">
        <v>1</v>
      </c>
      <c r="F2632" s="8">
        <f t="shared" si="428"/>
        <v>88</v>
      </c>
      <c r="G2632" s="54">
        <f t="shared" si="429"/>
        <v>88</v>
      </c>
      <c r="H2632" s="25">
        <v>387203</v>
      </c>
      <c r="I2632" s="25" t="s">
        <v>3992</v>
      </c>
      <c r="J2632" s="25">
        <v>1</v>
      </c>
      <c r="K2632" s="25">
        <v>1</v>
      </c>
      <c r="L2632" s="25">
        <f t="shared" si="430"/>
        <v>0</v>
      </c>
      <c r="M2632" s="25" t="s">
        <v>3679</v>
      </c>
      <c r="N2632" s="45">
        <v>45916</v>
      </c>
      <c r="O2632" s="54">
        <v>0</v>
      </c>
      <c r="P2632" s="25" t="s">
        <v>17</v>
      </c>
      <c r="Q2632" s="25" t="s">
        <v>637</v>
      </c>
      <c r="R2632" s="25" t="s">
        <v>638</v>
      </c>
      <c r="S2632" s="3">
        <v>4</v>
      </c>
      <c r="T2632" s="55" t="s">
        <v>3440</v>
      </c>
      <c r="U2632" s="25" t="s">
        <v>19</v>
      </c>
      <c r="V2632" s="25" t="str">
        <f>VLOOKUP(P2632,'Customer List'!B:C,2,)</f>
        <v>Delhi</v>
      </c>
      <c r="W2632" s="56"/>
      <c r="X2632" s="45">
        <f t="shared" si="434"/>
        <v>45916</v>
      </c>
      <c r="Y2632" s="25">
        <f t="shared" si="431"/>
        <v>0</v>
      </c>
      <c r="Z2632" s="25" t="str">
        <f t="shared" si="432"/>
        <v>Tuesday</v>
      </c>
      <c r="AA2632" s="25" t="str">
        <f t="shared" si="433"/>
        <v>Tuesday</v>
      </c>
      <c r="AB2632" s="25" t="str">
        <f>VLOOKUP(U2632,'Currency Sheet'!A:C,3,)</f>
        <v>DOLLAR</v>
      </c>
      <c r="AC2632" s="67" t="str">
        <f>VLOOKUP(P2632,'Customer List'!B:D,3,)</f>
        <v>Local</v>
      </c>
    </row>
    <row r="2633" spans="1:29" x14ac:dyDescent="0.25">
      <c r="A2633" s="25">
        <f t="shared" si="427"/>
        <v>2629</v>
      </c>
      <c r="B2633" s="25" t="s">
        <v>3435</v>
      </c>
      <c r="C2633" s="45">
        <v>45905</v>
      </c>
      <c r="D2633" s="45">
        <v>45910</v>
      </c>
      <c r="E2633" s="8">
        <v>246.4</v>
      </c>
      <c r="F2633" s="8">
        <f t="shared" si="428"/>
        <v>21683.200000000001</v>
      </c>
      <c r="G2633" s="54">
        <f t="shared" si="429"/>
        <v>21683.200000000001</v>
      </c>
      <c r="H2633" s="25">
        <v>392918</v>
      </c>
      <c r="I2633" s="25" t="s">
        <v>3993</v>
      </c>
      <c r="J2633" s="25">
        <v>1</v>
      </c>
      <c r="K2633" s="25">
        <v>1</v>
      </c>
      <c r="L2633" s="25">
        <f t="shared" si="430"/>
        <v>0</v>
      </c>
      <c r="M2633" s="25" t="s">
        <v>3533</v>
      </c>
      <c r="N2633" s="45">
        <v>45913</v>
      </c>
      <c r="O2633" s="54">
        <v>33440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431"/>
        <v>2</v>
      </c>
      <c r="Z2633" s="25" t="str">
        <f t="shared" si="432"/>
        <v>Saturday</v>
      </c>
      <c r="AA2633" s="25" t="str">
        <f t="shared" si="433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427"/>
        <v>2630</v>
      </c>
      <c r="B2634" s="25" t="s">
        <v>3435</v>
      </c>
      <c r="C2634" s="45">
        <v>45905</v>
      </c>
      <c r="D2634" s="45">
        <v>45910</v>
      </c>
      <c r="E2634" s="8">
        <v>53.9</v>
      </c>
      <c r="F2634" s="8">
        <f t="shared" si="428"/>
        <v>4743.2</v>
      </c>
      <c r="G2634" s="54">
        <f t="shared" si="429"/>
        <v>4743.2</v>
      </c>
      <c r="H2634" s="25">
        <v>400112</v>
      </c>
      <c r="I2634" s="25" t="s">
        <v>3994</v>
      </c>
      <c r="J2634" s="25">
        <v>1</v>
      </c>
      <c r="K2634" s="25">
        <v>1</v>
      </c>
      <c r="L2634" s="25">
        <f t="shared" si="430"/>
        <v>0</v>
      </c>
      <c r="M2634" s="25" t="s">
        <v>3519</v>
      </c>
      <c r="N2634" s="45">
        <v>45913</v>
      </c>
      <c r="O2634" s="54">
        <v>8115.8</v>
      </c>
      <c r="P2634" s="25" t="s">
        <v>2055</v>
      </c>
      <c r="Q2634" s="25">
        <v>58155617516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Hyderabad</v>
      </c>
      <c r="W2634" s="56"/>
      <c r="X2634" s="45">
        <v>45915</v>
      </c>
      <c r="Y2634" s="25">
        <f t="shared" si="431"/>
        <v>2</v>
      </c>
      <c r="Z2634" s="25" t="str">
        <f t="shared" si="432"/>
        <v>Saturday</v>
      </c>
      <c r="AA2634" s="25" t="str">
        <f t="shared" si="433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427"/>
        <v>2631</v>
      </c>
      <c r="B2635" s="25" t="s">
        <v>3435</v>
      </c>
      <c r="C2635" s="45">
        <v>45905</v>
      </c>
      <c r="D2635" s="45">
        <v>45910</v>
      </c>
      <c r="E2635" s="8">
        <v>125.3</v>
      </c>
      <c r="F2635" s="8">
        <f t="shared" si="428"/>
        <v>11026.4</v>
      </c>
      <c r="G2635" s="54">
        <f t="shared" si="429"/>
        <v>11026.4</v>
      </c>
      <c r="H2635" s="25">
        <v>400126</v>
      </c>
      <c r="I2635" s="25" t="s">
        <v>3995</v>
      </c>
      <c r="J2635" s="25">
        <v>1</v>
      </c>
      <c r="K2635" s="25">
        <v>1</v>
      </c>
      <c r="L2635" s="25">
        <f t="shared" si="430"/>
        <v>0</v>
      </c>
      <c r="M2635" s="25" t="s">
        <v>3535</v>
      </c>
      <c r="N2635" s="45">
        <v>45913</v>
      </c>
      <c r="O2635" s="54">
        <v>17005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431"/>
        <v>2</v>
      </c>
      <c r="Z2635" s="25" t="str">
        <f t="shared" si="432"/>
        <v>Saturday</v>
      </c>
      <c r="AA2635" s="25" t="str">
        <f t="shared" si="433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427"/>
        <v>2632</v>
      </c>
      <c r="B2636" s="25" t="s">
        <v>3435</v>
      </c>
      <c r="C2636" s="45">
        <v>45905</v>
      </c>
      <c r="D2636" s="45">
        <v>45910</v>
      </c>
      <c r="E2636" s="8">
        <v>146.30000000000001</v>
      </c>
      <c r="F2636" s="8">
        <f t="shared" si="428"/>
        <v>12874.400000000001</v>
      </c>
      <c r="G2636" s="54">
        <f t="shared" si="429"/>
        <v>12874.400000000001</v>
      </c>
      <c r="H2636" s="25">
        <v>400129</v>
      </c>
      <c r="I2636" s="25" t="s">
        <v>3996</v>
      </c>
      <c r="J2636" s="25">
        <v>1</v>
      </c>
      <c r="K2636" s="25">
        <v>1</v>
      </c>
      <c r="L2636" s="25">
        <f t="shared" si="430"/>
        <v>0</v>
      </c>
      <c r="M2636" s="25" t="s">
        <v>3535</v>
      </c>
      <c r="N2636" s="45">
        <v>45913</v>
      </c>
      <c r="O2636" s="54">
        <v>19855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431"/>
        <v>2</v>
      </c>
      <c r="Z2636" s="25" t="str">
        <f t="shared" si="432"/>
        <v>Saturday</v>
      </c>
      <c r="AA2636" s="25" t="str">
        <f t="shared" si="433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427"/>
        <v>2633</v>
      </c>
      <c r="B2637" s="25" t="s">
        <v>3435</v>
      </c>
      <c r="C2637" s="45">
        <v>45905</v>
      </c>
      <c r="D2637" s="45">
        <v>45910</v>
      </c>
      <c r="E2637" s="8">
        <v>90.3</v>
      </c>
      <c r="F2637" s="8">
        <f t="shared" si="428"/>
        <v>7946.4</v>
      </c>
      <c r="G2637" s="54">
        <f t="shared" si="429"/>
        <v>7946.4</v>
      </c>
      <c r="H2637" s="25">
        <v>400140</v>
      </c>
      <c r="I2637" s="25" t="s">
        <v>3997</v>
      </c>
      <c r="J2637" s="25">
        <v>1</v>
      </c>
      <c r="K2637" s="25">
        <v>1</v>
      </c>
      <c r="L2637" s="25">
        <f t="shared" si="430"/>
        <v>0</v>
      </c>
      <c r="M2637" s="25" t="s">
        <v>3535</v>
      </c>
      <c r="N2637" s="45">
        <v>45913</v>
      </c>
      <c r="O2637" s="54">
        <v>12255</v>
      </c>
      <c r="P2637" s="25" t="s">
        <v>618</v>
      </c>
      <c r="Q2637" s="25">
        <v>58155620725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Bhuvneshwar</v>
      </c>
      <c r="W2637" s="56"/>
      <c r="X2637" s="45">
        <v>45915</v>
      </c>
      <c r="Y2637" s="25">
        <f t="shared" si="431"/>
        <v>2</v>
      </c>
      <c r="Z2637" s="25" t="str">
        <f t="shared" si="432"/>
        <v>Saturday</v>
      </c>
      <c r="AA2637" s="25" t="str">
        <f t="shared" si="433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427"/>
        <v>2634</v>
      </c>
      <c r="B2638" s="25" t="s">
        <v>3435</v>
      </c>
      <c r="C2638" s="45">
        <v>45905</v>
      </c>
      <c r="D2638" s="45">
        <v>45910</v>
      </c>
      <c r="E2638" s="8">
        <v>135.1</v>
      </c>
      <c r="F2638" s="8">
        <f t="shared" si="428"/>
        <v>11888.8</v>
      </c>
      <c r="G2638" s="54">
        <f t="shared" si="429"/>
        <v>11888.8</v>
      </c>
      <c r="H2638" s="25">
        <v>400144</v>
      </c>
      <c r="I2638" s="25" t="s">
        <v>3998</v>
      </c>
      <c r="J2638" s="25">
        <v>1</v>
      </c>
      <c r="K2638" s="25">
        <v>1</v>
      </c>
      <c r="L2638" s="25">
        <f t="shared" si="430"/>
        <v>0</v>
      </c>
      <c r="M2638" s="25" t="s">
        <v>3523</v>
      </c>
      <c r="N2638" s="45">
        <v>45913</v>
      </c>
      <c r="O2638" s="54">
        <v>20940.5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431"/>
        <v>2</v>
      </c>
      <c r="Z2638" s="25" t="str">
        <f t="shared" si="432"/>
        <v>Saturday</v>
      </c>
      <c r="AA2638" s="25" t="str">
        <f t="shared" si="433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427"/>
        <v>2635</v>
      </c>
      <c r="B2639" s="25" t="s">
        <v>3435</v>
      </c>
      <c r="C2639" s="45">
        <v>45905</v>
      </c>
      <c r="D2639" s="45">
        <v>45910</v>
      </c>
      <c r="E2639" s="8">
        <v>147.69999999999999</v>
      </c>
      <c r="F2639" s="8">
        <f t="shared" si="428"/>
        <v>12997.599999999999</v>
      </c>
      <c r="G2639" s="54">
        <f t="shared" si="429"/>
        <v>12997.599999999999</v>
      </c>
      <c r="H2639" s="25">
        <v>400148</v>
      </c>
      <c r="I2639" s="25" t="s">
        <v>3999</v>
      </c>
      <c r="J2639" s="25">
        <v>1</v>
      </c>
      <c r="K2639" s="25">
        <v>1</v>
      </c>
      <c r="L2639" s="25">
        <f t="shared" si="430"/>
        <v>0</v>
      </c>
      <c r="M2639" s="25" t="s">
        <v>3535</v>
      </c>
      <c r="N2639" s="45">
        <v>45913</v>
      </c>
      <c r="O2639" s="54">
        <v>20045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431"/>
        <v>2</v>
      </c>
      <c r="Z2639" s="25" t="str">
        <f t="shared" si="432"/>
        <v>Saturday</v>
      </c>
      <c r="AA2639" s="25" t="str">
        <f t="shared" si="433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427"/>
        <v>2636</v>
      </c>
      <c r="B2640" s="25" t="s">
        <v>3435</v>
      </c>
      <c r="C2640" s="45">
        <v>45905</v>
      </c>
      <c r="D2640" s="45">
        <v>45910</v>
      </c>
      <c r="E2640" s="8">
        <v>268.5</v>
      </c>
      <c r="F2640" s="8">
        <f t="shared" si="428"/>
        <v>23628</v>
      </c>
      <c r="G2640" s="54">
        <f t="shared" si="429"/>
        <v>23628</v>
      </c>
      <c r="H2640" s="25">
        <v>400158</v>
      </c>
      <c r="I2640" s="25" t="s">
        <v>3819</v>
      </c>
      <c r="J2640" s="25">
        <v>1</v>
      </c>
      <c r="K2640" s="25">
        <v>1</v>
      </c>
      <c r="L2640" s="25">
        <f t="shared" si="430"/>
        <v>0</v>
      </c>
      <c r="M2640" s="25" t="s">
        <v>3523</v>
      </c>
      <c r="N2640" s="45">
        <v>45913</v>
      </c>
      <c r="O2640" s="54">
        <v>38843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431"/>
        <v>2</v>
      </c>
      <c r="Z2640" s="25" t="str">
        <f t="shared" si="432"/>
        <v>Saturday</v>
      </c>
      <c r="AA2640" s="25" t="str">
        <f t="shared" si="433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427"/>
        <v>2637</v>
      </c>
      <c r="B2641" s="25" t="s">
        <v>3435</v>
      </c>
      <c r="C2641" s="45">
        <v>45905</v>
      </c>
      <c r="D2641" s="45">
        <v>45910</v>
      </c>
      <c r="E2641" s="8">
        <v>309.75</v>
      </c>
      <c r="F2641" s="8">
        <f t="shared" si="428"/>
        <v>27258</v>
      </c>
      <c r="G2641" s="54">
        <f t="shared" si="429"/>
        <v>54516</v>
      </c>
      <c r="H2641" s="25">
        <v>400162</v>
      </c>
      <c r="I2641" s="25" t="s">
        <v>3820</v>
      </c>
      <c r="J2641" s="25">
        <v>2</v>
      </c>
      <c r="K2641" s="25">
        <v>2</v>
      </c>
      <c r="L2641" s="25">
        <f t="shared" si="430"/>
        <v>0</v>
      </c>
      <c r="M2641" s="25" t="s">
        <v>3519</v>
      </c>
      <c r="N2641" s="45">
        <v>45913</v>
      </c>
      <c r="O2641" s="54">
        <v>87060.4</v>
      </c>
      <c r="P2641" s="25" t="s">
        <v>2055</v>
      </c>
      <c r="Q2641" s="25">
        <v>58155617516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Hyderabad</v>
      </c>
      <c r="W2641" s="56"/>
      <c r="X2641" s="45">
        <v>45915</v>
      </c>
      <c r="Y2641" s="25">
        <f t="shared" si="431"/>
        <v>2</v>
      </c>
      <c r="Z2641" s="25" t="str">
        <f t="shared" si="432"/>
        <v>Saturday</v>
      </c>
      <c r="AA2641" s="25" t="str">
        <f t="shared" si="433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427"/>
        <v>2638</v>
      </c>
      <c r="B2642" s="25" t="s">
        <v>3435</v>
      </c>
      <c r="C2642" s="45">
        <v>45905</v>
      </c>
      <c r="D2642" s="45">
        <v>45910</v>
      </c>
      <c r="E2642" s="8">
        <v>309.75</v>
      </c>
      <c r="F2642" s="8">
        <f t="shared" si="428"/>
        <v>27258</v>
      </c>
      <c r="G2642" s="54">
        <f t="shared" si="429"/>
        <v>27258</v>
      </c>
      <c r="H2642" s="25">
        <v>400162</v>
      </c>
      <c r="I2642" s="25" t="s">
        <v>3820</v>
      </c>
      <c r="J2642" s="25">
        <v>1</v>
      </c>
      <c r="K2642" s="25">
        <v>1</v>
      </c>
      <c r="L2642" s="25">
        <f t="shared" si="430"/>
        <v>0</v>
      </c>
      <c r="M2642" s="25" t="s">
        <v>3523</v>
      </c>
      <c r="N2642" s="45">
        <v>45913</v>
      </c>
      <c r="O2642" s="54">
        <v>44810.5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431"/>
        <v>2</v>
      </c>
      <c r="Z2642" s="25" t="str">
        <f t="shared" si="432"/>
        <v>Saturday</v>
      </c>
      <c r="AA2642" s="25" t="str">
        <f t="shared" si="433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427"/>
        <v>2639</v>
      </c>
      <c r="B2643" s="25" t="s">
        <v>3435</v>
      </c>
      <c r="C2643" s="45">
        <v>45905</v>
      </c>
      <c r="D2643" s="45">
        <v>45910</v>
      </c>
      <c r="E2643" s="8">
        <v>309.75</v>
      </c>
      <c r="F2643" s="8">
        <f t="shared" si="428"/>
        <v>27258</v>
      </c>
      <c r="G2643" s="54">
        <f t="shared" si="429"/>
        <v>27258</v>
      </c>
      <c r="H2643" s="25">
        <v>400164</v>
      </c>
      <c r="I2643" s="25" t="s">
        <v>4000</v>
      </c>
      <c r="J2643" s="25">
        <v>1</v>
      </c>
      <c r="K2643" s="25">
        <v>1</v>
      </c>
      <c r="L2643" s="25">
        <f t="shared" si="430"/>
        <v>0</v>
      </c>
      <c r="M2643" s="25" t="s">
        <v>3535</v>
      </c>
      <c r="N2643" s="45">
        <v>45913</v>
      </c>
      <c r="O2643" s="54">
        <v>39235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431"/>
        <v>2</v>
      </c>
      <c r="Z2643" s="25" t="str">
        <f t="shared" si="432"/>
        <v>Saturday</v>
      </c>
      <c r="AA2643" s="25" t="str">
        <f t="shared" si="433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427"/>
        <v>2640</v>
      </c>
      <c r="B2644" s="25" t="s">
        <v>3435</v>
      </c>
      <c r="C2644" s="45">
        <v>45905</v>
      </c>
      <c r="D2644" s="45">
        <v>45910</v>
      </c>
      <c r="E2644" s="8">
        <v>309.75</v>
      </c>
      <c r="F2644" s="8">
        <f t="shared" si="428"/>
        <v>27258</v>
      </c>
      <c r="G2644" s="54">
        <f t="shared" si="429"/>
        <v>54516</v>
      </c>
      <c r="H2644" s="25">
        <v>400168</v>
      </c>
      <c r="I2644" s="25" t="s">
        <v>4001</v>
      </c>
      <c r="J2644" s="25">
        <v>2</v>
      </c>
      <c r="K2644" s="25">
        <v>2</v>
      </c>
      <c r="L2644" s="25">
        <f t="shared" si="430"/>
        <v>0</v>
      </c>
      <c r="M2644" s="25" t="s">
        <v>3519</v>
      </c>
      <c r="N2644" s="45">
        <v>45913</v>
      </c>
      <c r="O2644" s="54">
        <v>87060.4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431"/>
        <v>2</v>
      </c>
      <c r="Z2644" s="25" t="str">
        <f t="shared" si="432"/>
        <v>Saturday</v>
      </c>
      <c r="AA2644" s="25" t="str">
        <f t="shared" si="433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427"/>
        <v>2641</v>
      </c>
      <c r="B2645" s="25" t="s">
        <v>3435</v>
      </c>
      <c r="C2645" s="45">
        <v>45905</v>
      </c>
      <c r="D2645" s="45">
        <v>45910</v>
      </c>
      <c r="E2645" s="8">
        <v>288.75</v>
      </c>
      <c r="F2645" s="8">
        <f t="shared" si="428"/>
        <v>25410</v>
      </c>
      <c r="G2645" s="54">
        <f t="shared" si="429"/>
        <v>25410</v>
      </c>
      <c r="H2645" s="25">
        <v>400172</v>
      </c>
      <c r="I2645" s="25" t="s">
        <v>3821</v>
      </c>
      <c r="J2645" s="25">
        <v>1</v>
      </c>
      <c r="K2645" s="25">
        <v>1</v>
      </c>
      <c r="L2645" s="25">
        <f t="shared" si="430"/>
        <v>0</v>
      </c>
      <c r="M2645" s="25" t="s">
        <v>3523</v>
      </c>
      <c r="N2645" s="45">
        <v>45913</v>
      </c>
      <c r="O2645" s="54">
        <v>41772.5</v>
      </c>
      <c r="P2645" s="25" t="s">
        <v>893</v>
      </c>
      <c r="Q2645" s="25">
        <v>58155620762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Banglore</v>
      </c>
      <c r="W2645" s="56"/>
      <c r="X2645" s="45">
        <v>45915</v>
      </c>
      <c r="Y2645" s="25">
        <f t="shared" si="431"/>
        <v>2</v>
      </c>
      <c r="Z2645" s="25" t="str">
        <f t="shared" si="432"/>
        <v>Saturday</v>
      </c>
      <c r="AA2645" s="25" t="str">
        <f t="shared" si="433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427"/>
        <v>2642</v>
      </c>
      <c r="B2646" s="25" t="s">
        <v>3435</v>
      </c>
      <c r="C2646" s="45">
        <v>45905</v>
      </c>
      <c r="D2646" s="45">
        <v>45910</v>
      </c>
      <c r="E2646" s="8">
        <v>160.30000000000001</v>
      </c>
      <c r="F2646" s="8">
        <f t="shared" si="428"/>
        <v>14106.400000000001</v>
      </c>
      <c r="G2646" s="54">
        <f t="shared" si="429"/>
        <v>14106.400000000001</v>
      </c>
      <c r="H2646" s="25">
        <v>400176</v>
      </c>
      <c r="I2646" s="25" t="s">
        <v>4002</v>
      </c>
      <c r="J2646" s="25">
        <v>1</v>
      </c>
      <c r="K2646" s="25">
        <v>1</v>
      </c>
      <c r="L2646" s="25">
        <f t="shared" si="430"/>
        <v>0</v>
      </c>
      <c r="M2646" s="25" t="s">
        <v>3523</v>
      </c>
      <c r="N2646" s="45">
        <v>45913</v>
      </c>
      <c r="O2646" s="54">
        <v>24846.5</v>
      </c>
      <c r="P2646" s="25" t="s">
        <v>893</v>
      </c>
      <c r="Q2646" s="25">
        <v>58155620762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Banglore</v>
      </c>
      <c r="W2646" s="56"/>
      <c r="X2646" s="45">
        <v>45915</v>
      </c>
      <c r="Y2646" s="25">
        <f t="shared" si="431"/>
        <v>2</v>
      </c>
      <c r="Z2646" s="25" t="str">
        <f t="shared" si="432"/>
        <v>Saturday</v>
      </c>
      <c r="AA2646" s="25" t="str">
        <f t="shared" si="433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427"/>
        <v>2643</v>
      </c>
      <c r="B2647" s="25" t="s">
        <v>3435</v>
      </c>
      <c r="C2647" s="45">
        <v>45905</v>
      </c>
      <c r="D2647" s="45">
        <v>45910</v>
      </c>
      <c r="E2647" s="8">
        <v>144.19999999999999</v>
      </c>
      <c r="F2647" s="8">
        <f t="shared" si="428"/>
        <v>12689.599999999999</v>
      </c>
      <c r="G2647" s="54">
        <f t="shared" si="429"/>
        <v>12689.599999999999</v>
      </c>
      <c r="H2647" s="25">
        <v>400330</v>
      </c>
      <c r="I2647" s="25" t="s">
        <v>4003</v>
      </c>
      <c r="J2647" s="25">
        <v>1</v>
      </c>
      <c r="K2647" s="25">
        <v>1</v>
      </c>
      <c r="L2647" s="25">
        <f t="shared" si="430"/>
        <v>0</v>
      </c>
      <c r="M2647" s="25" t="s">
        <v>3535</v>
      </c>
      <c r="N2647" s="45">
        <v>45913</v>
      </c>
      <c r="O2647" s="54">
        <v>19570</v>
      </c>
      <c r="P2647" s="25" t="s">
        <v>618</v>
      </c>
      <c r="Q2647" s="25">
        <v>58155620725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Bhuvneshwar</v>
      </c>
      <c r="W2647" s="56"/>
      <c r="X2647" s="45">
        <v>45915</v>
      </c>
      <c r="Y2647" s="25">
        <f t="shared" si="431"/>
        <v>2</v>
      </c>
      <c r="Z2647" s="25" t="str">
        <f t="shared" si="432"/>
        <v>Saturday</v>
      </c>
      <c r="AA2647" s="25" t="str">
        <f t="shared" si="433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427"/>
        <v>2644</v>
      </c>
      <c r="B2648" s="25" t="s">
        <v>3435</v>
      </c>
      <c r="C2648" s="45">
        <v>45905</v>
      </c>
      <c r="D2648" s="45">
        <v>45910</v>
      </c>
      <c r="E2648" s="8">
        <v>74.2</v>
      </c>
      <c r="F2648" s="8">
        <f t="shared" si="428"/>
        <v>6529.6</v>
      </c>
      <c r="G2648" s="54">
        <f t="shared" si="429"/>
        <v>6529.6</v>
      </c>
      <c r="H2648" s="25">
        <v>400506</v>
      </c>
      <c r="I2648" s="25" t="s">
        <v>4004</v>
      </c>
      <c r="J2648" s="25">
        <v>1</v>
      </c>
      <c r="K2648" s="25">
        <v>1</v>
      </c>
      <c r="L2648" s="25">
        <f t="shared" si="430"/>
        <v>0</v>
      </c>
      <c r="M2648" s="25" t="s">
        <v>3519</v>
      </c>
      <c r="N2648" s="45">
        <v>45913</v>
      </c>
      <c r="O2648" s="54">
        <v>11172.4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431"/>
        <v>2</v>
      </c>
      <c r="Z2648" s="25" t="str">
        <f t="shared" si="432"/>
        <v>Saturday</v>
      </c>
      <c r="AA2648" s="25" t="str">
        <f t="shared" si="433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427"/>
        <v>2645</v>
      </c>
      <c r="B2649" s="25" t="s">
        <v>3435</v>
      </c>
      <c r="C2649" s="45">
        <v>45905</v>
      </c>
      <c r="D2649" s="45">
        <v>45910</v>
      </c>
      <c r="E2649" s="8">
        <v>123.2</v>
      </c>
      <c r="F2649" s="8">
        <f t="shared" si="428"/>
        <v>10841.6</v>
      </c>
      <c r="G2649" s="54">
        <f t="shared" si="429"/>
        <v>21683.200000000001</v>
      </c>
      <c r="H2649" s="25">
        <v>400522</v>
      </c>
      <c r="I2649" s="25" t="s">
        <v>4005</v>
      </c>
      <c r="J2649" s="25">
        <v>2</v>
      </c>
      <c r="K2649" s="25">
        <v>2</v>
      </c>
      <c r="L2649" s="25">
        <f t="shared" si="430"/>
        <v>0</v>
      </c>
      <c r="M2649" s="25" t="s">
        <v>3519</v>
      </c>
      <c r="N2649" s="45">
        <v>45913</v>
      </c>
      <c r="O2649" s="54">
        <v>37100.800000000003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431"/>
        <v>2</v>
      </c>
      <c r="Z2649" s="25" t="str">
        <f t="shared" si="432"/>
        <v>Saturday</v>
      </c>
      <c r="AA2649" s="25" t="str">
        <f t="shared" si="433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427"/>
        <v>2646</v>
      </c>
      <c r="B2650" s="25" t="s">
        <v>3435</v>
      </c>
      <c r="C2650" s="45">
        <v>45905</v>
      </c>
      <c r="D2650" s="45">
        <v>45910</v>
      </c>
      <c r="E2650" s="8">
        <v>123.2</v>
      </c>
      <c r="F2650" s="8">
        <f t="shared" si="428"/>
        <v>10841.6</v>
      </c>
      <c r="G2650" s="54">
        <f t="shared" si="429"/>
        <v>10841.6</v>
      </c>
      <c r="H2650" s="25">
        <v>400524</v>
      </c>
      <c r="I2650" s="25" t="s">
        <v>4006</v>
      </c>
      <c r="J2650" s="25">
        <v>1</v>
      </c>
      <c r="K2650" s="25">
        <v>1</v>
      </c>
      <c r="L2650" s="25">
        <f t="shared" si="430"/>
        <v>0</v>
      </c>
      <c r="M2650" s="25" t="s">
        <v>3519</v>
      </c>
      <c r="N2650" s="45">
        <v>45913</v>
      </c>
      <c r="O2650" s="54">
        <v>18550.400000000001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431"/>
        <v>2</v>
      </c>
      <c r="Z2650" s="25" t="str">
        <f t="shared" si="432"/>
        <v>Saturday</v>
      </c>
      <c r="AA2650" s="25" t="str">
        <f t="shared" si="433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427"/>
        <v>2647</v>
      </c>
      <c r="B2651" s="25" t="s">
        <v>3435</v>
      </c>
      <c r="C2651" s="45">
        <v>45905</v>
      </c>
      <c r="D2651" s="45">
        <v>45910</v>
      </c>
      <c r="E2651" s="8">
        <v>123.2</v>
      </c>
      <c r="F2651" s="8">
        <f t="shared" si="428"/>
        <v>10841.6</v>
      </c>
      <c r="G2651" s="54">
        <f t="shared" si="429"/>
        <v>21683.200000000001</v>
      </c>
      <c r="H2651" s="25">
        <v>400528</v>
      </c>
      <c r="I2651" s="25" t="s">
        <v>4007</v>
      </c>
      <c r="J2651" s="25">
        <v>2</v>
      </c>
      <c r="K2651" s="25">
        <v>2</v>
      </c>
      <c r="L2651" s="25">
        <f t="shared" si="430"/>
        <v>0</v>
      </c>
      <c r="M2651" s="25" t="s">
        <v>3519</v>
      </c>
      <c r="N2651" s="45">
        <v>45913</v>
      </c>
      <c r="O2651" s="54">
        <v>37100.800000000003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431"/>
        <v>2</v>
      </c>
      <c r="Z2651" s="25" t="str">
        <f t="shared" si="432"/>
        <v>Saturday</v>
      </c>
      <c r="AA2651" s="25" t="str">
        <f t="shared" si="433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427"/>
        <v>2648</v>
      </c>
      <c r="B2652" s="25" t="s">
        <v>3435</v>
      </c>
      <c r="C2652" s="45">
        <v>45905</v>
      </c>
      <c r="D2652" s="45">
        <v>45910</v>
      </c>
      <c r="E2652" s="8">
        <v>202.5</v>
      </c>
      <c r="F2652" s="8">
        <f t="shared" si="428"/>
        <v>17820</v>
      </c>
      <c r="G2652" s="54">
        <f t="shared" si="429"/>
        <v>53460</v>
      </c>
      <c r="H2652" s="25">
        <v>400551</v>
      </c>
      <c r="I2652" s="25" t="s">
        <v>4008</v>
      </c>
      <c r="J2652" s="25">
        <v>3</v>
      </c>
      <c r="K2652" s="25">
        <v>3</v>
      </c>
      <c r="L2652" s="25">
        <f t="shared" si="430"/>
        <v>0</v>
      </c>
      <c r="M2652" s="25" t="s">
        <v>3519</v>
      </c>
      <c r="N2652" s="45">
        <v>45913</v>
      </c>
      <c r="O2652" s="54">
        <v>85374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431"/>
        <v>2</v>
      </c>
      <c r="Z2652" s="25" t="str">
        <f t="shared" si="432"/>
        <v>Saturday</v>
      </c>
      <c r="AA2652" s="25" t="str">
        <f t="shared" si="433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427"/>
        <v>2649</v>
      </c>
      <c r="B2653" s="25" t="s">
        <v>3435</v>
      </c>
      <c r="C2653" s="45">
        <v>45905</v>
      </c>
      <c r="D2653" s="45">
        <v>45910</v>
      </c>
      <c r="E2653" s="8">
        <v>79.099999999999994</v>
      </c>
      <c r="F2653" s="8">
        <f t="shared" si="428"/>
        <v>6960.7999999999993</v>
      </c>
      <c r="G2653" s="54">
        <f t="shared" si="429"/>
        <v>6960.7999999999993</v>
      </c>
      <c r="H2653" s="25">
        <v>400612</v>
      </c>
      <c r="I2653" s="25" t="s">
        <v>4009</v>
      </c>
      <c r="J2653" s="25">
        <v>1</v>
      </c>
      <c r="K2653" s="25">
        <v>1</v>
      </c>
      <c r="L2653" s="25">
        <f t="shared" si="430"/>
        <v>0</v>
      </c>
      <c r="M2653" s="25" t="s">
        <v>3535</v>
      </c>
      <c r="N2653" s="45">
        <v>45913</v>
      </c>
      <c r="O2653" s="54">
        <v>10735</v>
      </c>
      <c r="P2653" s="25" t="s">
        <v>618</v>
      </c>
      <c r="Q2653" s="25">
        <v>58155620725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Bhuvneshwar</v>
      </c>
      <c r="W2653" s="56"/>
      <c r="X2653" s="45">
        <v>45915</v>
      </c>
      <c r="Y2653" s="25">
        <f t="shared" si="431"/>
        <v>2</v>
      </c>
      <c r="Z2653" s="25" t="str">
        <f t="shared" si="432"/>
        <v>Saturday</v>
      </c>
      <c r="AA2653" s="25" t="str">
        <f t="shared" si="433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427"/>
        <v>2650</v>
      </c>
      <c r="B2654" s="25" t="s">
        <v>3435</v>
      </c>
      <c r="C2654" s="45">
        <v>45905</v>
      </c>
      <c r="D2654" s="45">
        <v>45910</v>
      </c>
      <c r="E2654" s="8">
        <v>79.099999999999994</v>
      </c>
      <c r="F2654" s="8">
        <f t="shared" si="428"/>
        <v>6960.7999999999993</v>
      </c>
      <c r="G2654" s="54">
        <f t="shared" si="429"/>
        <v>6960.7999999999993</v>
      </c>
      <c r="H2654" s="25">
        <v>400612</v>
      </c>
      <c r="I2654" s="25" t="s">
        <v>4009</v>
      </c>
      <c r="J2654" s="25">
        <v>1</v>
      </c>
      <c r="K2654" s="25">
        <v>1</v>
      </c>
      <c r="L2654" s="25">
        <f t="shared" si="430"/>
        <v>0</v>
      </c>
      <c r="M2654" s="25" t="s">
        <v>3519</v>
      </c>
      <c r="N2654" s="45">
        <v>45913</v>
      </c>
      <c r="O2654" s="54">
        <v>11910.2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431"/>
        <v>2</v>
      </c>
      <c r="Z2654" s="25" t="str">
        <f t="shared" si="432"/>
        <v>Saturday</v>
      </c>
      <c r="AA2654" s="25" t="str">
        <f t="shared" si="433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427"/>
        <v>2651</v>
      </c>
      <c r="B2655" s="25" t="s">
        <v>3435</v>
      </c>
      <c r="C2655" s="45">
        <v>45905</v>
      </c>
      <c r="D2655" s="45">
        <v>45910</v>
      </c>
      <c r="E2655" s="8">
        <v>68.600000000000009</v>
      </c>
      <c r="F2655" s="8">
        <f t="shared" si="428"/>
        <v>6036.8000000000011</v>
      </c>
      <c r="G2655" s="54">
        <f t="shared" si="429"/>
        <v>18110.400000000001</v>
      </c>
      <c r="H2655" s="25">
        <v>400636</v>
      </c>
      <c r="I2655" s="25" t="s">
        <v>4010</v>
      </c>
      <c r="J2655" s="25">
        <v>3</v>
      </c>
      <c r="K2655" s="25">
        <v>3</v>
      </c>
      <c r="L2655" s="25">
        <f t="shared" si="430"/>
        <v>0</v>
      </c>
      <c r="M2655" s="25" t="s">
        <v>3519</v>
      </c>
      <c r="N2655" s="45">
        <v>45913</v>
      </c>
      <c r="O2655" s="54">
        <v>30987.599999999999</v>
      </c>
      <c r="P2655" s="25" t="s">
        <v>2055</v>
      </c>
      <c r="Q2655" s="25">
        <v>58155617516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Hyderabad</v>
      </c>
      <c r="W2655" s="56"/>
      <c r="X2655" s="45">
        <v>45915</v>
      </c>
      <c r="Y2655" s="25">
        <f t="shared" si="431"/>
        <v>2</v>
      </c>
      <c r="Z2655" s="25" t="str">
        <f t="shared" si="432"/>
        <v>Saturday</v>
      </c>
      <c r="AA2655" s="25" t="str">
        <f t="shared" si="433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427"/>
        <v>2652</v>
      </c>
      <c r="B2656" s="25" t="s">
        <v>3435</v>
      </c>
      <c r="C2656" s="45">
        <v>45905</v>
      </c>
      <c r="D2656" s="45">
        <v>45910</v>
      </c>
      <c r="E2656" s="8">
        <v>65.8</v>
      </c>
      <c r="F2656" s="8">
        <f t="shared" si="428"/>
        <v>5790.4</v>
      </c>
      <c r="G2656" s="54">
        <f t="shared" si="429"/>
        <v>11580.8</v>
      </c>
      <c r="H2656" s="25">
        <v>400723</v>
      </c>
      <c r="I2656" s="25" t="s">
        <v>4011</v>
      </c>
      <c r="J2656" s="25">
        <v>2</v>
      </c>
      <c r="K2656" s="25">
        <v>2</v>
      </c>
      <c r="L2656" s="25">
        <f t="shared" si="430"/>
        <v>0</v>
      </c>
      <c r="M2656" s="25" t="s">
        <v>3519</v>
      </c>
      <c r="N2656" s="45">
        <v>45913</v>
      </c>
      <c r="O2656" s="54">
        <v>19815.2</v>
      </c>
      <c r="P2656" s="25" t="s">
        <v>2055</v>
      </c>
      <c r="Q2656" s="25">
        <v>58155617516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Hyderabad</v>
      </c>
      <c r="W2656" s="56"/>
      <c r="X2656" s="45">
        <v>45915</v>
      </c>
      <c r="Y2656" s="25">
        <f t="shared" si="431"/>
        <v>2</v>
      </c>
      <c r="Z2656" s="25" t="str">
        <f t="shared" si="432"/>
        <v>Saturday</v>
      </c>
      <c r="AA2656" s="25" t="str">
        <f t="shared" si="433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427"/>
        <v>2653</v>
      </c>
      <c r="B2657" s="25" t="s">
        <v>3435</v>
      </c>
      <c r="C2657" s="45">
        <v>45905</v>
      </c>
      <c r="D2657" s="45">
        <v>45910</v>
      </c>
      <c r="E2657" s="8">
        <v>206.25</v>
      </c>
      <c r="F2657" s="8">
        <f t="shared" si="428"/>
        <v>18150</v>
      </c>
      <c r="G2657" s="54">
        <f t="shared" si="429"/>
        <v>18150</v>
      </c>
      <c r="H2657" s="25">
        <v>400944</v>
      </c>
      <c r="I2657" s="25" t="s">
        <v>4012</v>
      </c>
      <c r="J2657" s="25">
        <v>1</v>
      </c>
      <c r="K2657" s="25">
        <v>1</v>
      </c>
      <c r="L2657" s="25">
        <f t="shared" si="430"/>
        <v>0</v>
      </c>
      <c r="M2657" s="25" t="s">
        <v>3519</v>
      </c>
      <c r="N2657" s="45">
        <v>45913</v>
      </c>
      <c r="O2657" s="54">
        <v>28985</v>
      </c>
      <c r="P2657" s="25" t="s">
        <v>2055</v>
      </c>
      <c r="Q2657" s="25">
        <v>58155617516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Hyderabad</v>
      </c>
      <c r="W2657" s="56"/>
      <c r="X2657" s="45">
        <v>45915</v>
      </c>
      <c r="Y2657" s="25">
        <f t="shared" si="431"/>
        <v>2</v>
      </c>
      <c r="Z2657" s="25" t="str">
        <f t="shared" si="432"/>
        <v>Saturday</v>
      </c>
      <c r="AA2657" s="25" t="str">
        <f t="shared" si="433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427"/>
        <v>2654</v>
      </c>
      <c r="B2658" s="25" t="s">
        <v>3435</v>
      </c>
      <c r="C2658" s="45">
        <v>45905</v>
      </c>
      <c r="D2658" s="45">
        <v>45910</v>
      </c>
      <c r="E2658" s="8">
        <v>123.2</v>
      </c>
      <c r="F2658" s="8">
        <f t="shared" si="428"/>
        <v>10841.6</v>
      </c>
      <c r="G2658" s="54">
        <f t="shared" si="429"/>
        <v>10841.6</v>
      </c>
      <c r="H2658" s="25">
        <v>402210</v>
      </c>
      <c r="I2658" s="25" t="s">
        <v>4013</v>
      </c>
      <c r="J2658" s="25">
        <v>1</v>
      </c>
      <c r="K2658" s="25">
        <v>1</v>
      </c>
      <c r="L2658" s="25">
        <f t="shared" si="430"/>
        <v>0</v>
      </c>
      <c r="M2658" s="25" t="s">
        <v>3523</v>
      </c>
      <c r="N2658" s="45">
        <v>45913</v>
      </c>
      <c r="O2658" s="54">
        <v>19096</v>
      </c>
      <c r="P2658" s="25" t="s">
        <v>893</v>
      </c>
      <c r="Q2658" s="25">
        <v>58155620762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Banglore</v>
      </c>
      <c r="W2658" s="56"/>
      <c r="X2658" s="45">
        <v>45915</v>
      </c>
      <c r="Y2658" s="25">
        <f t="shared" si="431"/>
        <v>2</v>
      </c>
      <c r="Z2658" s="25" t="str">
        <f t="shared" si="432"/>
        <v>Saturday</v>
      </c>
      <c r="AA2658" s="25" t="str">
        <f t="shared" si="433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427"/>
        <v>2655</v>
      </c>
      <c r="B2659" s="25" t="s">
        <v>3435</v>
      </c>
      <c r="C2659" s="45">
        <v>45905</v>
      </c>
      <c r="D2659" s="45">
        <v>45910</v>
      </c>
      <c r="E2659" s="8">
        <v>346.5</v>
      </c>
      <c r="F2659" s="8">
        <f t="shared" si="428"/>
        <v>30492</v>
      </c>
      <c r="G2659" s="54">
        <f t="shared" si="429"/>
        <v>304920</v>
      </c>
      <c r="H2659" s="25">
        <v>403702</v>
      </c>
      <c r="I2659" s="25" t="s">
        <v>4014</v>
      </c>
      <c r="J2659" s="25">
        <v>10</v>
      </c>
      <c r="K2659" s="25">
        <v>10</v>
      </c>
      <c r="L2659" s="25">
        <f t="shared" si="430"/>
        <v>0</v>
      </c>
      <c r="M2659" s="25" t="s">
        <v>3624</v>
      </c>
      <c r="N2659" s="45">
        <v>45913</v>
      </c>
      <c r="O2659" s="54">
        <v>537075</v>
      </c>
      <c r="P2659" s="25" t="s">
        <v>38</v>
      </c>
      <c r="Q2659" s="25">
        <v>58155621156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Banglore</v>
      </c>
      <c r="W2659" s="56"/>
      <c r="X2659" s="45">
        <v>45915</v>
      </c>
      <c r="Y2659" s="25">
        <f t="shared" si="431"/>
        <v>2</v>
      </c>
      <c r="Z2659" s="25" t="str">
        <f t="shared" si="432"/>
        <v>Saturday</v>
      </c>
      <c r="AA2659" s="25" t="str">
        <f t="shared" si="433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427"/>
        <v>2656</v>
      </c>
      <c r="B2660" s="25" t="s">
        <v>3435</v>
      </c>
      <c r="C2660" s="45">
        <v>45905</v>
      </c>
      <c r="D2660" s="45">
        <v>45910</v>
      </c>
      <c r="E2660" s="8">
        <v>144.75</v>
      </c>
      <c r="F2660" s="8">
        <f t="shared" si="428"/>
        <v>12738</v>
      </c>
      <c r="G2660" s="54">
        <f t="shared" si="429"/>
        <v>12738</v>
      </c>
      <c r="H2660" s="25">
        <v>405226</v>
      </c>
      <c r="I2660" s="25" t="s">
        <v>4015</v>
      </c>
      <c r="J2660" s="25">
        <v>1</v>
      </c>
      <c r="K2660" s="25">
        <v>1</v>
      </c>
      <c r="L2660" s="25">
        <f t="shared" si="430"/>
        <v>0</v>
      </c>
      <c r="M2660" s="25" t="s">
        <v>3518</v>
      </c>
      <c r="N2660" s="45">
        <v>45913</v>
      </c>
      <c r="O2660" s="54">
        <v>20940.5</v>
      </c>
      <c r="P2660" s="25" t="s">
        <v>2053</v>
      </c>
      <c r="Q2660" s="25">
        <v>58155618231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Banglore</v>
      </c>
      <c r="W2660" s="56"/>
      <c r="X2660" s="45">
        <v>45915</v>
      </c>
      <c r="Y2660" s="25">
        <f t="shared" si="431"/>
        <v>2</v>
      </c>
      <c r="Z2660" s="25" t="str">
        <f t="shared" si="432"/>
        <v>Saturday</v>
      </c>
      <c r="AA2660" s="25" t="str">
        <f t="shared" si="433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427"/>
        <v>2657</v>
      </c>
      <c r="B2661" s="25" t="s">
        <v>3435</v>
      </c>
      <c r="C2661" s="45">
        <v>45905</v>
      </c>
      <c r="D2661" s="45">
        <v>45910</v>
      </c>
      <c r="E2661" s="8">
        <v>245</v>
      </c>
      <c r="F2661" s="8">
        <f t="shared" si="428"/>
        <v>21560</v>
      </c>
      <c r="G2661" s="54">
        <f t="shared" si="429"/>
        <v>21560</v>
      </c>
      <c r="H2661" s="25">
        <v>405243</v>
      </c>
      <c r="I2661" s="25" t="s">
        <v>4016</v>
      </c>
      <c r="J2661" s="25">
        <v>1</v>
      </c>
      <c r="K2661" s="25">
        <v>1</v>
      </c>
      <c r="L2661" s="25">
        <f t="shared" si="430"/>
        <v>0</v>
      </c>
      <c r="M2661" s="25" t="s">
        <v>3527</v>
      </c>
      <c r="N2661" s="45">
        <v>45913</v>
      </c>
      <c r="O2661" s="54">
        <v>39060</v>
      </c>
      <c r="P2661" s="25" t="s">
        <v>3436</v>
      </c>
      <c r="Q2661" s="25">
        <v>58155615291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BANGALORE</v>
      </c>
      <c r="W2661" s="56"/>
      <c r="X2661" s="45">
        <v>45915</v>
      </c>
      <c r="Y2661" s="25">
        <f t="shared" si="431"/>
        <v>2</v>
      </c>
      <c r="Z2661" s="25" t="str">
        <f t="shared" si="432"/>
        <v>Saturday</v>
      </c>
      <c r="AA2661" s="25" t="str">
        <f t="shared" si="433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427"/>
        <v>2658</v>
      </c>
      <c r="B2662" s="25" t="s">
        <v>3435</v>
      </c>
      <c r="C2662" s="45">
        <v>45905</v>
      </c>
      <c r="D2662" s="45">
        <v>45910</v>
      </c>
      <c r="E2662" s="8">
        <v>430.5</v>
      </c>
      <c r="F2662" s="8">
        <f t="shared" si="428"/>
        <v>37884</v>
      </c>
      <c r="G2662" s="54">
        <f t="shared" si="429"/>
        <v>37884</v>
      </c>
      <c r="H2662" s="25">
        <v>422604</v>
      </c>
      <c r="I2662" s="25" t="s">
        <v>4017</v>
      </c>
      <c r="J2662" s="25">
        <v>1</v>
      </c>
      <c r="K2662" s="25">
        <v>1</v>
      </c>
      <c r="L2662" s="25">
        <f t="shared" si="430"/>
        <v>0</v>
      </c>
      <c r="M2662" s="25" t="s">
        <v>3542</v>
      </c>
      <c r="N2662" s="45">
        <v>45913</v>
      </c>
      <c r="O2662" s="54">
        <v>66728</v>
      </c>
      <c r="P2662" s="25" t="s">
        <v>631</v>
      </c>
      <c r="Q2662" s="25">
        <v>58155620983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Telangana</v>
      </c>
      <c r="W2662" s="56"/>
      <c r="X2662" s="45">
        <v>45915</v>
      </c>
      <c r="Y2662" s="25">
        <f t="shared" si="431"/>
        <v>2</v>
      </c>
      <c r="Z2662" s="25" t="str">
        <f t="shared" si="432"/>
        <v>Saturday</v>
      </c>
      <c r="AA2662" s="25" t="str">
        <f t="shared" si="433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427"/>
        <v>2659</v>
      </c>
      <c r="B2663" s="25" t="s">
        <v>3435</v>
      </c>
      <c r="C2663" s="45">
        <v>45905</v>
      </c>
      <c r="D2663" s="45">
        <v>45910</v>
      </c>
      <c r="E2663" s="8">
        <v>164.5</v>
      </c>
      <c r="F2663" s="8">
        <f t="shared" si="428"/>
        <v>14476</v>
      </c>
      <c r="G2663" s="54">
        <f t="shared" si="429"/>
        <v>14476</v>
      </c>
      <c r="H2663" s="25">
        <v>424602</v>
      </c>
      <c r="I2663" s="25" t="s">
        <v>3912</v>
      </c>
      <c r="J2663" s="25">
        <v>1</v>
      </c>
      <c r="K2663" s="25">
        <v>1</v>
      </c>
      <c r="L2663" s="25">
        <f t="shared" si="430"/>
        <v>0</v>
      </c>
      <c r="M2663" s="25" t="s">
        <v>3532</v>
      </c>
      <c r="N2663" s="45">
        <v>45913</v>
      </c>
      <c r="O2663" s="54">
        <v>17850.599999999999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431"/>
        <v>2</v>
      </c>
      <c r="Z2663" s="25" t="str">
        <f t="shared" si="432"/>
        <v>Saturday</v>
      </c>
      <c r="AA2663" s="25" t="str">
        <f t="shared" si="433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427"/>
        <v>2660</v>
      </c>
      <c r="B2664" s="25" t="s">
        <v>3435</v>
      </c>
      <c r="C2664" s="45">
        <v>45905</v>
      </c>
      <c r="D2664" s="45">
        <v>45910</v>
      </c>
      <c r="E2664" s="8">
        <v>164.5</v>
      </c>
      <c r="F2664" s="8">
        <f t="shared" si="428"/>
        <v>14476</v>
      </c>
      <c r="G2664" s="54">
        <f t="shared" si="429"/>
        <v>14476</v>
      </c>
      <c r="H2664" s="25">
        <v>424602</v>
      </c>
      <c r="I2664" s="25" t="s">
        <v>3912</v>
      </c>
      <c r="J2664" s="25">
        <v>1</v>
      </c>
      <c r="K2664" s="25">
        <v>1</v>
      </c>
      <c r="L2664" s="25">
        <f t="shared" si="430"/>
        <v>0</v>
      </c>
      <c r="M2664" s="25" t="s">
        <v>3534</v>
      </c>
      <c r="N2664" s="45">
        <v>45913</v>
      </c>
      <c r="O2664" s="54">
        <v>20092.5</v>
      </c>
      <c r="P2664" s="25" t="s">
        <v>618</v>
      </c>
      <c r="Q2664" s="25">
        <v>58155620725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Bhuvneshwar</v>
      </c>
      <c r="W2664" s="56"/>
      <c r="X2664" s="45">
        <v>45915</v>
      </c>
      <c r="Y2664" s="25">
        <f t="shared" si="431"/>
        <v>2</v>
      </c>
      <c r="Z2664" s="25" t="str">
        <f t="shared" si="432"/>
        <v>Saturday</v>
      </c>
      <c r="AA2664" s="25" t="str">
        <f t="shared" si="433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427"/>
        <v>2661</v>
      </c>
      <c r="B2665" s="25" t="s">
        <v>3435</v>
      </c>
      <c r="C2665" s="45">
        <v>45905</v>
      </c>
      <c r="D2665" s="45">
        <v>45910</v>
      </c>
      <c r="E2665" s="8">
        <v>213.5</v>
      </c>
      <c r="F2665" s="8">
        <f t="shared" si="428"/>
        <v>18788</v>
      </c>
      <c r="G2665" s="54">
        <f t="shared" si="429"/>
        <v>18788</v>
      </c>
      <c r="H2665" s="25">
        <v>430204</v>
      </c>
      <c r="I2665" s="25" t="s">
        <v>4018</v>
      </c>
      <c r="J2665" s="25">
        <v>1</v>
      </c>
      <c r="K2665" s="25">
        <v>1</v>
      </c>
      <c r="L2665" s="25">
        <f t="shared" si="430"/>
        <v>0</v>
      </c>
      <c r="M2665" s="25" t="s">
        <v>3522</v>
      </c>
      <c r="N2665" s="45">
        <v>45913</v>
      </c>
      <c r="O2665" s="54">
        <v>33792.5</v>
      </c>
      <c r="P2665" s="25" t="s">
        <v>1909</v>
      </c>
      <c r="Q2665" s="25">
        <v>58155614985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Kolkata</v>
      </c>
      <c r="W2665" s="56"/>
      <c r="X2665" s="45">
        <v>45915</v>
      </c>
      <c r="Y2665" s="25">
        <f t="shared" si="431"/>
        <v>2</v>
      </c>
      <c r="Z2665" s="25" t="str">
        <f t="shared" si="432"/>
        <v>Saturday</v>
      </c>
      <c r="AA2665" s="25" t="str">
        <f t="shared" si="433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427"/>
        <v>2662</v>
      </c>
      <c r="B2666" s="25" t="s">
        <v>3435</v>
      </c>
      <c r="C2666" s="45">
        <v>45905</v>
      </c>
      <c r="D2666" s="45">
        <v>45910</v>
      </c>
      <c r="E2666" s="8">
        <v>213.5</v>
      </c>
      <c r="F2666" s="8">
        <f t="shared" si="428"/>
        <v>18788</v>
      </c>
      <c r="G2666" s="54">
        <f t="shared" si="429"/>
        <v>18788</v>
      </c>
      <c r="H2666" s="25">
        <v>430804</v>
      </c>
      <c r="I2666" s="25" t="s">
        <v>4019</v>
      </c>
      <c r="J2666" s="25">
        <v>1</v>
      </c>
      <c r="K2666" s="25">
        <v>1</v>
      </c>
      <c r="L2666" s="25">
        <f t="shared" si="430"/>
        <v>0</v>
      </c>
      <c r="M2666" s="25" t="s">
        <v>3532</v>
      </c>
      <c r="N2666" s="45">
        <v>45913</v>
      </c>
      <c r="O2666" s="54">
        <v>23167.8</v>
      </c>
      <c r="P2666" s="25" t="s">
        <v>277</v>
      </c>
      <c r="Q2666" s="25">
        <v>58155615501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Pune</v>
      </c>
      <c r="W2666" s="56"/>
      <c r="X2666" s="45">
        <v>45915</v>
      </c>
      <c r="Y2666" s="25">
        <f t="shared" si="431"/>
        <v>2</v>
      </c>
      <c r="Z2666" s="25" t="str">
        <f t="shared" si="432"/>
        <v>Saturday</v>
      </c>
      <c r="AA2666" s="25" t="str">
        <f t="shared" si="433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427"/>
        <v>2663</v>
      </c>
      <c r="B2667" s="25" t="s">
        <v>3435</v>
      </c>
      <c r="C2667" s="45">
        <v>45905</v>
      </c>
      <c r="D2667" s="45">
        <v>45910</v>
      </c>
      <c r="E2667" s="8">
        <v>213.5</v>
      </c>
      <c r="F2667" s="8">
        <f t="shared" si="428"/>
        <v>18788</v>
      </c>
      <c r="G2667" s="54">
        <f t="shared" si="429"/>
        <v>18788</v>
      </c>
      <c r="H2667" s="25">
        <v>430904</v>
      </c>
      <c r="I2667" s="25" t="s">
        <v>4020</v>
      </c>
      <c r="J2667" s="25">
        <v>1</v>
      </c>
      <c r="K2667" s="25">
        <v>1</v>
      </c>
      <c r="L2667" s="25">
        <f t="shared" si="430"/>
        <v>0</v>
      </c>
      <c r="M2667" s="25" t="s">
        <v>3532</v>
      </c>
      <c r="N2667" s="45">
        <v>45913</v>
      </c>
      <c r="O2667" s="54">
        <v>23167.8</v>
      </c>
      <c r="P2667" s="25" t="s">
        <v>277</v>
      </c>
      <c r="Q2667" s="25">
        <v>58155615501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Pune</v>
      </c>
      <c r="W2667" s="56"/>
      <c r="X2667" s="45">
        <v>45915</v>
      </c>
      <c r="Y2667" s="25">
        <f t="shared" si="431"/>
        <v>2</v>
      </c>
      <c r="Z2667" s="25" t="str">
        <f t="shared" si="432"/>
        <v>Saturday</v>
      </c>
      <c r="AA2667" s="25" t="str">
        <f t="shared" si="433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427"/>
        <v>2664</v>
      </c>
      <c r="B2668" s="25" t="s">
        <v>3435</v>
      </c>
      <c r="C2668" s="45">
        <v>45905</v>
      </c>
      <c r="D2668" s="45">
        <v>45910</v>
      </c>
      <c r="E2668" s="8">
        <v>242.9</v>
      </c>
      <c r="F2668" s="8">
        <f t="shared" si="428"/>
        <v>21375.200000000001</v>
      </c>
      <c r="G2668" s="54">
        <f t="shared" si="429"/>
        <v>21375.200000000001</v>
      </c>
      <c r="H2668" s="25">
        <v>436204</v>
      </c>
      <c r="I2668" s="25" t="s">
        <v>4021</v>
      </c>
      <c r="J2668" s="25">
        <v>1</v>
      </c>
      <c r="K2668" s="25">
        <v>1</v>
      </c>
      <c r="L2668" s="25">
        <f t="shared" si="430"/>
        <v>0</v>
      </c>
      <c r="M2668" s="25" t="s">
        <v>3532</v>
      </c>
      <c r="N2668" s="45">
        <v>45913</v>
      </c>
      <c r="O2668" s="54">
        <v>26358.12</v>
      </c>
      <c r="P2668" s="25" t="s">
        <v>277</v>
      </c>
      <c r="Q2668" s="25">
        <v>58155615501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Pune</v>
      </c>
      <c r="W2668" s="56"/>
      <c r="X2668" s="45">
        <v>45915</v>
      </c>
      <c r="Y2668" s="25">
        <f t="shared" si="431"/>
        <v>2</v>
      </c>
      <c r="Z2668" s="25" t="str">
        <f t="shared" si="432"/>
        <v>Saturday</v>
      </c>
      <c r="AA2668" s="25" t="str">
        <f t="shared" si="433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427"/>
        <v>2665</v>
      </c>
      <c r="B2669" s="25" t="s">
        <v>3435</v>
      </c>
      <c r="C2669" s="45">
        <v>45905</v>
      </c>
      <c r="D2669" s="45">
        <v>45910</v>
      </c>
      <c r="E2669" s="8">
        <v>226.1</v>
      </c>
      <c r="F2669" s="8">
        <f t="shared" si="428"/>
        <v>19896.8</v>
      </c>
      <c r="G2669" s="54">
        <f t="shared" si="429"/>
        <v>19896.8</v>
      </c>
      <c r="H2669" s="25">
        <v>501114</v>
      </c>
      <c r="I2669" s="25" t="s">
        <v>4022</v>
      </c>
      <c r="J2669" s="25">
        <v>1</v>
      </c>
      <c r="K2669" s="25">
        <v>1</v>
      </c>
      <c r="L2669" s="25">
        <f t="shared" si="430"/>
        <v>0</v>
      </c>
      <c r="M2669" s="25" t="s">
        <v>3525</v>
      </c>
      <c r="N2669" s="45">
        <v>45913</v>
      </c>
      <c r="O2669" s="54">
        <v>35046</v>
      </c>
      <c r="P2669" s="25" t="s">
        <v>631</v>
      </c>
      <c r="Q2669" s="25">
        <v>58155620983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Telangana</v>
      </c>
      <c r="W2669" s="56"/>
      <c r="X2669" s="45">
        <v>45915</v>
      </c>
      <c r="Y2669" s="25">
        <f t="shared" si="431"/>
        <v>2</v>
      </c>
      <c r="Z2669" s="25" t="str">
        <f t="shared" si="432"/>
        <v>Saturday</v>
      </c>
      <c r="AA2669" s="25" t="str">
        <f t="shared" si="433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427"/>
        <v>2666</v>
      </c>
      <c r="B2670" s="25" t="s">
        <v>3435</v>
      </c>
      <c r="C2670" s="45">
        <v>45905</v>
      </c>
      <c r="D2670" s="45">
        <v>45910</v>
      </c>
      <c r="E2670" s="8">
        <v>267.39999999999998</v>
      </c>
      <c r="F2670" s="8">
        <f t="shared" si="428"/>
        <v>23531.199999999997</v>
      </c>
      <c r="G2670" s="54">
        <f t="shared" si="429"/>
        <v>23531.199999999997</v>
      </c>
      <c r="H2670" s="25">
        <v>501418</v>
      </c>
      <c r="I2670" s="25" t="s">
        <v>4023</v>
      </c>
      <c r="J2670" s="25">
        <v>1</v>
      </c>
      <c r="K2670" s="25">
        <v>1</v>
      </c>
      <c r="L2670" s="25">
        <f t="shared" si="430"/>
        <v>0</v>
      </c>
      <c r="M2670" s="25" t="s">
        <v>3544</v>
      </c>
      <c r="N2670" s="45">
        <v>45915</v>
      </c>
      <c r="O2670" s="54">
        <v>41447</v>
      </c>
      <c r="P2670" s="25" t="s">
        <v>899</v>
      </c>
      <c r="Q2670" s="25" t="s">
        <v>3560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Chandigarh</v>
      </c>
      <c r="W2670" s="56"/>
      <c r="X2670" s="45">
        <v>45916</v>
      </c>
      <c r="Y2670" s="25">
        <f t="shared" si="431"/>
        <v>1</v>
      </c>
      <c r="Z2670" s="25" t="str">
        <f t="shared" si="432"/>
        <v>Monday</v>
      </c>
      <c r="AA2670" s="25" t="str">
        <f t="shared" si="433"/>
        <v>Tuesday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427"/>
        <v>2667</v>
      </c>
      <c r="B2671" s="25" t="s">
        <v>3435</v>
      </c>
      <c r="C2671" s="45">
        <v>45905</v>
      </c>
      <c r="D2671" s="45">
        <v>45910</v>
      </c>
      <c r="E2671" s="8">
        <v>334.5</v>
      </c>
      <c r="F2671" s="8">
        <f t="shared" si="428"/>
        <v>29436</v>
      </c>
      <c r="G2671" s="54">
        <f t="shared" si="429"/>
        <v>58872</v>
      </c>
      <c r="H2671" s="25">
        <v>502536</v>
      </c>
      <c r="I2671" s="25" t="s">
        <v>4024</v>
      </c>
      <c r="J2671" s="25">
        <v>2</v>
      </c>
      <c r="K2671" s="25">
        <v>2</v>
      </c>
      <c r="L2671" s="25">
        <f t="shared" si="430"/>
        <v>0</v>
      </c>
      <c r="M2671" s="25" t="s">
        <v>3533</v>
      </c>
      <c r="N2671" s="45">
        <v>45913</v>
      </c>
      <c r="O2671" s="54">
        <v>84740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431"/>
        <v>2</v>
      </c>
      <c r="Z2671" s="25" t="str">
        <f t="shared" si="432"/>
        <v>Saturday</v>
      </c>
      <c r="AA2671" s="25" t="str">
        <f t="shared" si="433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427"/>
        <v>2668</v>
      </c>
      <c r="B2672" s="25" t="s">
        <v>3435</v>
      </c>
      <c r="C2672" s="45">
        <v>45905</v>
      </c>
      <c r="D2672" s="45">
        <v>45910</v>
      </c>
      <c r="E2672" s="8">
        <v>61.6</v>
      </c>
      <c r="F2672" s="8">
        <f t="shared" si="428"/>
        <v>5420.8</v>
      </c>
      <c r="G2672" s="54">
        <f t="shared" si="429"/>
        <v>5420.8</v>
      </c>
      <c r="H2672" s="25">
        <v>504105</v>
      </c>
      <c r="I2672" s="25" t="s">
        <v>4025</v>
      </c>
      <c r="J2672" s="25">
        <v>1</v>
      </c>
      <c r="K2672" s="25">
        <v>1</v>
      </c>
      <c r="L2672" s="25">
        <f t="shared" si="430"/>
        <v>0</v>
      </c>
      <c r="M2672" s="25" t="s">
        <v>3553</v>
      </c>
      <c r="N2672" s="45">
        <v>45915</v>
      </c>
      <c r="O2672" s="54">
        <v>10912</v>
      </c>
      <c r="P2672" s="25" t="s">
        <v>3437</v>
      </c>
      <c r="Q2672" s="25" t="s">
        <v>637</v>
      </c>
      <c r="R2672" s="25" t="s">
        <v>638</v>
      </c>
      <c r="S2672" s="3">
        <v>4</v>
      </c>
      <c r="T2672" s="55"/>
      <c r="U2672" s="25" t="s">
        <v>19</v>
      </c>
      <c r="V2672" s="25" t="str">
        <f>VLOOKUP(P2672,'Customer List'!B:C,2,)</f>
        <v>DELHI</v>
      </c>
      <c r="W2672" s="56"/>
      <c r="X2672" s="45">
        <f>IF(OR(R2672 = "PRIYANKA MADAM", R2672 = "DEEPAK", R2672 = "PORTER"),N2672,"")</f>
        <v>45915</v>
      </c>
      <c r="Y2672" s="25">
        <f t="shared" si="431"/>
        <v>0</v>
      </c>
      <c r="Z2672" s="25" t="str">
        <f t="shared" si="432"/>
        <v>Monday</v>
      </c>
      <c r="AA2672" s="25" t="str">
        <f t="shared" si="433"/>
        <v>Monday</v>
      </c>
      <c r="AB2672" s="25" t="str">
        <f>VLOOKUP(U2672,'Currency Sheet'!A:C,3,)</f>
        <v>DOLLAR</v>
      </c>
      <c r="AC2672" s="67" t="str">
        <f>VLOOKUP(P2672,'Customer List'!B:D,3,)</f>
        <v>Local</v>
      </c>
    </row>
    <row r="2673" spans="1:29" x14ac:dyDescent="0.25">
      <c r="A2673" s="25">
        <f t="shared" si="427"/>
        <v>2669</v>
      </c>
      <c r="B2673" s="25" t="s">
        <v>3435</v>
      </c>
      <c r="C2673" s="45">
        <v>45905</v>
      </c>
      <c r="D2673" s="45">
        <v>45910</v>
      </c>
      <c r="E2673" s="8">
        <v>158.19999999999999</v>
      </c>
      <c r="F2673" s="8">
        <f t="shared" si="428"/>
        <v>13921.599999999999</v>
      </c>
      <c r="G2673" s="54">
        <f t="shared" si="429"/>
        <v>13921.599999999999</v>
      </c>
      <c r="H2673" s="25">
        <v>505008</v>
      </c>
      <c r="I2673" s="25" t="s">
        <v>4026</v>
      </c>
      <c r="J2673" s="25">
        <v>1</v>
      </c>
      <c r="K2673" s="25">
        <v>1</v>
      </c>
      <c r="L2673" s="25">
        <f t="shared" si="430"/>
        <v>0</v>
      </c>
      <c r="M2673" s="25" t="s">
        <v>3533</v>
      </c>
      <c r="N2673" s="45">
        <v>45913</v>
      </c>
      <c r="O2673" s="54">
        <v>21470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431"/>
        <v>2</v>
      </c>
      <c r="Z2673" s="25" t="str">
        <f t="shared" si="432"/>
        <v>Saturday</v>
      </c>
      <c r="AA2673" s="25" t="str">
        <f t="shared" si="433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427"/>
        <v>2670</v>
      </c>
      <c r="B2674" s="25" t="s">
        <v>3435</v>
      </c>
      <c r="C2674" s="45">
        <v>45905</v>
      </c>
      <c r="D2674" s="45">
        <v>45910</v>
      </c>
      <c r="E2674" s="8">
        <v>30.8</v>
      </c>
      <c r="F2674" s="8">
        <f t="shared" si="428"/>
        <v>2710.4</v>
      </c>
      <c r="G2674" s="54">
        <f t="shared" si="429"/>
        <v>2710.4</v>
      </c>
      <c r="H2674" s="25">
        <v>505809</v>
      </c>
      <c r="I2674" s="25" t="s">
        <v>4027</v>
      </c>
      <c r="J2674" s="25">
        <v>1</v>
      </c>
      <c r="K2674" s="25">
        <v>1</v>
      </c>
      <c r="L2674" s="25">
        <f t="shared" si="430"/>
        <v>0</v>
      </c>
      <c r="M2674" s="25" t="s">
        <v>3553</v>
      </c>
      <c r="N2674" s="45">
        <v>45915</v>
      </c>
      <c r="O2674" s="54">
        <v>5456</v>
      </c>
      <c r="P2674" s="25" t="s">
        <v>3437</v>
      </c>
      <c r="Q2674" s="25" t="s">
        <v>637</v>
      </c>
      <c r="R2674" s="25" t="s">
        <v>638</v>
      </c>
      <c r="S2674" s="3">
        <v>4</v>
      </c>
      <c r="T2674" s="55"/>
      <c r="U2674" s="25" t="s">
        <v>19</v>
      </c>
      <c r="V2674" s="25" t="str">
        <f>VLOOKUP(P2674,'Customer List'!B:C,2,)</f>
        <v>DELHI</v>
      </c>
      <c r="W2674" s="56"/>
      <c r="X2674" s="45">
        <f>IF(OR(R2674 = "PRIYANKA MADAM", R2674 = "DEEPAK", R2674 = "PORTER"),N2674,"")</f>
        <v>45915</v>
      </c>
      <c r="Y2674" s="25">
        <f t="shared" si="431"/>
        <v>0</v>
      </c>
      <c r="Z2674" s="25" t="str">
        <f t="shared" si="432"/>
        <v>Monday</v>
      </c>
      <c r="AA2674" s="25" t="str">
        <f t="shared" si="433"/>
        <v>Monday</v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x14ac:dyDescent="0.25">
      <c r="A2675" s="25">
        <f t="shared" si="427"/>
        <v>2671</v>
      </c>
      <c r="B2675" s="25" t="s">
        <v>3435</v>
      </c>
      <c r="C2675" s="45">
        <v>45905</v>
      </c>
      <c r="D2675" s="45">
        <v>45910</v>
      </c>
      <c r="E2675" s="8">
        <v>92.4</v>
      </c>
      <c r="F2675" s="8">
        <f t="shared" si="428"/>
        <v>8131.2000000000007</v>
      </c>
      <c r="G2675" s="54">
        <f t="shared" si="429"/>
        <v>8131.2000000000007</v>
      </c>
      <c r="H2675" s="25">
        <v>505810</v>
      </c>
      <c r="I2675" s="25" t="s">
        <v>4028</v>
      </c>
      <c r="J2675" s="25">
        <v>1</v>
      </c>
      <c r="K2675" s="25">
        <v>1</v>
      </c>
      <c r="L2675" s="25">
        <f t="shared" si="430"/>
        <v>0</v>
      </c>
      <c r="M2675" s="25" t="s">
        <v>3534</v>
      </c>
      <c r="N2675" s="45">
        <v>45913</v>
      </c>
      <c r="O2675" s="54">
        <v>11286</v>
      </c>
      <c r="P2675" s="25" t="s">
        <v>618</v>
      </c>
      <c r="Q2675" s="25">
        <v>58155620725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Bhuvneshwar</v>
      </c>
      <c r="W2675" s="56"/>
      <c r="X2675" s="45">
        <v>45915</v>
      </c>
      <c r="Y2675" s="25">
        <f t="shared" si="431"/>
        <v>2</v>
      </c>
      <c r="Z2675" s="25" t="str">
        <f t="shared" si="432"/>
        <v>Saturday</v>
      </c>
      <c r="AA2675" s="25" t="str">
        <f t="shared" si="433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427"/>
        <v>2672</v>
      </c>
      <c r="B2676" s="25" t="s">
        <v>3435</v>
      </c>
      <c r="C2676" s="45">
        <v>45905</v>
      </c>
      <c r="D2676" s="45">
        <v>45910</v>
      </c>
      <c r="E2676" s="8">
        <v>177.75</v>
      </c>
      <c r="F2676" s="8">
        <f t="shared" si="428"/>
        <v>15642</v>
      </c>
      <c r="G2676" s="54">
        <f t="shared" si="429"/>
        <v>15642</v>
      </c>
      <c r="H2676" s="25">
        <v>505837</v>
      </c>
      <c r="I2676" s="25" t="s">
        <v>4029</v>
      </c>
      <c r="J2676" s="25">
        <v>1</v>
      </c>
      <c r="K2676" s="25">
        <v>1</v>
      </c>
      <c r="L2676" s="25">
        <f t="shared" si="430"/>
        <v>0</v>
      </c>
      <c r="M2676" s="25" t="s">
        <v>3534</v>
      </c>
      <c r="N2676" s="45">
        <v>45913</v>
      </c>
      <c r="O2676" s="54">
        <v>20263.5</v>
      </c>
      <c r="P2676" s="25" t="s">
        <v>618</v>
      </c>
      <c r="Q2676" s="25">
        <v>58155620725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431"/>
        <v>2</v>
      </c>
      <c r="Z2676" s="25" t="str">
        <f t="shared" si="432"/>
        <v>Saturday</v>
      </c>
      <c r="AA2676" s="25" t="str">
        <f t="shared" si="433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427"/>
        <v>2673</v>
      </c>
      <c r="B2677" s="25" t="s">
        <v>3435</v>
      </c>
      <c r="C2677" s="45">
        <v>45905</v>
      </c>
      <c r="D2677" s="45">
        <v>45910</v>
      </c>
      <c r="E2677" s="8">
        <v>204.75</v>
      </c>
      <c r="F2677" s="8">
        <f t="shared" si="428"/>
        <v>18018</v>
      </c>
      <c r="G2677" s="54">
        <f t="shared" si="429"/>
        <v>18018</v>
      </c>
      <c r="H2677" s="25">
        <v>506333</v>
      </c>
      <c r="I2677" s="25" t="s">
        <v>4030</v>
      </c>
      <c r="J2677" s="25">
        <v>1</v>
      </c>
      <c r="K2677" s="25">
        <v>1</v>
      </c>
      <c r="L2677" s="25">
        <f t="shared" si="430"/>
        <v>0</v>
      </c>
      <c r="M2677" s="25" t="s">
        <v>3534</v>
      </c>
      <c r="N2677" s="45">
        <v>45913</v>
      </c>
      <c r="O2677" s="54">
        <v>23341.5</v>
      </c>
      <c r="P2677" s="25" t="s">
        <v>618</v>
      </c>
      <c r="Q2677" s="25">
        <v>58155620725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431"/>
        <v>2</v>
      </c>
      <c r="Z2677" s="25" t="str">
        <f t="shared" si="432"/>
        <v>Saturday</v>
      </c>
      <c r="AA2677" s="25" t="str">
        <f t="shared" si="433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427"/>
        <v>2674</v>
      </c>
      <c r="B2678" s="25" t="s">
        <v>3435</v>
      </c>
      <c r="C2678" s="45">
        <v>45905</v>
      </c>
      <c r="D2678" s="45">
        <v>45910</v>
      </c>
      <c r="E2678" s="8">
        <v>204.75</v>
      </c>
      <c r="F2678" s="8">
        <f t="shared" si="428"/>
        <v>18018</v>
      </c>
      <c r="G2678" s="54">
        <f t="shared" si="429"/>
        <v>18018</v>
      </c>
      <c r="H2678" s="25">
        <v>506349</v>
      </c>
      <c r="I2678" s="25" t="s">
        <v>4031</v>
      </c>
      <c r="J2678" s="25">
        <v>1</v>
      </c>
      <c r="K2678" s="25">
        <v>1</v>
      </c>
      <c r="L2678" s="25">
        <f t="shared" si="430"/>
        <v>0</v>
      </c>
      <c r="M2678" s="25" t="s">
        <v>3532</v>
      </c>
      <c r="N2678" s="45">
        <v>45913</v>
      </c>
      <c r="O2678" s="54">
        <v>20737.080000000002</v>
      </c>
      <c r="P2678" s="25" t="s">
        <v>277</v>
      </c>
      <c r="Q2678" s="25">
        <v>58155615501</v>
      </c>
      <c r="R2678" s="25" t="s">
        <v>41</v>
      </c>
      <c r="S2678" s="3">
        <v>4</v>
      </c>
      <c r="T2678" s="55"/>
      <c r="U2678" s="25" t="s">
        <v>19</v>
      </c>
      <c r="V2678" s="25" t="str">
        <f>VLOOKUP(P2678,'Customer List'!B:C,2,)</f>
        <v>Pune</v>
      </c>
      <c r="W2678" s="56"/>
      <c r="X2678" s="45">
        <v>45915</v>
      </c>
      <c r="Y2678" s="25">
        <f t="shared" si="431"/>
        <v>2</v>
      </c>
      <c r="Z2678" s="25" t="str">
        <f t="shared" si="432"/>
        <v>Saturday</v>
      </c>
      <c r="AA2678" s="25" t="str">
        <f t="shared" si="433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427"/>
        <v>2675</v>
      </c>
      <c r="B2679" s="25" t="s">
        <v>3435</v>
      </c>
      <c r="C2679" s="45">
        <v>45905</v>
      </c>
      <c r="D2679" s="45">
        <v>45910</v>
      </c>
      <c r="E2679" s="8">
        <v>91.7</v>
      </c>
      <c r="F2679" s="8">
        <f t="shared" si="428"/>
        <v>8069.6</v>
      </c>
      <c r="G2679" s="54">
        <f t="shared" si="429"/>
        <v>8069.6</v>
      </c>
      <c r="H2679" s="25">
        <v>506915</v>
      </c>
      <c r="I2679" s="25" t="s">
        <v>4032</v>
      </c>
      <c r="J2679" s="25">
        <v>1</v>
      </c>
      <c r="K2679" s="25">
        <v>1</v>
      </c>
      <c r="L2679" s="25">
        <f t="shared" si="430"/>
        <v>0</v>
      </c>
      <c r="M2679" s="25" t="s">
        <v>3630</v>
      </c>
      <c r="N2679" s="45">
        <v>45917</v>
      </c>
      <c r="O2679" s="54">
        <v>10578.25</v>
      </c>
      <c r="P2679" s="25" t="s">
        <v>43</v>
      </c>
      <c r="Q2679" s="25" t="s">
        <v>637</v>
      </c>
      <c r="R2679" s="25" t="s">
        <v>725</v>
      </c>
      <c r="S2679" s="3">
        <v>4</v>
      </c>
      <c r="T2679" s="55"/>
      <c r="U2679" s="25" t="s">
        <v>19</v>
      </c>
      <c r="V2679" s="25" t="str">
        <f>VLOOKUP(P2679,'Customer List'!B:C,2,)</f>
        <v>Faridabad</v>
      </c>
      <c r="W2679" s="56"/>
      <c r="X2679" s="45">
        <f>IF(OR(R2679 = "PRIYANKA MADAM", R2679 = "DEEPAK", R2679 = "PORTER"),N2679,"")</f>
        <v>45917</v>
      </c>
      <c r="Y2679" s="25">
        <f t="shared" si="431"/>
        <v>0</v>
      </c>
      <c r="Z2679" s="25" t="str">
        <f t="shared" si="432"/>
        <v>Wednesday</v>
      </c>
      <c r="AA2679" s="25" t="str">
        <f t="shared" si="433"/>
        <v>Wednesday</v>
      </c>
      <c r="AB2679" s="25" t="str">
        <f>VLOOKUP(U2679,'Currency Sheet'!A:C,3,)</f>
        <v>DOLLAR</v>
      </c>
      <c r="AC2679" s="67" t="str">
        <f>VLOOKUP(P2679,'Customer List'!B:D,3,)</f>
        <v>Local</v>
      </c>
    </row>
    <row r="2680" spans="1:29" x14ac:dyDescent="0.25">
      <c r="A2680" s="25">
        <f t="shared" ref="A2680:A2743" si="435">A2679+1</f>
        <v>2676</v>
      </c>
      <c r="B2680" s="25" t="s">
        <v>3435</v>
      </c>
      <c r="C2680" s="45">
        <v>45905</v>
      </c>
      <c r="D2680" s="45">
        <v>45910</v>
      </c>
      <c r="E2680" s="8">
        <v>115.5</v>
      </c>
      <c r="F2680" s="8">
        <f t="shared" ref="F2680:F2743" si="436">IF(AB2680="DOLLAR",E2680*88,E2680)</f>
        <v>10164</v>
      </c>
      <c r="G2680" s="54">
        <f t="shared" ref="G2680:G2743" si="437">F2680*J2680</f>
        <v>10164</v>
      </c>
      <c r="H2680" s="25">
        <v>510003</v>
      </c>
      <c r="I2680" s="25" t="s">
        <v>4033</v>
      </c>
      <c r="J2680" s="25">
        <v>1</v>
      </c>
      <c r="K2680" s="25">
        <v>1</v>
      </c>
      <c r="L2680" s="25">
        <f t="shared" ref="L2680:L2743" si="438">J2680-K2680</f>
        <v>0</v>
      </c>
      <c r="M2680" s="25" t="s">
        <v>3532</v>
      </c>
      <c r="N2680" s="45">
        <v>45913</v>
      </c>
      <c r="O2680" s="54">
        <v>12533.4</v>
      </c>
      <c r="P2680" s="25" t="s">
        <v>277</v>
      </c>
      <c r="Q2680" s="25">
        <v>58155615501</v>
      </c>
      <c r="R2680" s="25" t="s">
        <v>41</v>
      </c>
      <c r="S2680" s="3">
        <v>4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431"/>
        <v>2</v>
      </c>
      <c r="Z2680" s="25" t="str">
        <f t="shared" si="432"/>
        <v>Saturday</v>
      </c>
      <c r="AA2680" s="25" t="str">
        <f t="shared" si="433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435"/>
        <v>2677</v>
      </c>
      <c r="B2681" s="25" t="s">
        <v>3435</v>
      </c>
      <c r="C2681" s="45">
        <v>45905</v>
      </c>
      <c r="D2681" s="45">
        <v>45910</v>
      </c>
      <c r="E2681" s="8">
        <v>248.5</v>
      </c>
      <c r="F2681" s="8">
        <f t="shared" si="436"/>
        <v>21868</v>
      </c>
      <c r="G2681" s="54">
        <f t="shared" si="437"/>
        <v>21868</v>
      </c>
      <c r="H2681" s="25">
        <v>514106</v>
      </c>
      <c r="I2681" s="25" t="s">
        <v>4034</v>
      </c>
      <c r="J2681" s="25">
        <v>1</v>
      </c>
      <c r="K2681" s="25">
        <v>1</v>
      </c>
      <c r="L2681" s="25">
        <f t="shared" si="438"/>
        <v>0</v>
      </c>
      <c r="M2681" s="25" t="s">
        <v>3633</v>
      </c>
      <c r="N2681" s="45">
        <v>45918</v>
      </c>
      <c r="O2681" s="54">
        <v>35766.25</v>
      </c>
      <c r="P2681" s="25" t="s">
        <v>3439</v>
      </c>
      <c r="Q2681" s="25" t="s">
        <v>1131</v>
      </c>
      <c r="R2681" s="25" t="s">
        <v>1131</v>
      </c>
      <c r="S2681" s="3">
        <v>4</v>
      </c>
      <c r="T2681" s="55"/>
      <c r="U2681" s="25" t="s">
        <v>19</v>
      </c>
      <c r="V2681" s="25" t="str">
        <f>VLOOKUP(P2681,'Customer List'!B:C,2,)</f>
        <v>DELHI</v>
      </c>
      <c r="W2681" s="56"/>
      <c r="X2681" s="45">
        <f>IF(OR(R2681 = "PRIYANKA MADAM", R2681 = "DEEPAK", R2681 = "PORTER"),N2681,"")</f>
        <v>45918</v>
      </c>
      <c r="Y2681" s="25">
        <f t="shared" ref="Y2681:Y2744" si="439">IF(X2681="", "", X2681-N2681)</f>
        <v>0</v>
      </c>
      <c r="Z2681" s="25" t="str">
        <f t="shared" ref="Z2681:Z2744" si="440">IF(N2681="", "", TEXT(N2681, "dddd"))</f>
        <v>Thursday</v>
      </c>
      <c r="AA2681" s="25" t="str">
        <f t="shared" ref="AA2681:AA2744" si="441">IF(X2681="", "", TEXT(X2681, "dddd"))</f>
        <v>Thursday</v>
      </c>
      <c r="AB2681" s="25" t="str">
        <f>VLOOKUP(U2681,'Currency Sheet'!A:C,3,)</f>
        <v>DOLLAR</v>
      </c>
      <c r="AC2681" s="67" t="str">
        <f>VLOOKUP(P2681,'Customer List'!B:D,3,)</f>
        <v>Local</v>
      </c>
    </row>
    <row r="2682" spans="1:29" x14ac:dyDescent="0.25">
      <c r="A2682" s="25">
        <f t="shared" si="435"/>
        <v>2678</v>
      </c>
      <c r="B2682" s="25" t="s">
        <v>3435</v>
      </c>
      <c r="C2682" s="45">
        <v>45905</v>
      </c>
      <c r="D2682" s="45">
        <v>45910</v>
      </c>
      <c r="E2682" s="8">
        <v>102.9</v>
      </c>
      <c r="F2682" s="8">
        <f t="shared" si="436"/>
        <v>9055.2000000000007</v>
      </c>
      <c r="G2682" s="54">
        <f t="shared" si="437"/>
        <v>9055.2000000000007</v>
      </c>
      <c r="H2682" s="25">
        <v>574302</v>
      </c>
      <c r="I2682" s="25" t="s">
        <v>4035</v>
      </c>
      <c r="J2682" s="25">
        <v>1</v>
      </c>
      <c r="K2682" s="25">
        <v>1</v>
      </c>
      <c r="L2682" s="25">
        <f t="shared" si="438"/>
        <v>0</v>
      </c>
      <c r="M2682" s="25" t="s">
        <v>3534</v>
      </c>
      <c r="N2682" s="45">
        <v>45913</v>
      </c>
      <c r="O2682" s="54">
        <v>12568.5</v>
      </c>
      <c r="P2682" s="25" t="s">
        <v>618</v>
      </c>
      <c r="Q2682" s="25">
        <v>58155620725</v>
      </c>
      <c r="R2682" s="25" t="s">
        <v>41</v>
      </c>
      <c r="S2682" s="3">
        <v>-20</v>
      </c>
      <c r="T2682" s="55"/>
      <c r="U2682" s="25" t="s">
        <v>19</v>
      </c>
      <c r="V2682" s="25" t="str">
        <f>VLOOKUP(P2682,'Customer List'!B:C,2,)</f>
        <v>Bhuvneshwar</v>
      </c>
      <c r="W2682" s="56"/>
      <c r="X2682" s="45">
        <v>45915</v>
      </c>
      <c r="Y2682" s="25">
        <f t="shared" si="439"/>
        <v>2</v>
      </c>
      <c r="Z2682" s="25" t="str">
        <f t="shared" si="440"/>
        <v>Saturday</v>
      </c>
      <c r="AA2682" s="25" t="str">
        <f t="shared" si="441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435"/>
        <v>2679</v>
      </c>
      <c r="B2683" s="25" t="s">
        <v>3435</v>
      </c>
      <c r="C2683" s="45">
        <v>45905</v>
      </c>
      <c r="D2683" s="45">
        <v>45910</v>
      </c>
      <c r="E2683" s="8">
        <v>78.400000000000006</v>
      </c>
      <c r="F2683" s="8">
        <f t="shared" si="436"/>
        <v>6899.2000000000007</v>
      </c>
      <c r="G2683" s="54">
        <f t="shared" si="437"/>
        <v>6899.2000000000007</v>
      </c>
      <c r="H2683" s="25">
        <v>575304</v>
      </c>
      <c r="I2683" s="25" t="s">
        <v>4036</v>
      </c>
      <c r="J2683" s="25">
        <v>1</v>
      </c>
      <c r="K2683" s="25">
        <v>1</v>
      </c>
      <c r="L2683" s="25">
        <f t="shared" si="438"/>
        <v>0</v>
      </c>
      <c r="M2683" s="25" t="s">
        <v>3534</v>
      </c>
      <c r="N2683" s="45">
        <v>45913</v>
      </c>
      <c r="O2683" s="54">
        <v>9576</v>
      </c>
      <c r="P2683" s="25" t="s">
        <v>618</v>
      </c>
      <c r="Q2683" s="25">
        <v>58155620725</v>
      </c>
      <c r="R2683" s="25" t="s">
        <v>41</v>
      </c>
      <c r="S2683" s="3">
        <v>-20</v>
      </c>
      <c r="T2683" s="55"/>
      <c r="U2683" s="25" t="s">
        <v>19</v>
      </c>
      <c r="V2683" s="25" t="str">
        <f>VLOOKUP(P2683,'Customer List'!B:C,2,)</f>
        <v>Bhuvneshwar</v>
      </c>
      <c r="W2683" s="56"/>
      <c r="X2683" s="45">
        <v>45915</v>
      </c>
      <c r="Y2683" s="25">
        <f t="shared" si="439"/>
        <v>2</v>
      </c>
      <c r="Z2683" s="25" t="str">
        <f t="shared" si="440"/>
        <v>Saturday</v>
      </c>
      <c r="AA2683" s="25" t="str">
        <f t="shared" si="441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435"/>
        <v>2680</v>
      </c>
      <c r="B2684" s="25" t="s">
        <v>3435</v>
      </c>
      <c r="C2684" s="45">
        <v>45905</v>
      </c>
      <c r="D2684" s="45">
        <v>45910</v>
      </c>
      <c r="E2684" s="8">
        <v>107.1</v>
      </c>
      <c r="F2684" s="8">
        <f t="shared" si="436"/>
        <v>9424.7999999999993</v>
      </c>
      <c r="G2684" s="54">
        <f t="shared" si="437"/>
        <v>9424.7999999999993</v>
      </c>
      <c r="H2684" s="25">
        <v>576404</v>
      </c>
      <c r="I2684" s="25" t="s">
        <v>4037</v>
      </c>
      <c r="J2684" s="25">
        <v>1</v>
      </c>
      <c r="K2684" s="25">
        <v>1</v>
      </c>
      <c r="L2684" s="25">
        <f t="shared" si="438"/>
        <v>0</v>
      </c>
      <c r="M2684" s="25" t="s">
        <v>3532</v>
      </c>
      <c r="N2684" s="45">
        <v>45913</v>
      </c>
      <c r="O2684" s="54">
        <v>11621.88</v>
      </c>
      <c r="P2684" s="25" t="s">
        <v>277</v>
      </c>
      <c r="Q2684" s="25">
        <v>58155615501</v>
      </c>
      <c r="R2684" s="25" t="s">
        <v>41</v>
      </c>
      <c r="S2684" s="3">
        <v>-20</v>
      </c>
      <c r="T2684" s="55"/>
      <c r="U2684" s="25" t="s">
        <v>19</v>
      </c>
      <c r="V2684" s="25" t="str">
        <f>VLOOKUP(P2684,'Customer List'!B:C,2,)</f>
        <v>Pune</v>
      </c>
      <c r="W2684" s="56"/>
      <c r="X2684" s="45">
        <v>45915</v>
      </c>
      <c r="Y2684" s="25">
        <f t="shared" si="439"/>
        <v>2</v>
      </c>
      <c r="Z2684" s="25" t="str">
        <f t="shared" si="440"/>
        <v>Saturday</v>
      </c>
      <c r="AA2684" s="25" t="str">
        <f t="shared" si="441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435"/>
        <v>2681</v>
      </c>
      <c r="B2685" s="25" t="s">
        <v>3435</v>
      </c>
      <c r="C2685" s="45">
        <v>45905</v>
      </c>
      <c r="D2685" s="45">
        <v>45910</v>
      </c>
      <c r="E2685" s="8">
        <v>0.33333333333333331</v>
      </c>
      <c r="F2685" s="8">
        <f t="shared" si="436"/>
        <v>29.333333333333332</v>
      </c>
      <c r="G2685" s="54">
        <f t="shared" si="437"/>
        <v>58.666666666666664</v>
      </c>
      <c r="H2685" s="25">
        <v>740811</v>
      </c>
      <c r="I2685" s="25" t="s">
        <v>4038</v>
      </c>
      <c r="J2685" s="25">
        <v>2</v>
      </c>
      <c r="K2685" s="25"/>
      <c r="L2685" s="25">
        <f t="shared" si="438"/>
        <v>2</v>
      </c>
      <c r="M2685" s="25"/>
      <c r="N2685" s="45"/>
      <c r="O2685" s="54"/>
      <c r="P2685" s="25" t="s">
        <v>3702</v>
      </c>
      <c r="Q2685" s="25"/>
      <c r="R2685" s="25"/>
      <c r="S2685" s="3">
        <v>4</v>
      </c>
      <c r="T2685" s="55" t="s">
        <v>3616</v>
      </c>
      <c r="U2685" s="25" t="s">
        <v>19</v>
      </c>
      <c r="V2685" s="25" t="str">
        <f>VLOOKUP(P2685,'Customer List'!B:C,2,)</f>
        <v>Unknown</v>
      </c>
      <c r="W2685" s="56" t="s">
        <v>3605</v>
      </c>
      <c r="X2685" s="45" t="str">
        <f>IF(OR(R2685 = "PRIYANKA MADAM", R2685 = "DEEPAK", R2685 = "PORTER"),N2685,"")</f>
        <v/>
      </c>
      <c r="Y2685" s="25" t="str">
        <f t="shared" si="439"/>
        <v/>
      </c>
      <c r="Z2685" s="25" t="str">
        <f t="shared" si="440"/>
        <v/>
      </c>
      <c r="AA2685" s="25" t="str">
        <f t="shared" si="441"/>
        <v/>
      </c>
      <c r="AB2685" s="25" t="str">
        <f>VLOOKUP(U2685,'Currency Sheet'!A:C,3,)</f>
        <v>DOLLAR</v>
      </c>
      <c r="AC2685" s="67" t="str">
        <f>VLOOKUP(P2685,'Customer List'!B:D,3,)</f>
        <v>Unknown</v>
      </c>
    </row>
    <row r="2686" spans="1:29" x14ac:dyDescent="0.25">
      <c r="A2686" s="25">
        <f t="shared" si="435"/>
        <v>2682</v>
      </c>
      <c r="B2686" s="25" t="s">
        <v>3435</v>
      </c>
      <c r="C2686" s="45">
        <v>45905</v>
      </c>
      <c r="D2686" s="45">
        <v>45910</v>
      </c>
      <c r="E2686" s="8">
        <v>0.33333333333333331</v>
      </c>
      <c r="F2686" s="8">
        <f t="shared" si="436"/>
        <v>29.333333333333332</v>
      </c>
      <c r="G2686" s="54">
        <f t="shared" si="437"/>
        <v>29.333333333333332</v>
      </c>
      <c r="H2686" s="25">
        <v>740811</v>
      </c>
      <c r="I2686" s="25" t="s">
        <v>4038</v>
      </c>
      <c r="J2686" s="25">
        <v>1</v>
      </c>
      <c r="K2686" s="25">
        <v>1</v>
      </c>
      <c r="L2686" s="25">
        <f t="shared" si="438"/>
        <v>0</v>
      </c>
      <c r="M2686" s="25" t="s">
        <v>3678</v>
      </c>
      <c r="N2686" s="45">
        <v>45920</v>
      </c>
      <c r="O2686" s="54">
        <v>0</v>
      </c>
      <c r="P2686" s="25" t="s">
        <v>2053</v>
      </c>
      <c r="Q2686" s="25">
        <v>58155918682</v>
      </c>
      <c r="R2686" s="25" t="s">
        <v>41</v>
      </c>
      <c r="S2686" s="3">
        <v>4</v>
      </c>
      <c r="T2686" s="55" t="s">
        <v>3616</v>
      </c>
      <c r="U2686" s="25" t="s">
        <v>19</v>
      </c>
      <c r="V2686" s="25" t="str">
        <f>VLOOKUP(P2686,'Customer List'!B:C,2,)</f>
        <v>Banglore</v>
      </c>
      <c r="W2686" s="56"/>
      <c r="X2686" s="45">
        <v>45922</v>
      </c>
      <c r="Y2686" s="25">
        <f t="shared" si="439"/>
        <v>2</v>
      </c>
      <c r="Z2686" s="25" t="str">
        <f t="shared" si="440"/>
        <v>Saturday</v>
      </c>
      <c r="AA2686" s="25" t="str">
        <f t="shared" si="441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435"/>
        <v>2683</v>
      </c>
      <c r="B2687" s="25" t="s">
        <v>3435</v>
      </c>
      <c r="C2687" s="45">
        <v>45905</v>
      </c>
      <c r="D2687" s="45">
        <v>45910</v>
      </c>
      <c r="E2687" s="8">
        <v>205.8</v>
      </c>
      <c r="F2687" s="8">
        <f t="shared" si="436"/>
        <v>18110.400000000001</v>
      </c>
      <c r="G2687" s="54">
        <f t="shared" si="437"/>
        <v>18110.400000000001</v>
      </c>
      <c r="H2687" s="25">
        <v>741094</v>
      </c>
      <c r="I2687" s="25" t="s">
        <v>4039</v>
      </c>
      <c r="J2687" s="25">
        <v>1</v>
      </c>
      <c r="K2687" s="25">
        <v>1</v>
      </c>
      <c r="L2687" s="25">
        <f t="shared" si="438"/>
        <v>0</v>
      </c>
      <c r="M2687" s="25" t="s">
        <v>3517</v>
      </c>
      <c r="N2687" s="45">
        <v>45913</v>
      </c>
      <c r="O2687" s="54">
        <v>31899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439"/>
        <v>2</v>
      </c>
      <c r="Z2687" s="25" t="str">
        <f t="shared" si="440"/>
        <v>Saturday</v>
      </c>
      <c r="AA2687" s="25" t="str">
        <f t="shared" si="441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435"/>
        <v>2684</v>
      </c>
      <c r="B2688" s="25" t="s">
        <v>3435</v>
      </c>
      <c r="C2688" s="45">
        <v>45905</v>
      </c>
      <c r="D2688" s="45">
        <v>45910</v>
      </c>
      <c r="E2688" s="8">
        <v>41.3</v>
      </c>
      <c r="F2688" s="8">
        <f t="shared" si="436"/>
        <v>3634.3999999999996</v>
      </c>
      <c r="G2688" s="54">
        <f t="shared" si="437"/>
        <v>3634.3999999999996</v>
      </c>
      <c r="H2688" s="25">
        <v>741095</v>
      </c>
      <c r="I2688" s="25" t="s">
        <v>4040</v>
      </c>
      <c r="J2688" s="25">
        <v>1</v>
      </c>
      <c r="K2688" s="25">
        <v>1</v>
      </c>
      <c r="L2688" s="25">
        <f t="shared" si="438"/>
        <v>0</v>
      </c>
      <c r="M2688" s="25" t="s">
        <v>3517</v>
      </c>
      <c r="N2688" s="45">
        <v>45913</v>
      </c>
      <c r="O2688" s="54">
        <v>6401.5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439"/>
        <v>2</v>
      </c>
      <c r="Z2688" s="25" t="str">
        <f t="shared" si="440"/>
        <v>Saturday</v>
      </c>
      <c r="AA2688" s="25" t="str">
        <f t="shared" si="441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435"/>
        <v>2685</v>
      </c>
      <c r="B2689" s="25" t="s">
        <v>3435</v>
      </c>
      <c r="C2689" s="45">
        <v>45905</v>
      </c>
      <c r="D2689" s="45">
        <v>45910</v>
      </c>
      <c r="E2689" s="8">
        <v>82.6</v>
      </c>
      <c r="F2689" s="8">
        <f t="shared" si="436"/>
        <v>7268.7999999999993</v>
      </c>
      <c r="G2689" s="54">
        <f t="shared" si="437"/>
        <v>7268.7999999999993</v>
      </c>
      <c r="H2689" s="25">
        <v>741096</v>
      </c>
      <c r="I2689" s="25" t="s">
        <v>4041</v>
      </c>
      <c r="J2689" s="25">
        <v>1</v>
      </c>
      <c r="K2689" s="25">
        <v>1</v>
      </c>
      <c r="L2689" s="25">
        <f t="shared" si="438"/>
        <v>0</v>
      </c>
      <c r="M2689" s="25" t="s">
        <v>3517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439"/>
        <v>2</v>
      </c>
      <c r="Z2689" s="25" t="str">
        <f t="shared" si="440"/>
        <v>Saturday</v>
      </c>
      <c r="AA2689" s="25" t="str">
        <f t="shared" si="441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435"/>
        <v>2686</v>
      </c>
      <c r="B2690" s="25" t="s">
        <v>3435</v>
      </c>
      <c r="C2690" s="45">
        <v>45905</v>
      </c>
      <c r="D2690" s="45">
        <v>45910</v>
      </c>
      <c r="E2690" s="8">
        <v>82.6</v>
      </c>
      <c r="F2690" s="8">
        <f t="shared" si="436"/>
        <v>7268.7999999999993</v>
      </c>
      <c r="G2690" s="54">
        <f t="shared" si="437"/>
        <v>7268.7999999999993</v>
      </c>
      <c r="H2690" s="25">
        <v>741100</v>
      </c>
      <c r="I2690" s="25" t="s">
        <v>4042</v>
      </c>
      <c r="J2690" s="25">
        <v>1</v>
      </c>
      <c r="K2690" s="25">
        <v>1</v>
      </c>
      <c r="L2690" s="25">
        <f t="shared" si="438"/>
        <v>0</v>
      </c>
      <c r="M2690" s="25" t="s">
        <v>3517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439"/>
        <v>2</v>
      </c>
      <c r="Z2690" s="25" t="str">
        <f t="shared" si="440"/>
        <v>Saturday</v>
      </c>
      <c r="AA2690" s="25" t="str">
        <f t="shared" si="441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435"/>
        <v>2687</v>
      </c>
      <c r="B2691" s="25" t="s">
        <v>3435</v>
      </c>
      <c r="C2691" s="45">
        <v>45905</v>
      </c>
      <c r="D2691" s="45">
        <v>45910</v>
      </c>
      <c r="E2691" s="8">
        <v>82.6</v>
      </c>
      <c r="F2691" s="8">
        <f t="shared" si="436"/>
        <v>7268.7999999999993</v>
      </c>
      <c r="G2691" s="54">
        <f t="shared" si="437"/>
        <v>7268.7999999999993</v>
      </c>
      <c r="H2691" s="25">
        <v>741101</v>
      </c>
      <c r="I2691" s="25" t="s">
        <v>4043</v>
      </c>
      <c r="J2691" s="25">
        <v>1</v>
      </c>
      <c r="K2691" s="25">
        <v>1</v>
      </c>
      <c r="L2691" s="25">
        <f t="shared" si="438"/>
        <v>0</v>
      </c>
      <c r="M2691" s="25" t="s">
        <v>3517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439"/>
        <v>2</v>
      </c>
      <c r="Z2691" s="25" t="str">
        <f t="shared" si="440"/>
        <v>Saturday</v>
      </c>
      <c r="AA2691" s="25" t="str">
        <f t="shared" si="441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435"/>
        <v>2688</v>
      </c>
      <c r="B2692" s="25" t="s">
        <v>3435</v>
      </c>
      <c r="C2692" s="45">
        <v>45905</v>
      </c>
      <c r="D2692" s="45">
        <v>45910</v>
      </c>
      <c r="E2692" s="8">
        <v>82.6</v>
      </c>
      <c r="F2692" s="8">
        <f t="shared" si="436"/>
        <v>7268.7999999999993</v>
      </c>
      <c r="G2692" s="54">
        <f t="shared" si="437"/>
        <v>7268.7999999999993</v>
      </c>
      <c r="H2692" s="25">
        <v>741105</v>
      </c>
      <c r="I2692" s="25" t="s">
        <v>4044</v>
      </c>
      <c r="J2692" s="25">
        <v>1</v>
      </c>
      <c r="K2692" s="25">
        <v>1</v>
      </c>
      <c r="L2692" s="25">
        <f t="shared" si="438"/>
        <v>0</v>
      </c>
      <c r="M2692" s="25" t="s">
        <v>3517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439"/>
        <v>2</v>
      </c>
      <c r="Z2692" s="25" t="str">
        <f t="shared" si="440"/>
        <v>Saturday</v>
      </c>
      <c r="AA2692" s="25" t="str">
        <f t="shared" si="441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435"/>
        <v>2689</v>
      </c>
      <c r="B2693" s="25" t="s">
        <v>3435</v>
      </c>
      <c r="C2693" s="45">
        <v>45905</v>
      </c>
      <c r="D2693" s="45">
        <v>45910</v>
      </c>
      <c r="E2693" s="8">
        <v>82.6</v>
      </c>
      <c r="F2693" s="8">
        <f t="shared" si="436"/>
        <v>7268.7999999999993</v>
      </c>
      <c r="G2693" s="54">
        <f t="shared" si="437"/>
        <v>7268.7999999999993</v>
      </c>
      <c r="H2693" s="25">
        <v>741108</v>
      </c>
      <c r="I2693" s="25" t="s">
        <v>4045</v>
      </c>
      <c r="J2693" s="25">
        <v>1</v>
      </c>
      <c r="K2693" s="25">
        <v>1</v>
      </c>
      <c r="L2693" s="25">
        <f t="shared" si="438"/>
        <v>0</v>
      </c>
      <c r="M2693" s="25" t="s">
        <v>3517</v>
      </c>
      <c r="N2693" s="45">
        <v>45913</v>
      </c>
      <c r="O2693" s="54">
        <v>12803</v>
      </c>
      <c r="P2693" s="25" t="s">
        <v>2053</v>
      </c>
      <c r="Q2693" s="25">
        <v>58155618231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439"/>
        <v>2</v>
      </c>
      <c r="Z2693" s="25" t="str">
        <f t="shared" si="440"/>
        <v>Saturday</v>
      </c>
      <c r="AA2693" s="25" t="str">
        <f t="shared" si="441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435"/>
        <v>2690</v>
      </c>
      <c r="B2694" s="25" t="s">
        <v>3435</v>
      </c>
      <c r="C2694" s="45">
        <v>45905</v>
      </c>
      <c r="D2694" s="45">
        <v>45910</v>
      </c>
      <c r="E2694" s="8">
        <v>82.6</v>
      </c>
      <c r="F2694" s="8">
        <f t="shared" si="436"/>
        <v>7268.7999999999993</v>
      </c>
      <c r="G2694" s="54">
        <f t="shared" si="437"/>
        <v>7268.7999999999993</v>
      </c>
      <c r="H2694" s="25">
        <v>741114</v>
      </c>
      <c r="I2694" s="25" t="s">
        <v>4046</v>
      </c>
      <c r="J2694" s="25">
        <v>1</v>
      </c>
      <c r="K2694" s="25">
        <v>1</v>
      </c>
      <c r="L2694" s="25">
        <f t="shared" si="438"/>
        <v>0</v>
      </c>
      <c r="M2694" s="25" t="s">
        <v>3517</v>
      </c>
      <c r="N2694" s="45">
        <v>45913</v>
      </c>
      <c r="O2694" s="54">
        <v>12803</v>
      </c>
      <c r="P2694" s="25" t="s">
        <v>2053</v>
      </c>
      <c r="Q2694" s="25">
        <v>58155618231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439"/>
        <v>2</v>
      </c>
      <c r="Z2694" s="25" t="str">
        <f t="shared" si="440"/>
        <v>Saturday</v>
      </c>
      <c r="AA2694" s="25" t="str">
        <f t="shared" si="441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435"/>
        <v>2691</v>
      </c>
      <c r="B2695" s="25" t="s">
        <v>3435</v>
      </c>
      <c r="C2695" s="45">
        <v>45905</v>
      </c>
      <c r="D2695" s="45">
        <v>45910</v>
      </c>
      <c r="E2695" s="8">
        <v>82.6</v>
      </c>
      <c r="F2695" s="8">
        <f t="shared" si="436"/>
        <v>7268.7999999999993</v>
      </c>
      <c r="G2695" s="54">
        <f t="shared" si="437"/>
        <v>7268.7999999999993</v>
      </c>
      <c r="H2695" s="25">
        <v>741121</v>
      </c>
      <c r="I2695" s="25" t="s">
        <v>4047</v>
      </c>
      <c r="J2695" s="25">
        <v>1</v>
      </c>
      <c r="K2695" s="25">
        <v>1</v>
      </c>
      <c r="L2695" s="25">
        <f t="shared" si="438"/>
        <v>0</v>
      </c>
      <c r="M2695" s="25" t="s">
        <v>3517</v>
      </c>
      <c r="N2695" s="45">
        <v>45913</v>
      </c>
      <c r="O2695" s="54">
        <v>12803</v>
      </c>
      <c r="P2695" s="25" t="s">
        <v>2053</v>
      </c>
      <c r="Q2695" s="25">
        <v>58155618231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439"/>
        <v>2</v>
      </c>
      <c r="Z2695" s="25" t="str">
        <f t="shared" si="440"/>
        <v>Saturday</v>
      </c>
      <c r="AA2695" s="25" t="str">
        <f t="shared" si="441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x14ac:dyDescent="0.25">
      <c r="A2696" s="25">
        <f t="shared" si="435"/>
        <v>2692</v>
      </c>
      <c r="B2696" s="25" t="s">
        <v>3435</v>
      </c>
      <c r="C2696" s="45">
        <v>45905</v>
      </c>
      <c r="D2696" s="45">
        <v>45910</v>
      </c>
      <c r="E2696" s="8">
        <v>0.33333333333333331</v>
      </c>
      <c r="F2696" s="8">
        <f t="shared" si="436"/>
        <v>29.333333333333332</v>
      </c>
      <c r="G2696" s="54">
        <f t="shared" si="437"/>
        <v>58.666666666666664</v>
      </c>
      <c r="H2696" s="25">
        <v>741146</v>
      </c>
      <c r="I2696" s="25" t="s">
        <v>4048</v>
      </c>
      <c r="J2696" s="25">
        <v>2</v>
      </c>
      <c r="K2696" s="25"/>
      <c r="L2696" s="25">
        <f t="shared" si="438"/>
        <v>2</v>
      </c>
      <c r="M2696" s="25"/>
      <c r="N2696" s="45"/>
      <c r="O2696" s="54"/>
      <c r="P2696" s="25" t="s">
        <v>3702</v>
      </c>
      <c r="Q2696" s="25"/>
      <c r="R2696" s="25"/>
      <c r="S2696" s="3">
        <v>4</v>
      </c>
      <c r="T2696" s="55" t="s">
        <v>3616</v>
      </c>
      <c r="U2696" s="25" t="s">
        <v>19</v>
      </c>
      <c r="V2696" s="25" t="str">
        <f>VLOOKUP(P2696,'Customer List'!B:C,2,)</f>
        <v>Unknown</v>
      </c>
      <c r="W2696" s="56" t="s">
        <v>3605</v>
      </c>
      <c r="X2696" s="45" t="str">
        <f>IF(OR(R2696 = "PRIYANKA MADAM", R2696 = "DEEPAK", R2696 = "PORTER"),N2696,"")</f>
        <v/>
      </c>
      <c r="Y2696" s="25" t="str">
        <f t="shared" si="439"/>
        <v/>
      </c>
      <c r="Z2696" s="25" t="str">
        <f t="shared" si="440"/>
        <v/>
      </c>
      <c r="AA2696" s="25" t="str">
        <f t="shared" si="441"/>
        <v/>
      </c>
      <c r="AB2696" s="25" t="str">
        <f>VLOOKUP(U2696,'Currency Sheet'!A:C,3,)</f>
        <v>DOLLAR</v>
      </c>
      <c r="AC2696" s="67" t="str">
        <f>VLOOKUP(P2696,'Customer List'!B:D,3,)</f>
        <v>Unknown</v>
      </c>
    </row>
    <row r="2697" spans="1:29" x14ac:dyDescent="0.25">
      <c r="A2697" s="25">
        <f t="shared" si="435"/>
        <v>2693</v>
      </c>
      <c r="B2697" s="25" t="s">
        <v>3435</v>
      </c>
      <c r="C2697" s="45">
        <v>45905</v>
      </c>
      <c r="D2697" s="45">
        <v>45910</v>
      </c>
      <c r="E2697" s="8">
        <v>0.33333333333333331</v>
      </c>
      <c r="F2697" s="8">
        <f t="shared" si="436"/>
        <v>29.333333333333332</v>
      </c>
      <c r="G2697" s="54">
        <f t="shared" si="437"/>
        <v>29.333333333333332</v>
      </c>
      <c r="H2697" s="25">
        <v>741146</v>
      </c>
      <c r="I2697" s="25" t="s">
        <v>4048</v>
      </c>
      <c r="J2697" s="25">
        <v>1</v>
      </c>
      <c r="K2697" s="25">
        <v>1</v>
      </c>
      <c r="L2697" s="25">
        <f t="shared" si="438"/>
        <v>0</v>
      </c>
      <c r="M2697" s="25" t="s">
        <v>3678</v>
      </c>
      <c r="N2697" s="45">
        <v>45920</v>
      </c>
      <c r="O2697" s="54">
        <v>0</v>
      </c>
      <c r="P2697" s="25" t="s">
        <v>2053</v>
      </c>
      <c r="Q2697" s="25">
        <v>58155918682</v>
      </c>
      <c r="R2697" s="25" t="s">
        <v>41</v>
      </c>
      <c r="S2697" s="3">
        <v>4</v>
      </c>
      <c r="T2697" s="55" t="s">
        <v>3616</v>
      </c>
      <c r="U2697" s="25" t="s">
        <v>19</v>
      </c>
      <c r="V2697" s="25" t="str">
        <f>VLOOKUP(P2697,'Customer List'!B:C,2,)</f>
        <v>Banglore</v>
      </c>
      <c r="W2697" s="56"/>
      <c r="X2697" s="45">
        <v>45922</v>
      </c>
      <c r="Y2697" s="25">
        <f t="shared" si="439"/>
        <v>2</v>
      </c>
      <c r="Z2697" s="25" t="str">
        <f t="shared" si="440"/>
        <v>Saturday</v>
      </c>
      <c r="AA2697" s="25" t="str">
        <f t="shared" si="441"/>
        <v>Monday</v>
      </c>
      <c r="AB2697" s="25" t="str">
        <f>VLOOKUP(U2697,'Currency Sheet'!A:C,3,)</f>
        <v>DOLLAR</v>
      </c>
      <c r="AC2697" s="67" t="str">
        <f>VLOOKUP(P2697,'Customer List'!B:D,3,)</f>
        <v>OutStation</v>
      </c>
    </row>
    <row r="2698" spans="1:29" x14ac:dyDescent="0.25">
      <c r="A2698" s="25">
        <f t="shared" si="435"/>
        <v>2694</v>
      </c>
      <c r="B2698" s="25" t="s">
        <v>3435</v>
      </c>
      <c r="C2698" s="45">
        <v>45905</v>
      </c>
      <c r="D2698" s="45">
        <v>45910</v>
      </c>
      <c r="E2698" s="8">
        <v>246.4</v>
      </c>
      <c r="F2698" s="8">
        <f t="shared" si="436"/>
        <v>21683.200000000001</v>
      </c>
      <c r="G2698" s="54">
        <f t="shared" si="437"/>
        <v>21683.200000000001</v>
      </c>
      <c r="H2698" s="25">
        <v>769404</v>
      </c>
      <c r="I2698" s="25" t="s">
        <v>4049</v>
      </c>
      <c r="J2698" s="25">
        <v>1</v>
      </c>
      <c r="K2698" s="25">
        <v>1</v>
      </c>
      <c r="L2698" s="25">
        <f t="shared" si="438"/>
        <v>0</v>
      </c>
      <c r="M2698" s="25" t="s">
        <v>3532</v>
      </c>
      <c r="N2698" s="45">
        <v>45913</v>
      </c>
      <c r="O2698" s="54">
        <v>26737.919999999998</v>
      </c>
      <c r="P2698" s="25" t="s">
        <v>277</v>
      </c>
      <c r="Q2698" s="25">
        <v>58155615501</v>
      </c>
      <c r="R2698" s="25" t="s">
        <v>41</v>
      </c>
      <c r="S2698" s="3">
        <v>-20</v>
      </c>
      <c r="T2698" s="55"/>
      <c r="U2698" s="25" t="s">
        <v>19</v>
      </c>
      <c r="V2698" s="25" t="str">
        <f>VLOOKUP(P2698,'Customer List'!B:C,2,)</f>
        <v>Pune</v>
      </c>
      <c r="W2698" s="56"/>
      <c r="X2698" s="45">
        <v>45915</v>
      </c>
      <c r="Y2698" s="25">
        <f t="shared" si="439"/>
        <v>2</v>
      </c>
      <c r="Z2698" s="25" t="str">
        <f t="shared" si="440"/>
        <v>Saturday</v>
      </c>
      <c r="AA2698" s="25" t="str">
        <f t="shared" si="441"/>
        <v>Monday</v>
      </c>
      <c r="AB2698" s="25" t="str">
        <f>VLOOKUP(U2698,'Currency Sheet'!A:C,3,)</f>
        <v>DOLLAR</v>
      </c>
      <c r="AC2698" s="67" t="str">
        <f>VLOOKUP(P2698,'Customer List'!B:D,3,)</f>
        <v>OutStation</v>
      </c>
    </row>
    <row r="2699" spans="1:29" x14ac:dyDescent="0.25">
      <c r="A2699" s="25">
        <f t="shared" si="435"/>
        <v>2695</v>
      </c>
      <c r="B2699" s="25" t="s">
        <v>3435</v>
      </c>
      <c r="C2699" s="45">
        <v>45905</v>
      </c>
      <c r="D2699" s="45">
        <v>45910</v>
      </c>
      <c r="E2699" s="8">
        <v>389.2</v>
      </c>
      <c r="F2699" s="8">
        <f t="shared" si="436"/>
        <v>34249.599999999999</v>
      </c>
      <c r="G2699" s="54">
        <f t="shared" si="437"/>
        <v>34249.599999999999</v>
      </c>
      <c r="H2699" s="25">
        <v>902602</v>
      </c>
      <c r="I2699" s="25" t="s">
        <v>4050</v>
      </c>
      <c r="J2699" s="25">
        <v>1</v>
      </c>
      <c r="K2699" s="25">
        <v>1</v>
      </c>
      <c r="L2699" s="25">
        <f t="shared" si="438"/>
        <v>0</v>
      </c>
      <c r="M2699" s="25" t="s">
        <v>3521</v>
      </c>
      <c r="N2699" s="45">
        <v>45913</v>
      </c>
      <c r="O2699" s="54">
        <v>62049.599999999999</v>
      </c>
      <c r="P2699" s="25" t="s">
        <v>212</v>
      </c>
      <c r="Q2699" s="25">
        <v>58155613880</v>
      </c>
      <c r="R2699" s="25" t="s">
        <v>41</v>
      </c>
      <c r="S2699" s="3">
        <v>4</v>
      </c>
      <c r="T2699" s="55"/>
      <c r="U2699" s="25" t="s">
        <v>19</v>
      </c>
      <c r="V2699" s="25" t="str">
        <f>VLOOKUP(P2699,'Customer List'!B:C,2,)</f>
        <v>Banglore</v>
      </c>
      <c r="W2699" s="56"/>
      <c r="X2699" s="45">
        <v>45915</v>
      </c>
      <c r="Y2699" s="25">
        <f t="shared" si="439"/>
        <v>2</v>
      </c>
      <c r="Z2699" s="25" t="str">
        <f t="shared" si="440"/>
        <v>Saturday</v>
      </c>
      <c r="AA2699" s="25" t="str">
        <f t="shared" si="441"/>
        <v>Monday</v>
      </c>
      <c r="AB2699" s="25" t="str">
        <f>VLOOKUP(U2699,'Currency Sheet'!A:C,3,)</f>
        <v>DOLLAR</v>
      </c>
      <c r="AC2699" s="67" t="str">
        <f>VLOOKUP(P2699,'Customer List'!B:D,3,)</f>
        <v>OutStation</v>
      </c>
    </row>
    <row r="2700" spans="1:29" x14ac:dyDescent="0.25">
      <c r="A2700" s="25">
        <f t="shared" si="435"/>
        <v>2696</v>
      </c>
      <c r="B2700" s="25" t="s">
        <v>3435</v>
      </c>
      <c r="C2700" s="45">
        <v>45905</v>
      </c>
      <c r="D2700" s="45">
        <v>45910</v>
      </c>
      <c r="E2700" s="8">
        <v>93.1</v>
      </c>
      <c r="F2700" s="8">
        <f t="shared" si="436"/>
        <v>8192.7999999999993</v>
      </c>
      <c r="G2700" s="54">
        <f t="shared" si="437"/>
        <v>8192.7999999999993</v>
      </c>
      <c r="H2700" s="25">
        <v>926506</v>
      </c>
      <c r="I2700" s="25" t="s">
        <v>4051</v>
      </c>
      <c r="J2700" s="25">
        <v>1</v>
      </c>
      <c r="K2700" s="25">
        <v>1</v>
      </c>
      <c r="L2700" s="25">
        <f t="shared" si="438"/>
        <v>0</v>
      </c>
      <c r="M2700" s="25" t="s">
        <v>3453</v>
      </c>
      <c r="N2700" s="45">
        <v>45911</v>
      </c>
      <c r="O2700" s="54">
        <v>12768</v>
      </c>
      <c r="P2700" s="25" t="s">
        <v>209</v>
      </c>
      <c r="Q2700" s="25" t="s">
        <v>1131</v>
      </c>
      <c r="R2700" s="25" t="s">
        <v>1131</v>
      </c>
      <c r="S2700" s="3">
        <v>4</v>
      </c>
      <c r="T2700" s="55"/>
      <c r="U2700" s="25" t="s">
        <v>19</v>
      </c>
      <c r="V2700" s="25" t="str">
        <f>VLOOKUP(P2700,'Customer List'!B:C,2,)</f>
        <v>Delhi</v>
      </c>
      <c r="W2700" s="56"/>
      <c r="X2700" s="45">
        <f>IF(OR(R2700 = "PRIYANKA MADAM", R2700 = "DEEPAK", R2700 = "PORTER"),N2700,"")</f>
        <v>45911</v>
      </c>
      <c r="Y2700" s="25">
        <f t="shared" si="439"/>
        <v>0</v>
      </c>
      <c r="Z2700" s="25" t="str">
        <f t="shared" si="440"/>
        <v>Thursday</v>
      </c>
      <c r="AA2700" s="25" t="str">
        <f t="shared" si="441"/>
        <v>Thursday</v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x14ac:dyDescent="0.25">
      <c r="A2701" s="25">
        <f t="shared" si="435"/>
        <v>2697</v>
      </c>
      <c r="B2701" s="25" t="s">
        <v>3463</v>
      </c>
      <c r="C2701" s="45">
        <v>45904</v>
      </c>
      <c r="D2701" s="45">
        <v>45911</v>
      </c>
      <c r="E2701" s="8">
        <v>10248</v>
      </c>
      <c r="F2701" s="8">
        <f t="shared" si="436"/>
        <v>10248</v>
      </c>
      <c r="G2701" s="54">
        <f t="shared" si="437"/>
        <v>10248</v>
      </c>
      <c r="H2701" s="25" t="s">
        <v>3461</v>
      </c>
      <c r="I2701" s="25"/>
      <c r="J2701" s="25">
        <v>1</v>
      </c>
      <c r="K2701" s="25">
        <v>1</v>
      </c>
      <c r="L2701" s="25">
        <f t="shared" si="438"/>
        <v>0</v>
      </c>
      <c r="M2701" s="25" t="s">
        <v>3536</v>
      </c>
      <c r="N2701" s="45">
        <v>45913</v>
      </c>
      <c r="O2701" s="54">
        <v>17526.32</v>
      </c>
      <c r="P2701" s="25" t="s">
        <v>461</v>
      </c>
      <c r="Q2701" s="25">
        <v>58155620121</v>
      </c>
      <c r="R2701" s="25" t="s">
        <v>41</v>
      </c>
      <c r="S2701" s="3">
        <v>-20</v>
      </c>
      <c r="T2701" s="55"/>
      <c r="U2701" s="25" t="s">
        <v>3464</v>
      </c>
      <c r="V2701" s="25" t="str">
        <f>VLOOKUP(P2701,'Customer List'!B:C,2,)</f>
        <v>Hyderabad</v>
      </c>
      <c r="W2701" s="56"/>
      <c r="X2701" s="45">
        <v>45915</v>
      </c>
      <c r="Y2701" s="25">
        <f t="shared" si="439"/>
        <v>2</v>
      </c>
      <c r="Z2701" s="25" t="str">
        <f t="shared" si="440"/>
        <v>Saturday</v>
      </c>
      <c r="AA2701" s="25" t="str">
        <f t="shared" si="441"/>
        <v>Monday</v>
      </c>
      <c r="AB2701" s="25" t="str">
        <f>VLOOKUP(U2701,'Currency Sheet'!A:C,3,)</f>
        <v>INR</v>
      </c>
      <c r="AC2701" s="67" t="str">
        <f>VLOOKUP(P2701,'Customer List'!B:D,3,)</f>
        <v>OutStation</v>
      </c>
    </row>
    <row r="2702" spans="1:29" x14ac:dyDescent="0.25">
      <c r="A2702" s="25">
        <f t="shared" si="435"/>
        <v>2698</v>
      </c>
      <c r="B2702" s="25" t="s">
        <v>3463</v>
      </c>
      <c r="C2702" s="45">
        <v>45904</v>
      </c>
      <c r="D2702" s="45">
        <v>45911</v>
      </c>
      <c r="E2702" s="8">
        <v>15540</v>
      </c>
      <c r="F2702" s="8">
        <f t="shared" si="436"/>
        <v>15540</v>
      </c>
      <c r="G2702" s="54">
        <f t="shared" si="437"/>
        <v>15540</v>
      </c>
      <c r="H2702" s="25" t="s">
        <v>3462</v>
      </c>
      <c r="I2702" s="25"/>
      <c r="J2702" s="25">
        <v>1</v>
      </c>
      <c r="K2702" s="25">
        <v>1</v>
      </c>
      <c r="L2702" s="25">
        <f t="shared" si="438"/>
        <v>0</v>
      </c>
      <c r="M2702" s="25" t="s">
        <v>3536</v>
      </c>
      <c r="N2702" s="45">
        <v>45913</v>
      </c>
      <c r="O2702" s="54">
        <v>1157.9000000000001</v>
      </c>
      <c r="P2702" s="25" t="s">
        <v>461</v>
      </c>
      <c r="Q2702" s="25">
        <v>58155620121</v>
      </c>
      <c r="R2702" s="25" t="s">
        <v>41</v>
      </c>
      <c r="S2702" s="3">
        <v>-20</v>
      </c>
      <c r="T2702" s="55"/>
      <c r="U2702" s="25" t="s">
        <v>3464</v>
      </c>
      <c r="V2702" s="25" t="str">
        <f>VLOOKUP(P2702,'Customer List'!B:C,2,)</f>
        <v>Hyderabad</v>
      </c>
      <c r="W2702" s="56"/>
      <c r="X2702" s="45">
        <v>45915</v>
      </c>
      <c r="Y2702" s="25">
        <f t="shared" si="439"/>
        <v>2</v>
      </c>
      <c r="Z2702" s="25" t="str">
        <f t="shared" si="440"/>
        <v>Saturday</v>
      </c>
      <c r="AA2702" s="25" t="str">
        <f t="shared" si="441"/>
        <v>Monday</v>
      </c>
      <c r="AB2702" s="25" t="str">
        <f>VLOOKUP(U2702,'Currency Sheet'!A:C,3,)</f>
        <v>INR</v>
      </c>
      <c r="AC2702" s="67" t="str">
        <f>VLOOKUP(P2702,'Customer List'!B:D,3,)</f>
        <v>OutStation</v>
      </c>
    </row>
    <row r="2703" spans="1:29" x14ac:dyDescent="0.25">
      <c r="A2703" s="25">
        <f t="shared" si="435"/>
        <v>2699</v>
      </c>
      <c r="B2703" s="25">
        <v>338804</v>
      </c>
      <c r="C2703" s="45">
        <v>45905</v>
      </c>
      <c r="D2703" s="45">
        <v>45911</v>
      </c>
      <c r="E2703" s="8">
        <v>72</v>
      </c>
      <c r="F2703" s="8">
        <f t="shared" si="436"/>
        <v>6336</v>
      </c>
      <c r="G2703" s="54">
        <f t="shared" si="437"/>
        <v>12672</v>
      </c>
      <c r="H2703" s="25" t="s">
        <v>3465</v>
      </c>
      <c r="I2703" s="25"/>
      <c r="J2703" s="25">
        <v>2</v>
      </c>
      <c r="K2703" s="25">
        <v>2</v>
      </c>
      <c r="L2703" s="25">
        <f t="shared" si="438"/>
        <v>0</v>
      </c>
      <c r="M2703" s="25" t="s">
        <v>3567</v>
      </c>
      <c r="N2703" s="45">
        <v>45916</v>
      </c>
      <c r="O2703" s="54">
        <v>10416</v>
      </c>
      <c r="P2703" s="25" t="s">
        <v>634</v>
      </c>
      <c r="Q2703" s="25" t="s">
        <v>637</v>
      </c>
      <c r="R2703" s="25" t="s">
        <v>725</v>
      </c>
      <c r="S2703" s="3" t="s">
        <v>300</v>
      </c>
      <c r="T2703" s="55"/>
      <c r="U2703" s="25" t="s">
        <v>512</v>
      </c>
      <c r="V2703" s="25" t="str">
        <f>VLOOKUP(P2703,'Customer List'!B:C,2,)</f>
        <v>Manesar</v>
      </c>
      <c r="W2703" s="56"/>
      <c r="X2703" s="45">
        <f t="shared" ref="X2703:X2709" si="442">IF(OR(R2703 = "PRIYANKA MADAM", R2703 = "DEEPAK", R2703 = "PORTER"),N2703,"")</f>
        <v>45916</v>
      </c>
      <c r="Y2703" s="25">
        <f t="shared" si="439"/>
        <v>0</v>
      </c>
      <c r="Z2703" s="25" t="str">
        <f t="shared" si="440"/>
        <v>Tuesday</v>
      </c>
      <c r="AA2703" s="25" t="str">
        <f t="shared" si="441"/>
        <v>Tuesday</v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435"/>
        <v>2700</v>
      </c>
      <c r="B2704" s="25">
        <v>338804</v>
      </c>
      <c r="C2704" s="45">
        <v>45905</v>
      </c>
      <c r="D2704" s="45">
        <v>45911</v>
      </c>
      <c r="E2704" s="8">
        <v>146.25</v>
      </c>
      <c r="F2704" s="8">
        <f t="shared" si="436"/>
        <v>12870</v>
      </c>
      <c r="G2704" s="54">
        <f t="shared" si="437"/>
        <v>12870</v>
      </c>
      <c r="H2704" s="25" t="s">
        <v>3466</v>
      </c>
      <c r="I2704" s="25"/>
      <c r="J2704" s="25">
        <v>1</v>
      </c>
      <c r="K2704" s="25">
        <v>1</v>
      </c>
      <c r="L2704" s="25">
        <f t="shared" si="438"/>
        <v>0</v>
      </c>
      <c r="M2704" s="25" t="s">
        <v>3554</v>
      </c>
      <c r="N2704" s="45">
        <v>45915</v>
      </c>
      <c r="O2704" s="54">
        <v>21762</v>
      </c>
      <c r="P2704" s="25" t="s">
        <v>50</v>
      </c>
      <c r="Q2704" s="25" t="s">
        <v>637</v>
      </c>
      <c r="R2704" s="25" t="s">
        <v>638</v>
      </c>
      <c r="S2704" s="3">
        <v>4</v>
      </c>
      <c r="T2704" s="55"/>
      <c r="U2704" s="25" t="s">
        <v>512</v>
      </c>
      <c r="V2704" s="25" t="str">
        <f>VLOOKUP(P2704,'Customer List'!B:C,2,)</f>
        <v>Delhi</v>
      </c>
      <c r="W2704" s="56"/>
      <c r="X2704" s="45">
        <f t="shared" si="442"/>
        <v>45915</v>
      </c>
      <c r="Y2704" s="25">
        <f t="shared" si="439"/>
        <v>0</v>
      </c>
      <c r="Z2704" s="25" t="str">
        <f t="shared" si="440"/>
        <v>Monday</v>
      </c>
      <c r="AA2704" s="25" t="str">
        <f t="shared" si="441"/>
        <v>Monday</v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x14ac:dyDescent="0.25">
      <c r="A2705" s="25">
        <f t="shared" si="435"/>
        <v>2701</v>
      </c>
      <c r="B2705" s="25" t="s">
        <v>1956</v>
      </c>
      <c r="C2705" s="45" t="s">
        <v>14</v>
      </c>
      <c r="D2705" s="45">
        <v>45911</v>
      </c>
      <c r="E2705" s="8">
        <v>25.2</v>
      </c>
      <c r="F2705" s="8">
        <f t="shared" si="436"/>
        <v>2217.6</v>
      </c>
      <c r="G2705" s="54">
        <f t="shared" si="437"/>
        <v>6652.7999999999993</v>
      </c>
      <c r="H2705" s="25">
        <v>421101</v>
      </c>
      <c r="I2705" s="25" t="s">
        <v>4360</v>
      </c>
      <c r="J2705" s="25">
        <v>3</v>
      </c>
      <c r="K2705" s="25"/>
      <c r="L2705" s="25">
        <f t="shared" si="438"/>
        <v>3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 t="str">
        <f t="shared" si="442"/>
        <v/>
      </c>
      <c r="Y2705" s="25" t="str">
        <f t="shared" si="439"/>
        <v/>
      </c>
      <c r="Z2705" s="25" t="str">
        <f t="shared" si="440"/>
        <v/>
      </c>
      <c r="AA2705" s="25" t="str">
        <f t="shared" si="441"/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 t="shared" si="435"/>
        <v>2702</v>
      </c>
      <c r="B2706" s="25" t="s">
        <v>1956</v>
      </c>
      <c r="C2706" s="45" t="s">
        <v>14</v>
      </c>
      <c r="D2706" s="45">
        <v>45911</v>
      </c>
      <c r="E2706" s="8">
        <v>141</v>
      </c>
      <c r="F2706" s="8">
        <f t="shared" si="436"/>
        <v>12408</v>
      </c>
      <c r="G2706" s="54">
        <f t="shared" si="437"/>
        <v>12408</v>
      </c>
      <c r="H2706" s="25">
        <v>424602</v>
      </c>
      <c r="I2706" s="25" t="s">
        <v>3912</v>
      </c>
      <c r="J2706" s="25">
        <v>1</v>
      </c>
      <c r="K2706" s="25"/>
      <c r="L2706" s="25">
        <f t="shared" si="438"/>
        <v>1</v>
      </c>
      <c r="M2706" s="25"/>
      <c r="N2706" s="45"/>
      <c r="O2706" s="54"/>
      <c r="P2706" s="25" t="s">
        <v>1149</v>
      </c>
      <c r="Q2706" s="25"/>
      <c r="R2706" s="25"/>
      <c r="S2706" s="3">
        <v>4</v>
      </c>
      <c r="T2706" s="55"/>
      <c r="U2706" s="25" t="s">
        <v>19</v>
      </c>
      <c r="V2706" s="25" t="str">
        <f>VLOOKUP(P2706,'Customer List'!B:C,2,)</f>
        <v>STOCK</v>
      </c>
      <c r="W2706" s="56" t="s">
        <v>1149</v>
      </c>
      <c r="X2706" s="45" t="str">
        <f t="shared" si="442"/>
        <v/>
      </c>
      <c r="Y2706" s="25" t="str">
        <f t="shared" si="439"/>
        <v/>
      </c>
      <c r="Z2706" s="25" t="str">
        <f t="shared" si="440"/>
        <v/>
      </c>
      <c r="AA2706" s="25" t="str">
        <f t="shared" si="441"/>
        <v/>
      </c>
      <c r="AB2706" s="25" t="str">
        <f>VLOOKUP(U2706,'Currency Sheet'!A:C,3,)</f>
        <v>DOLLAR</v>
      </c>
      <c r="AC2706" s="67" t="str">
        <f>VLOOKUP(P2706,'Customer List'!B:D,3,)</f>
        <v>STOCK</v>
      </c>
    </row>
    <row r="2707" spans="1:29" x14ac:dyDescent="0.25">
      <c r="A2707" s="25">
        <f t="shared" si="435"/>
        <v>2703</v>
      </c>
      <c r="B2707" s="25" t="s">
        <v>1956</v>
      </c>
      <c r="C2707" s="45" t="s">
        <v>14</v>
      </c>
      <c r="D2707" s="45">
        <v>45911</v>
      </c>
      <c r="E2707" s="8">
        <v>45.5</v>
      </c>
      <c r="F2707" s="8">
        <f t="shared" si="436"/>
        <v>4004</v>
      </c>
      <c r="G2707" s="54">
        <f t="shared" si="437"/>
        <v>8008</v>
      </c>
      <c r="H2707" s="25">
        <v>420301</v>
      </c>
      <c r="I2707" s="25" t="s">
        <v>2898</v>
      </c>
      <c r="J2707" s="25">
        <v>2</v>
      </c>
      <c r="K2707" s="25">
        <v>2</v>
      </c>
      <c r="L2707" s="25">
        <f t="shared" si="438"/>
        <v>0</v>
      </c>
      <c r="M2707" s="25" t="s">
        <v>3719</v>
      </c>
      <c r="N2707" s="45">
        <v>45924</v>
      </c>
      <c r="O2707" s="54">
        <v>13299</v>
      </c>
      <c r="P2707" s="25" t="s">
        <v>624</v>
      </c>
      <c r="Q2707" s="25" t="s">
        <v>637</v>
      </c>
      <c r="R2707" s="25" t="s">
        <v>638</v>
      </c>
      <c r="S2707" s="3">
        <v>4</v>
      </c>
      <c r="T2707" s="55"/>
      <c r="U2707" s="25" t="s">
        <v>19</v>
      </c>
      <c r="V2707" s="25" t="str">
        <f>VLOOKUP(P2707,'Customer List'!B:C,2,)</f>
        <v>Delhi</v>
      </c>
      <c r="W2707" s="56"/>
      <c r="X2707" s="45">
        <f t="shared" si="442"/>
        <v>45924</v>
      </c>
      <c r="Y2707" s="25">
        <f t="shared" si="439"/>
        <v>0</v>
      </c>
      <c r="Z2707" s="25" t="str">
        <f t="shared" si="440"/>
        <v>Wednesday</v>
      </c>
      <c r="AA2707" s="25" t="str">
        <f t="shared" si="441"/>
        <v>Wednesday</v>
      </c>
      <c r="AB2707" s="25" t="str">
        <f>VLOOKUP(U2707,'Currency Sheet'!A:C,3,)</f>
        <v>DOLLAR</v>
      </c>
      <c r="AC2707" s="67" t="str">
        <f>VLOOKUP(P2707,'Customer List'!B:D,3,)</f>
        <v>Local</v>
      </c>
    </row>
    <row r="2708" spans="1:29" x14ac:dyDescent="0.25">
      <c r="A2708" s="25">
        <f t="shared" si="435"/>
        <v>2704</v>
      </c>
      <c r="B2708" s="25" t="s">
        <v>1956</v>
      </c>
      <c r="C2708" s="45" t="s">
        <v>14</v>
      </c>
      <c r="D2708" s="45">
        <v>45911</v>
      </c>
      <c r="E2708" s="8">
        <v>38.35</v>
      </c>
      <c r="F2708" s="8">
        <f t="shared" si="436"/>
        <v>3374.8</v>
      </c>
      <c r="G2708" s="54">
        <f t="shared" si="437"/>
        <v>3374.8</v>
      </c>
      <c r="H2708" s="25">
        <v>420801</v>
      </c>
      <c r="I2708" s="25" t="s">
        <v>1247</v>
      </c>
      <c r="J2708" s="25">
        <v>1</v>
      </c>
      <c r="K2708" s="25">
        <v>1</v>
      </c>
      <c r="L2708" s="25">
        <f t="shared" si="438"/>
        <v>0</v>
      </c>
      <c r="M2708" s="25" t="s">
        <v>4690</v>
      </c>
      <c r="N2708" s="45">
        <v>45933</v>
      </c>
      <c r="O2708" s="54">
        <v>0</v>
      </c>
      <c r="P2708" s="25" t="s">
        <v>17</v>
      </c>
      <c r="Q2708" s="25" t="s">
        <v>637</v>
      </c>
      <c r="R2708" s="25" t="s">
        <v>638</v>
      </c>
      <c r="S2708" s="3">
        <v>4</v>
      </c>
      <c r="T2708" s="55"/>
      <c r="U2708" s="25" t="s">
        <v>19</v>
      </c>
      <c r="V2708" s="25" t="str">
        <f>VLOOKUP(P2708,'Customer List'!B:C,2,)</f>
        <v>Delhi</v>
      </c>
      <c r="W2708" s="56"/>
      <c r="X2708" s="45">
        <f t="shared" si="442"/>
        <v>45933</v>
      </c>
      <c r="Y2708" s="25">
        <f t="shared" si="439"/>
        <v>0</v>
      </c>
      <c r="Z2708" s="25" t="str">
        <f t="shared" si="440"/>
        <v>Friday</v>
      </c>
      <c r="AA2708" s="25" t="str">
        <f t="shared" si="441"/>
        <v>Friday</v>
      </c>
      <c r="AB2708" s="25" t="str">
        <f>VLOOKUP(U2708,'Currency Sheet'!A:C,3,)</f>
        <v>DOLLAR</v>
      </c>
      <c r="AC2708" s="67" t="str">
        <f>VLOOKUP(P2708,'Customer List'!B:D,3,)</f>
        <v>Local</v>
      </c>
    </row>
    <row r="2709" spans="1:29" x14ac:dyDescent="0.25">
      <c r="A2709" s="25">
        <f t="shared" si="435"/>
        <v>2705</v>
      </c>
      <c r="B2709" s="25" t="s">
        <v>1956</v>
      </c>
      <c r="C2709" s="45" t="s">
        <v>14</v>
      </c>
      <c r="D2709" s="45">
        <v>45911</v>
      </c>
      <c r="E2709" s="8">
        <v>38.35</v>
      </c>
      <c r="F2709" s="8">
        <f t="shared" si="436"/>
        <v>3374.8</v>
      </c>
      <c r="G2709" s="54">
        <f t="shared" si="437"/>
        <v>3374.8</v>
      </c>
      <c r="H2709" s="25">
        <v>420801</v>
      </c>
      <c r="I2709" s="25" t="s">
        <v>1247</v>
      </c>
      <c r="J2709" s="25">
        <v>1</v>
      </c>
      <c r="K2709" s="25"/>
      <c r="L2709" s="25">
        <f t="shared" si="438"/>
        <v>1</v>
      </c>
      <c r="M2709" s="25"/>
      <c r="N2709" s="45"/>
      <c r="O2709" s="54"/>
      <c r="P2709" s="25" t="s">
        <v>2364</v>
      </c>
      <c r="Q2709" s="25"/>
      <c r="R2709" s="25"/>
      <c r="S2709" s="3">
        <v>4</v>
      </c>
      <c r="T2709" s="55"/>
      <c r="U2709" s="25" t="s">
        <v>19</v>
      </c>
      <c r="V2709" s="25" t="str">
        <f>VLOOKUP(P2709,'Customer List'!B:C,2,)</f>
        <v>Pune</v>
      </c>
      <c r="W2709" s="56" t="s">
        <v>4865</v>
      </c>
      <c r="X2709" s="45" t="str">
        <f t="shared" si="442"/>
        <v/>
      </c>
      <c r="Y2709" s="25" t="str">
        <f t="shared" si="439"/>
        <v/>
      </c>
      <c r="Z2709" s="25" t="str">
        <f t="shared" si="440"/>
        <v/>
      </c>
      <c r="AA2709" s="25" t="str">
        <f t="shared" si="441"/>
        <v/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435"/>
        <v>2706</v>
      </c>
      <c r="B2710" s="25">
        <v>20914</v>
      </c>
      <c r="C2710" s="45">
        <v>45909</v>
      </c>
      <c r="D2710" s="45">
        <v>45912</v>
      </c>
      <c r="E2710" s="8">
        <v>870.98</v>
      </c>
      <c r="F2710" s="8">
        <f t="shared" si="436"/>
        <v>76646.240000000005</v>
      </c>
      <c r="G2710" s="54">
        <f t="shared" si="437"/>
        <v>76646.240000000005</v>
      </c>
      <c r="H2710" s="25" t="s">
        <v>3467</v>
      </c>
      <c r="I2710" s="25"/>
      <c r="J2710" s="25">
        <v>1</v>
      </c>
      <c r="K2710" s="25">
        <v>1</v>
      </c>
      <c r="L2710" s="25">
        <f t="shared" si="438"/>
        <v>0</v>
      </c>
      <c r="M2710" s="25" t="s">
        <v>3654</v>
      </c>
      <c r="N2710" s="45">
        <v>45920</v>
      </c>
      <c r="O2710" s="54">
        <v>107835.52</v>
      </c>
      <c r="P2710" s="25" t="s">
        <v>3468</v>
      </c>
      <c r="Q2710" s="25">
        <v>58155920362</v>
      </c>
      <c r="R2710" s="25" t="s">
        <v>41</v>
      </c>
      <c r="S2710" s="3">
        <v>4</v>
      </c>
      <c r="T2710" s="55"/>
      <c r="U2710" s="25" t="s">
        <v>612</v>
      </c>
      <c r="V2710" s="25" t="str">
        <f>VLOOKUP(P2710,'Customer List'!B:C,2,)</f>
        <v>PUNE</v>
      </c>
      <c r="W2710" s="56"/>
      <c r="X2710" s="45">
        <v>45922</v>
      </c>
      <c r="Y2710" s="25">
        <f t="shared" si="439"/>
        <v>2</v>
      </c>
      <c r="Z2710" s="25" t="str">
        <f t="shared" si="440"/>
        <v>Saturday</v>
      </c>
      <c r="AA2710" s="25" t="str">
        <f t="shared" si="441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435"/>
        <v>2707</v>
      </c>
      <c r="B2711" s="25" t="s">
        <v>3469</v>
      </c>
      <c r="C2711" s="45">
        <v>45910</v>
      </c>
      <c r="D2711" s="45">
        <v>45912</v>
      </c>
      <c r="E2711" s="8">
        <v>27</v>
      </c>
      <c r="F2711" s="8">
        <f t="shared" si="436"/>
        <v>2376</v>
      </c>
      <c r="G2711" s="54">
        <f t="shared" si="437"/>
        <v>2376</v>
      </c>
      <c r="H2711" s="25" t="s">
        <v>3470</v>
      </c>
      <c r="I2711" s="25"/>
      <c r="J2711" s="25">
        <v>1</v>
      </c>
      <c r="K2711" s="25">
        <v>1</v>
      </c>
      <c r="L2711" s="25">
        <f t="shared" si="438"/>
        <v>0</v>
      </c>
      <c r="M2711" s="25" t="s">
        <v>3538</v>
      </c>
      <c r="N2711" s="45">
        <v>45913</v>
      </c>
      <c r="O2711" s="54">
        <v>4364.5</v>
      </c>
      <c r="P2711" s="25" t="s">
        <v>1034</v>
      </c>
      <c r="Q2711" s="25">
        <v>58155614005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Kerala</v>
      </c>
      <c r="W2711" s="56"/>
      <c r="X2711" s="45">
        <v>45915</v>
      </c>
      <c r="Y2711" s="25">
        <f t="shared" si="439"/>
        <v>2</v>
      </c>
      <c r="Z2711" s="25" t="str">
        <f t="shared" si="440"/>
        <v>Saturday</v>
      </c>
      <c r="AA2711" s="25" t="str">
        <f t="shared" si="441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435"/>
        <v>2708</v>
      </c>
      <c r="B2712" s="25" t="s">
        <v>3469</v>
      </c>
      <c r="C2712" s="45">
        <v>45910</v>
      </c>
      <c r="D2712" s="45">
        <v>45912</v>
      </c>
      <c r="E2712" s="8">
        <v>25.8</v>
      </c>
      <c r="F2712" s="8">
        <f t="shared" si="436"/>
        <v>2270.4</v>
      </c>
      <c r="G2712" s="54">
        <f t="shared" si="437"/>
        <v>2270.4</v>
      </c>
      <c r="H2712" s="25" t="s">
        <v>3471</v>
      </c>
      <c r="I2712" s="25"/>
      <c r="J2712" s="25">
        <v>1</v>
      </c>
      <c r="K2712" s="25">
        <v>1</v>
      </c>
      <c r="L2712" s="25">
        <f t="shared" si="438"/>
        <v>0</v>
      </c>
      <c r="M2712" s="25" t="s">
        <v>3538</v>
      </c>
      <c r="N2712" s="45">
        <v>45913</v>
      </c>
      <c r="O2712" s="54">
        <v>4364.5</v>
      </c>
      <c r="P2712" s="25" t="s">
        <v>1034</v>
      </c>
      <c r="Q2712" s="25">
        <v>58155614005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Kerala</v>
      </c>
      <c r="W2712" s="56"/>
      <c r="X2712" s="45">
        <v>45915</v>
      </c>
      <c r="Y2712" s="25">
        <f t="shared" si="439"/>
        <v>2</v>
      </c>
      <c r="Z2712" s="25" t="str">
        <f t="shared" si="440"/>
        <v>Saturday</v>
      </c>
      <c r="AA2712" s="25" t="str">
        <f t="shared" si="441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435"/>
        <v>2709</v>
      </c>
      <c r="B2713" s="25" t="s">
        <v>3469</v>
      </c>
      <c r="C2713" s="45">
        <v>45910</v>
      </c>
      <c r="D2713" s="45">
        <v>45912</v>
      </c>
      <c r="E2713" s="8">
        <v>43.8</v>
      </c>
      <c r="F2713" s="8">
        <f t="shared" si="436"/>
        <v>3854.3999999999996</v>
      </c>
      <c r="G2713" s="54">
        <f t="shared" si="437"/>
        <v>3854.3999999999996</v>
      </c>
      <c r="H2713" s="25" t="s">
        <v>3472</v>
      </c>
      <c r="I2713" s="25"/>
      <c r="J2713" s="25">
        <v>1</v>
      </c>
      <c r="K2713" s="25">
        <v>1</v>
      </c>
      <c r="L2713" s="25">
        <f t="shared" si="438"/>
        <v>0</v>
      </c>
      <c r="M2713" s="25" t="s">
        <v>3538</v>
      </c>
      <c r="N2713" s="45">
        <v>45913</v>
      </c>
      <c r="O2713" s="54">
        <v>7409.5</v>
      </c>
      <c r="P2713" s="25" t="s">
        <v>1034</v>
      </c>
      <c r="Q2713" s="25">
        <v>58155614005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Kerala</v>
      </c>
      <c r="W2713" s="56"/>
      <c r="X2713" s="45">
        <v>45915</v>
      </c>
      <c r="Y2713" s="25">
        <f t="shared" si="439"/>
        <v>2</v>
      </c>
      <c r="Z2713" s="25" t="str">
        <f t="shared" si="440"/>
        <v>Saturday</v>
      </c>
      <c r="AA2713" s="25" t="str">
        <f t="shared" si="441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435"/>
        <v>2710</v>
      </c>
      <c r="B2714" s="25" t="s">
        <v>3469</v>
      </c>
      <c r="C2714" s="45">
        <v>45910</v>
      </c>
      <c r="D2714" s="45">
        <v>45912</v>
      </c>
      <c r="E2714" s="8">
        <v>18</v>
      </c>
      <c r="F2714" s="8">
        <f t="shared" si="436"/>
        <v>1584</v>
      </c>
      <c r="G2714" s="54">
        <f t="shared" si="437"/>
        <v>1584</v>
      </c>
      <c r="H2714" s="25" t="s">
        <v>3473</v>
      </c>
      <c r="I2714" s="25"/>
      <c r="J2714" s="25">
        <v>1</v>
      </c>
      <c r="K2714" s="25">
        <v>1</v>
      </c>
      <c r="L2714" s="25">
        <f t="shared" si="438"/>
        <v>0</v>
      </c>
      <c r="M2714" s="25" t="s">
        <v>3531</v>
      </c>
      <c r="N2714" s="45">
        <v>45913</v>
      </c>
      <c r="O2714" s="54">
        <v>3360</v>
      </c>
      <c r="P2714" s="25" t="s">
        <v>3474</v>
      </c>
      <c r="Q2714" s="25">
        <v>58155614370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PUNE</v>
      </c>
      <c r="W2714" s="56"/>
      <c r="X2714" s="45">
        <v>45915</v>
      </c>
      <c r="Y2714" s="25">
        <f t="shared" si="439"/>
        <v>2</v>
      </c>
      <c r="Z2714" s="25" t="str">
        <f t="shared" si="440"/>
        <v>Saturday</v>
      </c>
      <c r="AA2714" s="25" t="str">
        <f t="shared" si="441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435"/>
        <v>2711</v>
      </c>
      <c r="B2715" s="25" t="s">
        <v>3475</v>
      </c>
      <c r="C2715" s="45">
        <v>45910</v>
      </c>
      <c r="D2715" s="45">
        <v>45912</v>
      </c>
      <c r="E2715" s="8">
        <v>193.2</v>
      </c>
      <c r="F2715" s="8">
        <f t="shared" si="436"/>
        <v>17001.599999999999</v>
      </c>
      <c r="G2715" s="54">
        <f t="shared" si="437"/>
        <v>17001.599999999999</v>
      </c>
      <c r="H2715" s="25" t="s">
        <v>3476</v>
      </c>
      <c r="I2715" s="25"/>
      <c r="J2715" s="25">
        <v>1</v>
      </c>
      <c r="K2715" s="25">
        <v>1</v>
      </c>
      <c r="L2715" s="25">
        <f t="shared" si="438"/>
        <v>0</v>
      </c>
      <c r="M2715" s="25" t="s">
        <v>3529</v>
      </c>
      <c r="N2715" s="45">
        <v>45913</v>
      </c>
      <c r="O2715" s="54">
        <v>30348.5</v>
      </c>
      <c r="P2715" s="25" t="s">
        <v>630</v>
      </c>
      <c r="Q2715" s="25">
        <v>58155619712</v>
      </c>
      <c r="R2715" s="25" t="s">
        <v>41</v>
      </c>
      <c r="S2715" s="3">
        <v>-20</v>
      </c>
      <c r="T2715" s="55"/>
      <c r="U2715" s="25" t="s">
        <v>521</v>
      </c>
      <c r="V2715" s="25" t="str">
        <f>VLOOKUP(P2715,'Customer List'!B:C,2,)</f>
        <v>Gujrat</v>
      </c>
      <c r="W2715" s="56"/>
      <c r="X2715" s="45">
        <v>45915</v>
      </c>
      <c r="Y2715" s="25">
        <f t="shared" si="439"/>
        <v>2</v>
      </c>
      <c r="Z2715" s="25" t="str">
        <f t="shared" si="440"/>
        <v>Saturday</v>
      </c>
      <c r="AA2715" s="25" t="str">
        <f t="shared" si="441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435"/>
        <v>2712</v>
      </c>
      <c r="B2716" s="25" t="s">
        <v>3477</v>
      </c>
      <c r="C2716" s="45">
        <v>45910</v>
      </c>
      <c r="D2716" s="45">
        <v>45912</v>
      </c>
      <c r="E2716" s="8">
        <v>21</v>
      </c>
      <c r="F2716" s="8">
        <f t="shared" si="436"/>
        <v>1848</v>
      </c>
      <c r="G2716" s="54">
        <f t="shared" si="437"/>
        <v>1848</v>
      </c>
      <c r="H2716" s="25" t="s">
        <v>3478</v>
      </c>
      <c r="I2716" s="25"/>
      <c r="J2716" s="25">
        <v>1</v>
      </c>
      <c r="K2716" s="25">
        <v>1</v>
      </c>
      <c r="L2716" s="25">
        <f t="shared" si="438"/>
        <v>0</v>
      </c>
      <c r="M2716" s="25" t="s">
        <v>3537</v>
      </c>
      <c r="N2716" s="45">
        <v>45913</v>
      </c>
      <c r="O2716" s="54">
        <v>3298.75</v>
      </c>
      <c r="P2716" s="25" t="s">
        <v>461</v>
      </c>
      <c r="Q2716" s="25">
        <v>58155620121</v>
      </c>
      <c r="R2716" s="25" t="s">
        <v>41</v>
      </c>
      <c r="S2716" s="3">
        <v>-20</v>
      </c>
      <c r="T2716" s="55"/>
      <c r="U2716" s="25" t="s">
        <v>521</v>
      </c>
      <c r="V2716" s="25" t="str">
        <f>VLOOKUP(P2716,'Customer List'!B:C,2,)</f>
        <v>Hyderabad</v>
      </c>
      <c r="W2716" s="56"/>
      <c r="X2716" s="45">
        <v>45915</v>
      </c>
      <c r="Y2716" s="25">
        <f t="shared" si="439"/>
        <v>2</v>
      </c>
      <c r="Z2716" s="25" t="str">
        <f t="shared" si="440"/>
        <v>Saturday</v>
      </c>
      <c r="AA2716" s="25" t="str">
        <f t="shared" si="441"/>
        <v>Monday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435"/>
        <v>2713</v>
      </c>
      <c r="B2717" s="25" t="s">
        <v>3477</v>
      </c>
      <c r="C2717" s="45">
        <v>45910</v>
      </c>
      <c r="D2717" s="45">
        <v>45912</v>
      </c>
      <c r="E2717" s="8">
        <v>88.2</v>
      </c>
      <c r="F2717" s="8">
        <f t="shared" si="436"/>
        <v>7761.6</v>
      </c>
      <c r="G2717" s="54">
        <f t="shared" si="437"/>
        <v>7761.6</v>
      </c>
      <c r="H2717" s="25" t="s">
        <v>3479</v>
      </c>
      <c r="I2717" s="25"/>
      <c r="J2717" s="25">
        <v>1</v>
      </c>
      <c r="K2717" s="25">
        <v>1</v>
      </c>
      <c r="L2717" s="25">
        <f t="shared" si="438"/>
        <v>0</v>
      </c>
      <c r="M2717" s="25" t="s">
        <v>3537</v>
      </c>
      <c r="N2717" s="45">
        <v>45913</v>
      </c>
      <c r="O2717" s="54">
        <v>13854.75</v>
      </c>
      <c r="P2717" s="25" t="s">
        <v>461</v>
      </c>
      <c r="Q2717" s="25">
        <v>58155620121</v>
      </c>
      <c r="R2717" s="25" t="s">
        <v>41</v>
      </c>
      <c r="S2717" s="3">
        <v>-20</v>
      </c>
      <c r="T2717" s="55"/>
      <c r="U2717" s="25" t="s">
        <v>521</v>
      </c>
      <c r="V2717" s="25" t="str">
        <f>VLOOKUP(P2717,'Customer List'!B:C,2,)</f>
        <v>Hyderabad</v>
      </c>
      <c r="W2717" s="56"/>
      <c r="X2717" s="45">
        <v>45915</v>
      </c>
      <c r="Y2717" s="25">
        <f t="shared" si="439"/>
        <v>2</v>
      </c>
      <c r="Z2717" s="25" t="str">
        <f t="shared" si="440"/>
        <v>Saturday</v>
      </c>
      <c r="AA2717" s="25" t="str">
        <f t="shared" si="441"/>
        <v>Monday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435"/>
        <v>2714</v>
      </c>
      <c r="B2718" s="25">
        <v>178586</v>
      </c>
      <c r="C2718" s="45">
        <v>45909</v>
      </c>
      <c r="D2718" s="45">
        <v>45912</v>
      </c>
      <c r="E2718" s="8">
        <v>492</v>
      </c>
      <c r="F2718" s="8">
        <f t="shared" si="436"/>
        <v>43296</v>
      </c>
      <c r="G2718" s="54">
        <f t="shared" si="437"/>
        <v>43296</v>
      </c>
      <c r="H2718" s="25" t="s">
        <v>3485</v>
      </c>
      <c r="I2718" s="25" t="s">
        <v>4175</v>
      </c>
      <c r="J2718" s="25">
        <v>1</v>
      </c>
      <c r="K2718" s="25">
        <v>1</v>
      </c>
      <c r="L2718" s="25">
        <f t="shared" si="438"/>
        <v>0</v>
      </c>
      <c r="M2718" s="25" t="s">
        <v>3540</v>
      </c>
      <c r="N2718" s="45">
        <v>45913</v>
      </c>
      <c r="O2718" s="54">
        <v>12642</v>
      </c>
      <c r="P2718" s="25" t="s">
        <v>461</v>
      </c>
      <c r="Q2718" s="25">
        <v>58155620121</v>
      </c>
      <c r="R2718" s="25" t="s">
        <v>41</v>
      </c>
      <c r="S2718" s="3">
        <v>4</v>
      </c>
      <c r="T2718" s="55"/>
      <c r="U2718" s="25" t="s">
        <v>424</v>
      </c>
      <c r="V2718" s="25" t="str">
        <f>VLOOKUP(P2718,'Customer List'!B:C,2,)</f>
        <v>Hyderabad</v>
      </c>
      <c r="W2718" s="56"/>
      <c r="X2718" s="45">
        <v>45915</v>
      </c>
      <c r="Y2718" s="25">
        <f t="shared" si="439"/>
        <v>2</v>
      </c>
      <c r="Z2718" s="25" t="str">
        <f t="shared" si="440"/>
        <v>Saturday</v>
      </c>
      <c r="AA2718" s="25" t="str">
        <f t="shared" si="441"/>
        <v>Monday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435"/>
        <v>2715</v>
      </c>
      <c r="B2719" s="25">
        <v>178586</v>
      </c>
      <c r="C2719" s="45">
        <v>45909</v>
      </c>
      <c r="D2719" s="45">
        <v>45912</v>
      </c>
      <c r="E2719" s="8">
        <v>103.2</v>
      </c>
      <c r="F2719" s="8">
        <f t="shared" si="436"/>
        <v>9081.6</v>
      </c>
      <c r="G2719" s="54">
        <f t="shared" si="437"/>
        <v>9081.6</v>
      </c>
      <c r="H2719" s="25" t="s">
        <v>3486</v>
      </c>
      <c r="I2719" s="25" t="s">
        <v>4176</v>
      </c>
      <c r="J2719" s="25">
        <v>1</v>
      </c>
      <c r="K2719" s="25">
        <v>1</v>
      </c>
      <c r="L2719" s="25">
        <f t="shared" si="438"/>
        <v>0</v>
      </c>
      <c r="M2719" s="25" t="s">
        <v>3632</v>
      </c>
      <c r="N2719" s="45">
        <v>45917</v>
      </c>
      <c r="O2719" s="54">
        <v>68880.36</v>
      </c>
      <c r="P2719" s="25" t="s">
        <v>255</v>
      </c>
      <c r="Q2719" s="25" t="s">
        <v>637</v>
      </c>
      <c r="R2719" s="25" t="s">
        <v>725</v>
      </c>
      <c r="S2719" s="3">
        <v>4</v>
      </c>
      <c r="T2719" s="55"/>
      <c r="U2719" s="25" t="s">
        <v>424</v>
      </c>
      <c r="V2719" s="25" t="str">
        <f>VLOOKUP(P2719,'Customer List'!B:C,2,)</f>
        <v>Delhi</v>
      </c>
      <c r="W2719" s="56"/>
      <c r="X2719" s="45">
        <f>IF(OR(R2719 = "PRIYANKA MADAM", R2719 = "DEEPAK", R2719 = "PORTER"),N2719,"")</f>
        <v>45917</v>
      </c>
      <c r="Y2719" s="25">
        <f t="shared" si="439"/>
        <v>0</v>
      </c>
      <c r="Z2719" s="25" t="str">
        <f t="shared" si="440"/>
        <v>Wednesday</v>
      </c>
      <c r="AA2719" s="25" t="str">
        <f t="shared" si="441"/>
        <v>Wednesday</v>
      </c>
      <c r="AB2719" s="25" t="str">
        <f>VLOOKUP(U2719,'Currency Sheet'!A:C,3,)</f>
        <v>DOLLAR</v>
      </c>
      <c r="AC2719" s="67" t="str">
        <f>VLOOKUP(P2719,'Customer List'!B:D,3,)</f>
        <v>Local</v>
      </c>
    </row>
    <row r="2720" spans="1:29" x14ac:dyDescent="0.25">
      <c r="A2720" s="25">
        <f t="shared" si="435"/>
        <v>2716</v>
      </c>
      <c r="B2720" s="25" t="s">
        <v>3514</v>
      </c>
      <c r="C2720" s="45">
        <v>45911</v>
      </c>
      <c r="D2720" s="45">
        <v>45913</v>
      </c>
      <c r="E2720" s="8">
        <v>105.46</v>
      </c>
      <c r="F2720" s="8">
        <f t="shared" si="436"/>
        <v>9280.48</v>
      </c>
      <c r="G2720" s="54">
        <f t="shared" si="437"/>
        <v>9280.48</v>
      </c>
      <c r="H2720" s="25" t="s">
        <v>3487</v>
      </c>
      <c r="I2720" s="25" t="s">
        <v>4177</v>
      </c>
      <c r="J2720" s="25">
        <v>1</v>
      </c>
      <c r="K2720" s="25">
        <v>1</v>
      </c>
      <c r="L2720" s="25">
        <f t="shared" si="438"/>
        <v>0</v>
      </c>
      <c r="M2720" s="25" t="s">
        <v>3549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439"/>
        <v>2</v>
      </c>
      <c r="Z2720" s="25" t="str">
        <f t="shared" si="440"/>
        <v>Monday</v>
      </c>
      <c r="AA2720" s="25" t="str">
        <f t="shared" si="441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435"/>
        <v>2717</v>
      </c>
      <c r="B2721" s="25" t="s">
        <v>3514</v>
      </c>
      <c r="C2721" s="45">
        <v>45911</v>
      </c>
      <c r="D2721" s="45">
        <v>45913</v>
      </c>
      <c r="E2721" s="8">
        <v>105.46</v>
      </c>
      <c r="F2721" s="8">
        <f t="shared" si="436"/>
        <v>9280.48</v>
      </c>
      <c r="G2721" s="54">
        <f t="shared" si="437"/>
        <v>9280.48</v>
      </c>
      <c r="H2721" s="25" t="s">
        <v>3488</v>
      </c>
      <c r="I2721" s="25" t="s">
        <v>4178</v>
      </c>
      <c r="J2721" s="25">
        <v>1</v>
      </c>
      <c r="K2721" s="25">
        <v>1</v>
      </c>
      <c r="L2721" s="25">
        <f t="shared" si="438"/>
        <v>0</v>
      </c>
      <c r="M2721" s="25" t="s">
        <v>3549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439"/>
        <v>2</v>
      </c>
      <c r="Z2721" s="25" t="str">
        <f t="shared" si="440"/>
        <v>Monday</v>
      </c>
      <c r="AA2721" s="25" t="str">
        <f t="shared" si="441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435"/>
        <v>2718</v>
      </c>
      <c r="B2722" s="25" t="s">
        <v>3514</v>
      </c>
      <c r="C2722" s="45">
        <v>45911</v>
      </c>
      <c r="D2722" s="45">
        <v>45913</v>
      </c>
      <c r="E2722" s="8">
        <v>105.46</v>
      </c>
      <c r="F2722" s="8">
        <f t="shared" si="436"/>
        <v>9280.48</v>
      </c>
      <c r="G2722" s="54">
        <f t="shared" si="437"/>
        <v>9280.48</v>
      </c>
      <c r="H2722" s="25" t="s">
        <v>3489</v>
      </c>
      <c r="I2722" s="25" t="s">
        <v>4179</v>
      </c>
      <c r="J2722" s="25">
        <v>1</v>
      </c>
      <c r="K2722" s="25">
        <v>1</v>
      </c>
      <c r="L2722" s="25">
        <f t="shared" si="438"/>
        <v>0</v>
      </c>
      <c r="M2722" s="25" t="s">
        <v>3549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439"/>
        <v>2</v>
      </c>
      <c r="Z2722" s="25" t="str">
        <f t="shared" si="440"/>
        <v>Monday</v>
      </c>
      <c r="AA2722" s="25" t="str">
        <f t="shared" si="441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435"/>
        <v>2719</v>
      </c>
      <c r="B2723" s="25" t="s">
        <v>3514</v>
      </c>
      <c r="C2723" s="45">
        <v>45911</v>
      </c>
      <c r="D2723" s="45">
        <v>45913</v>
      </c>
      <c r="E2723" s="8">
        <v>105.46</v>
      </c>
      <c r="F2723" s="8">
        <f t="shared" si="436"/>
        <v>9280.48</v>
      </c>
      <c r="G2723" s="54">
        <f t="shared" si="437"/>
        <v>9280.48</v>
      </c>
      <c r="H2723" s="25" t="s">
        <v>3490</v>
      </c>
      <c r="I2723" s="25" t="s">
        <v>4180</v>
      </c>
      <c r="J2723" s="25">
        <v>1</v>
      </c>
      <c r="K2723" s="25">
        <v>1</v>
      </c>
      <c r="L2723" s="25">
        <f t="shared" si="438"/>
        <v>0</v>
      </c>
      <c r="M2723" s="25" t="s">
        <v>3549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439"/>
        <v>2</v>
      </c>
      <c r="Z2723" s="25" t="str">
        <f t="shared" si="440"/>
        <v>Monday</v>
      </c>
      <c r="AA2723" s="25" t="str">
        <f t="shared" si="441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435"/>
        <v>2720</v>
      </c>
      <c r="B2724" s="25" t="s">
        <v>3514</v>
      </c>
      <c r="C2724" s="45">
        <v>45911</v>
      </c>
      <c r="D2724" s="45">
        <v>45913</v>
      </c>
      <c r="E2724" s="8">
        <v>105.46</v>
      </c>
      <c r="F2724" s="8">
        <f t="shared" si="436"/>
        <v>9280.48</v>
      </c>
      <c r="G2724" s="54">
        <f t="shared" si="437"/>
        <v>9280.48</v>
      </c>
      <c r="H2724" s="25" t="s">
        <v>3491</v>
      </c>
      <c r="I2724" s="25" t="s">
        <v>4181</v>
      </c>
      <c r="J2724" s="25">
        <v>1</v>
      </c>
      <c r="K2724" s="25">
        <v>1</v>
      </c>
      <c r="L2724" s="25">
        <f t="shared" si="438"/>
        <v>0</v>
      </c>
      <c r="M2724" s="25" t="s">
        <v>3549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439"/>
        <v>2</v>
      </c>
      <c r="Z2724" s="25" t="str">
        <f t="shared" si="440"/>
        <v>Monday</v>
      </c>
      <c r="AA2724" s="25" t="str">
        <f t="shared" si="441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435"/>
        <v>2721</v>
      </c>
      <c r="B2725" s="25" t="s">
        <v>3514</v>
      </c>
      <c r="C2725" s="45">
        <v>45911</v>
      </c>
      <c r="D2725" s="45">
        <v>45913</v>
      </c>
      <c r="E2725" s="8">
        <v>105.46</v>
      </c>
      <c r="F2725" s="8">
        <f t="shared" si="436"/>
        <v>9280.48</v>
      </c>
      <c r="G2725" s="54">
        <f t="shared" si="437"/>
        <v>9280.48</v>
      </c>
      <c r="H2725" s="25" t="s">
        <v>3492</v>
      </c>
      <c r="I2725" s="25" t="s">
        <v>4182</v>
      </c>
      <c r="J2725" s="25">
        <v>1</v>
      </c>
      <c r="K2725" s="25">
        <v>1</v>
      </c>
      <c r="L2725" s="25">
        <f t="shared" si="438"/>
        <v>0</v>
      </c>
      <c r="M2725" s="25" t="s">
        <v>3549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439"/>
        <v>2</v>
      </c>
      <c r="Z2725" s="25" t="str">
        <f t="shared" si="440"/>
        <v>Monday</v>
      </c>
      <c r="AA2725" s="25" t="str">
        <f t="shared" si="441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435"/>
        <v>2722</v>
      </c>
      <c r="B2726" s="25" t="s">
        <v>3514</v>
      </c>
      <c r="C2726" s="45">
        <v>45911</v>
      </c>
      <c r="D2726" s="45">
        <v>45913</v>
      </c>
      <c r="E2726" s="8">
        <v>105.46</v>
      </c>
      <c r="F2726" s="8">
        <f t="shared" si="436"/>
        <v>9280.48</v>
      </c>
      <c r="G2726" s="54">
        <f t="shared" si="437"/>
        <v>9280.48</v>
      </c>
      <c r="H2726" s="25" t="s">
        <v>3493</v>
      </c>
      <c r="I2726" s="25" t="s">
        <v>4183</v>
      </c>
      <c r="J2726" s="25">
        <v>1</v>
      </c>
      <c r="K2726" s="25">
        <v>1</v>
      </c>
      <c r="L2726" s="25">
        <f t="shared" si="438"/>
        <v>0</v>
      </c>
      <c r="M2726" s="25" t="s">
        <v>3549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439"/>
        <v>2</v>
      </c>
      <c r="Z2726" s="25" t="str">
        <f t="shared" si="440"/>
        <v>Monday</v>
      </c>
      <c r="AA2726" s="25" t="str">
        <f t="shared" si="441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435"/>
        <v>2723</v>
      </c>
      <c r="B2727" s="25" t="s">
        <v>3514</v>
      </c>
      <c r="C2727" s="45">
        <v>45911</v>
      </c>
      <c r="D2727" s="45">
        <v>45913</v>
      </c>
      <c r="E2727" s="8">
        <v>105.46</v>
      </c>
      <c r="F2727" s="8">
        <f t="shared" si="436"/>
        <v>9280.48</v>
      </c>
      <c r="G2727" s="54">
        <f t="shared" si="437"/>
        <v>9280.48</v>
      </c>
      <c r="H2727" s="25" t="s">
        <v>3494</v>
      </c>
      <c r="I2727" s="25" t="s">
        <v>4184</v>
      </c>
      <c r="J2727" s="25">
        <v>1</v>
      </c>
      <c r="K2727" s="25">
        <v>1</v>
      </c>
      <c r="L2727" s="25">
        <f t="shared" si="438"/>
        <v>0</v>
      </c>
      <c r="M2727" s="25" t="s">
        <v>3549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439"/>
        <v>2</v>
      </c>
      <c r="Z2727" s="25" t="str">
        <f t="shared" si="440"/>
        <v>Monday</v>
      </c>
      <c r="AA2727" s="25" t="str">
        <f t="shared" si="441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x14ac:dyDescent="0.25">
      <c r="A2728" s="25">
        <f t="shared" si="435"/>
        <v>2724</v>
      </c>
      <c r="B2728" s="25" t="s">
        <v>3514</v>
      </c>
      <c r="C2728" s="45">
        <v>45911</v>
      </c>
      <c r="D2728" s="45">
        <v>45913</v>
      </c>
      <c r="E2728" s="8">
        <v>105.46</v>
      </c>
      <c r="F2728" s="8">
        <f t="shared" si="436"/>
        <v>9280.48</v>
      </c>
      <c r="G2728" s="54">
        <f t="shared" si="437"/>
        <v>9280.48</v>
      </c>
      <c r="H2728" s="25" t="s">
        <v>3495</v>
      </c>
      <c r="I2728" s="25" t="s">
        <v>4185</v>
      </c>
      <c r="J2728" s="25">
        <v>1</v>
      </c>
      <c r="K2728" s="25">
        <v>1</v>
      </c>
      <c r="L2728" s="25">
        <f t="shared" si="438"/>
        <v>0</v>
      </c>
      <c r="M2728" s="25" t="s">
        <v>3549</v>
      </c>
      <c r="N2728" s="45">
        <v>45915</v>
      </c>
      <c r="O2728" s="54">
        <v>15140.33</v>
      </c>
      <c r="P2728" s="25" t="s">
        <v>384</v>
      </c>
      <c r="Q2728" s="25">
        <v>58155668325</v>
      </c>
      <c r="R2728" s="25" t="s">
        <v>41</v>
      </c>
      <c r="S2728" s="3">
        <v>-20</v>
      </c>
      <c r="T2728" s="55"/>
      <c r="U2728" s="25" t="s">
        <v>321</v>
      </c>
      <c r="V2728" s="25" t="str">
        <f>VLOOKUP(P2728,'Customer List'!B:C,2,)</f>
        <v>Pune</v>
      </c>
      <c r="W2728" s="56"/>
      <c r="X2728" s="45">
        <v>45917</v>
      </c>
      <c r="Y2728" s="25">
        <f t="shared" si="439"/>
        <v>2</v>
      </c>
      <c r="Z2728" s="25" t="str">
        <f t="shared" si="440"/>
        <v>Monday</v>
      </c>
      <c r="AA2728" s="25" t="str">
        <f t="shared" si="441"/>
        <v>Wednesday</v>
      </c>
      <c r="AB2728" s="25" t="str">
        <f>VLOOKUP(U2728,'Currency Sheet'!A:C,3,)</f>
        <v>DOLLAR</v>
      </c>
      <c r="AC2728" s="67" t="str">
        <f>VLOOKUP(P2728,'Customer List'!B:D,3,)</f>
        <v>OutStation</v>
      </c>
    </row>
    <row r="2729" spans="1:29" x14ac:dyDescent="0.25">
      <c r="A2729" s="25">
        <f t="shared" si="435"/>
        <v>2725</v>
      </c>
      <c r="B2729" s="25" t="s">
        <v>3514</v>
      </c>
      <c r="C2729" s="45">
        <v>45911</v>
      </c>
      <c r="D2729" s="45">
        <v>45913</v>
      </c>
      <c r="E2729" s="8">
        <v>105.46</v>
      </c>
      <c r="F2729" s="8">
        <f t="shared" si="436"/>
        <v>9280.48</v>
      </c>
      <c r="G2729" s="54">
        <f t="shared" si="437"/>
        <v>9280.48</v>
      </c>
      <c r="H2729" s="25" t="s">
        <v>3496</v>
      </c>
      <c r="I2729" s="25" t="s">
        <v>4186</v>
      </c>
      <c r="J2729" s="25">
        <v>1</v>
      </c>
      <c r="K2729" s="25">
        <v>1</v>
      </c>
      <c r="L2729" s="25">
        <f t="shared" si="438"/>
        <v>0</v>
      </c>
      <c r="M2729" s="25" t="s">
        <v>3549</v>
      </c>
      <c r="N2729" s="45">
        <v>45915</v>
      </c>
      <c r="O2729" s="54">
        <v>15140.33</v>
      </c>
      <c r="P2729" s="25" t="s">
        <v>384</v>
      </c>
      <c r="Q2729" s="25">
        <v>58155668325</v>
      </c>
      <c r="R2729" s="25" t="s">
        <v>41</v>
      </c>
      <c r="S2729" s="3">
        <v>-20</v>
      </c>
      <c r="T2729" s="55"/>
      <c r="U2729" s="25" t="s">
        <v>321</v>
      </c>
      <c r="V2729" s="25" t="str">
        <f>VLOOKUP(P2729,'Customer List'!B:C,2,)</f>
        <v>Pune</v>
      </c>
      <c r="W2729" s="56"/>
      <c r="X2729" s="45">
        <v>45917</v>
      </c>
      <c r="Y2729" s="25">
        <f t="shared" si="439"/>
        <v>2</v>
      </c>
      <c r="Z2729" s="25" t="str">
        <f t="shared" si="440"/>
        <v>Monday</v>
      </c>
      <c r="AA2729" s="25" t="str">
        <f t="shared" si="441"/>
        <v>Wednesday</v>
      </c>
      <c r="AB2729" s="25" t="str">
        <f>VLOOKUP(U2729,'Currency Sheet'!A:C,3,)</f>
        <v>DOLLAR</v>
      </c>
      <c r="AC2729" s="67" t="str">
        <f>VLOOKUP(P2729,'Customer List'!B:D,3,)</f>
        <v>OutStation</v>
      </c>
    </row>
    <row r="2730" spans="1:29" x14ac:dyDescent="0.25">
      <c r="A2730" s="25">
        <f t="shared" si="435"/>
        <v>2726</v>
      </c>
      <c r="B2730" s="25" t="s">
        <v>3514</v>
      </c>
      <c r="C2730" s="45">
        <v>45911</v>
      </c>
      <c r="D2730" s="45">
        <v>45913</v>
      </c>
      <c r="E2730" s="8">
        <v>105.46</v>
      </c>
      <c r="F2730" s="8">
        <f t="shared" si="436"/>
        <v>9280.48</v>
      </c>
      <c r="G2730" s="54">
        <f t="shared" si="437"/>
        <v>9280.48</v>
      </c>
      <c r="H2730" s="25" t="s">
        <v>3497</v>
      </c>
      <c r="I2730" s="25" t="s">
        <v>4187</v>
      </c>
      <c r="J2730" s="25">
        <v>1</v>
      </c>
      <c r="K2730" s="25">
        <v>1</v>
      </c>
      <c r="L2730" s="25">
        <f t="shared" si="438"/>
        <v>0</v>
      </c>
      <c r="M2730" s="25" t="s">
        <v>3549</v>
      </c>
      <c r="N2730" s="45">
        <v>45915</v>
      </c>
      <c r="O2730" s="54">
        <v>15140.33</v>
      </c>
      <c r="P2730" s="25" t="s">
        <v>384</v>
      </c>
      <c r="Q2730" s="25">
        <v>58155668325</v>
      </c>
      <c r="R2730" s="25" t="s">
        <v>41</v>
      </c>
      <c r="S2730" s="3">
        <v>-20</v>
      </c>
      <c r="T2730" s="55"/>
      <c r="U2730" s="25" t="s">
        <v>321</v>
      </c>
      <c r="V2730" s="25" t="str">
        <f>VLOOKUP(P2730,'Customer List'!B:C,2,)</f>
        <v>Pune</v>
      </c>
      <c r="W2730" s="56"/>
      <c r="X2730" s="45">
        <v>45917</v>
      </c>
      <c r="Y2730" s="25">
        <f t="shared" si="439"/>
        <v>2</v>
      </c>
      <c r="Z2730" s="25" t="str">
        <f t="shared" si="440"/>
        <v>Monday</v>
      </c>
      <c r="AA2730" s="25" t="str">
        <f t="shared" si="441"/>
        <v>Wednesday</v>
      </c>
      <c r="AB2730" s="25" t="str">
        <f>VLOOKUP(U2730,'Currency Sheet'!A:C,3,)</f>
        <v>DOLLAR</v>
      </c>
      <c r="AC2730" s="67" t="str">
        <f>VLOOKUP(P2730,'Customer List'!B:D,3,)</f>
        <v>OutStation</v>
      </c>
    </row>
    <row r="2731" spans="1:29" x14ac:dyDescent="0.25">
      <c r="A2731" s="25">
        <f t="shared" si="435"/>
        <v>2727</v>
      </c>
      <c r="B2731" s="25" t="s">
        <v>3514</v>
      </c>
      <c r="C2731" s="45">
        <v>45911</v>
      </c>
      <c r="D2731" s="45">
        <v>45913</v>
      </c>
      <c r="E2731" s="8">
        <v>126.88</v>
      </c>
      <c r="F2731" s="8">
        <f t="shared" si="436"/>
        <v>11165.439999999999</v>
      </c>
      <c r="G2731" s="54">
        <f t="shared" si="437"/>
        <v>11165.439999999999</v>
      </c>
      <c r="H2731" s="25" t="s">
        <v>3498</v>
      </c>
      <c r="I2731" s="25" t="s">
        <v>4188</v>
      </c>
      <c r="J2731" s="25">
        <v>1</v>
      </c>
      <c r="K2731" s="25">
        <v>1</v>
      </c>
      <c r="L2731" s="25">
        <f t="shared" si="438"/>
        <v>0</v>
      </c>
      <c r="M2731" s="25" t="s">
        <v>3631</v>
      </c>
      <c r="N2731" s="45">
        <v>45917</v>
      </c>
      <c r="O2731" s="54">
        <v>15496.88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>
        <f t="shared" ref="X2731:X2742" si="443">IF(OR(R2731 = "PRIYANKA MADAM", R2731 = "DEEPAK", R2731 = "PORTER"),N2731,"")</f>
        <v>45917</v>
      </c>
      <c r="Y2731" s="25">
        <f t="shared" si="439"/>
        <v>0</v>
      </c>
      <c r="Z2731" s="25" t="str">
        <f t="shared" si="440"/>
        <v>Wednesday</v>
      </c>
      <c r="AA2731" s="25" t="str">
        <f t="shared" si="441"/>
        <v>Wednesday</v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435"/>
        <v>2728</v>
      </c>
      <c r="B2732" s="25" t="s">
        <v>3514</v>
      </c>
      <c r="C2732" s="45">
        <v>45911</v>
      </c>
      <c r="D2732" s="45">
        <v>45913</v>
      </c>
      <c r="E2732" s="8">
        <v>137.58000000000001</v>
      </c>
      <c r="F2732" s="8">
        <f t="shared" si="436"/>
        <v>12107.04</v>
      </c>
      <c r="G2732" s="54">
        <f t="shared" si="437"/>
        <v>12107.04</v>
      </c>
      <c r="H2732" s="25" t="s">
        <v>3499</v>
      </c>
      <c r="I2732" s="25" t="s">
        <v>4189</v>
      </c>
      <c r="J2732" s="25">
        <v>1</v>
      </c>
      <c r="K2732" s="25">
        <v>1</v>
      </c>
      <c r="L2732" s="25">
        <f t="shared" si="438"/>
        <v>0</v>
      </c>
      <c r="M2732" s="25" t="s">
        <v>3631</v>
      </c>
      <c r="N2732" s="45">
        <v>45917</v>
      </c>
      <c r="O2732" s="54">
        <v>16805.03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>
        <f t="shared" si="443"/>
        <v>45917</v>
      </c>
      <c r="Y2732" s="25">
        <f t="shared" si="439"/>
        <v>0</v>
      </c>
      <c r="Z2732" s="25" t="str">
        <f t="shared" si="440"/>
        <v>Wednesday</v>
      </c>
      <c r="AA2732" s="25" t="str">
        <f t="shared" si="441"/>
        <v>Wednesday</v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435"/>
        <v>2729</v>
      </c>
      <c r="B2733" s="25" t="s">
        <v>3514</v>
      </c>
      <c r="C2733" s="45">
        <v>45911</v>
      </c>
      <c r="D2733" s="45">
        <v>45913</v>
      </c>
      <c r="E2733" s="8">
        <v>126.88</v>
      </c>
      <c r="F2733" s="8">
        <f t="shared" si="436"/>
        <v>11165.439999999999</v>
      </c>
      <c r="G2733" s="54">
        <f t="shared" si="437"/>
        <v>11165.439999999999</v>
      </c>
      <c r="H2733" s="25" t="s">
        <v>3500</v>
      </c>
      <c r="I2733" s="25" t="s">
        <v>4190</v>
      </c>
      <c r="J2733" s="25">
        <v>1</v>
      </c>
      <c r="K2733" s="25">
        <v>1</v>
      </c>
      <c r="L2733" s="25">
        <f t="shared" si="438"/>
        <v>0</v>
      </c>
      <c r="M2733" s="25" t="s">
        <v>3631</v>
      </c>
      <c r="N2733" s="45">
        <v>45917</v>
      </c>
      <c r="O2733" s="54">
        <v>15496.88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>
        <f t="shared" si="443"/>
        <v>45917</v>
      </c>
      <c r="Y2733" s="25">
        <f t="shared" si="439"/>
        <v>0</v>
      </c>
      <c r="Z2733" s="25" t="str">
        <f t="shared" si="440"/>
        <v>Wednesday</v>
      </c>
      <c r="AA2733" s="25" t="str">
        <f t="shared" si="441"/>
        <v>Wednesday</v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435"/>
        <v>2730</v>
      </c>
      <c r="B2734" s="25" t="s">
        <v>3514</v>
      </c>
      <c r="C2734" s="45">
        <v>45911</v>
      </c>
      <c r="D2734" s="45">
        <v>45913</v>
      </c>
      <c r="E2734" s="8">
        <v>105.46</v>
      </c>
      <c r="F2734" s="8">
        <f t="shared" si="436"/>
        <v>9280.48</v>
      </c>
      <c r="G2734" s="54">
        <f t="shared" si="437"/>
        <v>9280.48</v>
      </c>
      <c r="H2734" s="25" t="s">
        <v>3501</v>
      </c>
      <c r="I2734" s="25" t="s">
        <v>4191</v>
      </c>
      <c r="J2734" s="25">
        <v>1</v>
      </c>
      <c r="K2734" s="25">
        <v>1</v>
      </c>
      <c r="L2734" s="25">
        <f t="shared" si="438"/>
        <v>0</v>
      </c>
      <c r="M2734" s="25" t="s">
        <v>3631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>
        <f t="shared" si="443"/>
        <v>45917</v>
      </c>
      <c r="Y2734" s="25">
        <f t="shared" si="439"/>
        <v>0</v>
      </c>
      <c r="Z2734" s="25" t="str">
        <f t="shared" si="440"/>
        <v>Wednesday</v>
      </c>
      <c r="AA2734" s="25" t="str">
        <f t="shared" si="441"/>
        <v>Wednesday</v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435"/>
        <v>2731</v>
      </c>
      <c r="B2735" s="25" t="s">
        <v>3514</v>
      </c>
      <c r="C2735" s="45">
        <v>45911</v>
      </c>
      <c r="D2735" s="45">
        <v>45913</v>
      </c>
      <c r="E2735" s="8">
        <v>116.16</v>
      </c>
      <c r="F2735" s="8">
        <f t="shared" si="436"/>
        <v>10222.08</v>
      </c>
      <c r="G2735" s="54">
        <f t="shared" si="437"/>
        <v>10222.08</v>
      </c>
      <c r="H2735" s="25" t="s">
        <v>3502</v>
      </c>
      <c r="I2735" s="25" t="s">
        <v>4192</v>
      </c>
      <c r="J2735" s="25">
        <v>1</v>
      </c>
      <c r="K2735" s="25">
        <v>1</v>
      </c>
      <c r="L2735" s="25">
        <f t="shared" si="438"/>
        <v>0</v>
      </c>
      <c r="M2735" s="25" t="s">
        <v>3631</v>
      </c>
      <c r="N2735" s="45">
        <v>45917</v>
      </c>
      <c r="O2735" s="54">
        <v>14188.73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>
        <f t="shared" si="443"/>
        <v>45917</v>
      </c>
      <c r="Y2735" s="25">
        <f t="shared" si="439"/>
        <v>0</v>
      </c>
      <c r="Z2735" s="25" t="str">
        <f t="shared" si="440"/>
        <v>Wednesday</v>
      </c>
      <c r="AA2735" s="25" t="str">
        <f t="shared" si="441"/>
        <v>Wednesday</v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435"/>
        <v>2732</v>
      </c>
      <c r="B2736" s="25" t="s">
        <v>3514</v>
      </c>
      <c r="C2736" s="45">
        <v>45911</v>
      </c>
      <c r="D2736" s="45">
        <v>45913</v>
      </c>
      <c r="E2736" s="8">
        <v>126.88</v>
      </c>
      <c r="F2736" s="8">
        <f t="shared" si="436"/>
        <v>11165.439999999999</v>
      </c>
      <c r="G2736" s="54">
        <f t="shared" si="437"/>
        <v>11165.439999999999</v>
      </c>
      <c r="H2736" s="25" t="s">
        <v>3503</v>
      </c>
      <c r="I2736" s="25" t="s">
        <v>4193</v>
      </c>
      <c r="J2736" s="25">
        <v>1</v>
      </c>
      <c r="K2736" s="25">
        <v>1</v>
      </c>
      <c r="L2736" s="25">
        <f t="shared" si="438"/>
        <v>0</v>
      </c>
      <c r="M2736" s="25" t="s">
        <v>3631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>
        <f t="shared" si="443"/>
        <v>45917</v>
      </c>
      <c r="Y2736" s="25">
        <f t="shared" si="439"/>
        <v>0</v>
      </c>
      <c r="Z2736" s="25" t="str">
        <f t="shared" si="440"/>
        <v>Wednesday</v>
      </c>
      <c r="AA2736" s="25" t="str">
        <f t="shared" si="441"/>
        <v>Wednesday</v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435"/>
        <v>2733</v>
      </c>
      <c r="B2737" s="25" t="s">
        <v>3514</v>
      </c>
      <c r="C2737" s="45">
        <v>45911</v>
      </c>
      <c r="D2737" s="45">
        <v>45913</v>
      </c>
      <c r="E2737" s="8">
        <v>279.82</v>
      </c>
      <c r="F2737" s="8">
        <f t="shared" si="436"/>
        <v>24624.16</v>
      </c>
      <c r="G2737" s="54">
        <f t="shared" si="437"/>
        <v>24624.16</v>
      </c>
      <c r="H2737" s="25" t="s">
        <v>3504</v>
      </c>
      <c r="I2737" s="25" t="s">
        <v>4194</v>
      </c>
      <c r="J2737" s="25">
        <v>1</v>
      </c>
      <c r="K2737" s="25">
        <v>1</v>
      </c>
      <c r="L2737" s="25">
        <f t="shared" si="438"/>
        <v>0</v>
      </c>
      <c r="M2737" s="25" t="s">
        <v>3631</v>
      </c>
      <c r="N2737" s="45">
        <v>45917</v>
      </c>
      <c r="O2737" s="54">
        <v>34177.769999999997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>
        <f t="shared" si="443"/>
        <v>45917</v>
      </c>
      <c r="Y2737" s="25">
        <f t="shared" si="439"/>
        <v>0</v>
      </c>
      <c r="Z2737" s="25" t="str">
        <f t="shared" si="440"/>
        <v>Wednesday</v>
      </c>
      <c r="AA2737" s="25" t="str">
        <f t="shared" si="441"/>
        <v>Wednesday</v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435"/>
        <v>2734</v>
      </c>
      <c r="B2738" s="25" t="s">
        <v>3514</v>
      </c>
      <c r="C2738" s="45">
        <v>45911</v>
      </c>
      <c r="D2738" s="45">
        <v>45913</v>
      </c>
      <c r="E2738" s="8">
        <v>269.11</v>
      </c>
      <c r="F2738" s="8">
        <f t="shared" si="436"/>
        <v>23681.68</v>
      </c>
      <c r="G2738" s="54">
        <f t="shared" si="437"/>
        <v>23681.68</v>
      </c>
      <c r="H2738" s="25" t="s">
        <v>3505</v>
      </c>
      <c r="I2738" s="25" t="s">
        <v>4195</v>
      </c>
      <c r="J2738" s="25">
        <v>1</v>
      </c>
      <c r="K2738" s="25">
        <v>1</v>
      </c>
      <c r="L2738" s="25">
        <f t="shared" si="438"/>
        <v>0</v>
      </c>
      <c r="M2738" s="25" t="s">
        <v>3631</v>
      </c>
      <c r="N2738" s="45">
        <v>45917</v>
      </c>
      <c r="O2738" s="54">
        <v>32869.620000000003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>
        <f t="shared" si="443"/>
        <v>45917</v>
      </c>
      <c r="Y2738" s="25">
        <f t="shared" si="439"/>
        <v>0</v>
      </c>
      <c r="Z2738" s="25" t="str">
        <f t="shared" si="440"/>
        <v>Wednesday</v>
      </c>
      <c r="AA2738" s="25" t="str">
        <f t="shared" si="441"/>
        <v>Wednesday</v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435"/>
        <v>2735</v>
      </c>
      <c r="B2739" s="25" t="s">
        <v>3514</v>
      </c>
      <c r="C2739" s="45">
        <v>45911</v>
      </c>
      <c r="D2739" s="45">
        <v>45913</v>
      </c>
      <c r="E2739" s="8">
        <v>269.11</v>
      </c>
      <c r="F2739" s="8">
        <f t="shared" si="436"/>
        <v>23681.68</v>
      </c>
      <c r="G2739" s="54">
        <f t="shared" si="437"/>
        <v>23681.68</v>
      </c>
      <c r="H2739" s="25" t="s">
        <v>3506</v>
      </c>
      <c r="I2739" s="25" t="s">
        <v>4196</v>
      </c>
      <c r="J2739" s="25">
        <v>1</v>
      </c>
      <c r="K2739" s="25">
        <v>1</v>
      </c>
      <c r="L2739" s="25">
        <f t="shared" si="438"/>
        <v>0</v>
      </c>
      <c r="M2739" s="25" t="s">
        <v>3631</v>
      </c>
      <c r="N2739" s="45">
        <v>45917</v>
      </c>
      <c r="O2739" s="54">
        <v>32869.620000000003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>
        <f t="shared" si="443"/>
        <v>45917</v>
      </c>
      <c r="Y2739" s="25">
        <f t="shared" si="439"/>
        <v>0</v>
      </c>
      <c r="Z2739" s="25" t="str">
        <f t="shared" si="440"/>
        <v>Wednesday</v>
      </c>
      <c r="AA2739" s="25" t="str">
        <f t="shared" si="441"/>
        <v>Wednesday</v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x14ac:dyDescent="0.25">
      <c r="A2740" s="25">
        <f t="shared" si="435"/>
        <v>2736</v>
      </c>
      <c r="B2740" s="25" t="s">
        <v>3514</v>
      </c>
      <c r="C2740" s="45">
        <v>45911</v>
      </c>
      <c r="D2740" s="45">
        <v>45913</v>
      </c>
      <c r="E2740" s="8">
        <v>105.46</v>
      </c>
      <c r="F2740" s="8">
        <f t="shared" si="436"/>
        <v>9280.48</v>
      </c>
      <c r="G2740" s="54">
        <f t="shared" si="437"/>
        <v>9280.48</v>
      </c>
      <c r="H2740" s="25" t="s">
        <v>3507</v>
      </c>
      <c r="I2740" s="25" t="s">
        <v>4197</v>
      </c>
      <c r="J2740" s="25">
        <v>1</v>
      </c>
      <c r="K2740" s="25">
        <v>1</v>
      </c>
      <c r="L2740" s="25">
        <f t="shared" si="438"/>
        <v>0</v>
      </c>
      <c r="M2740" s="25" t="s">
        <v>3631</v>
      </c>
      <c r="N2740" s="45">
        <v>45917</v>
      </c>
      <c r="O2740" s="54">
        <v>12880.58</v>
      </c>
      <c r="P2740" s="25" t="s">
        <v>255</v>
      </c>
      <c r="Q2740" s="25" t="s">
        <v>637</v>
      </c>
      <c r="R2740" s="25" t="s">
        <v>725</v>
      </c>
      <c r="S2740" s="3">
        <v>-20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>
        <f t="shared" si="443"/>
        <v>45917</v>
      </c>
      <c r="Y2740" s="25">
        <f t="shared" si="439"/>
        <v>0</v>
      </c>
      <c r="Z2740" s="25" t="str">
        <f t="shared" si="440"/>
        <v>Wednesday</v>
      </c>
      <c r="AA2740" s="25" t="str">
        <f t="shared" si="441"/>
        <v>Wednesday</v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435"/>
        <v>2737</v>
      </c>
      <c r="B2741" s="25" t="s">
        <v>3514</v>
      </c>
      <c r="C2741" s="45">
        <v>45911</v>
      </c>
      <c r="D2741" s="45">
        <v>45913</v>
      </c>
      <c r="E2741" s="8">
        <v>148.30000000000001</v>
      </c>
      <c r="F2741" s="8">
        <f t="shared" si="436"/>
        <v>13050.400000000001</v>
      </c>
      <c r="G2741" s="54">
        <f t="shared" si="437"/>
        <v>13050.400000000001</v>
      </c>
      <c r="H2741" s="25" t="s">
        <v>3508</v>
      </c>
      <c r="I2741" s="25" t="s">
        <v>4198</v>
      </c>
      <c r="J2741" s="25">
        <v>1</v>
      </c>
      <c r="K2741" s="25">
        <v>1</v>
      </c>
      <c r="L2741" s="25">
        <f t="shared" si="438"/>
        <v>0</v>
      </c>
      <c r="M2741" s="25" t="s">
        <v>3631</v>
      </c>
      <c r="N2741" s="45">
        <v>45917</v>
      </c>
      <c r="O2741" s="54">
        <v>18113.18</v>
      </c>
      <c r="P2741" s="25" t="s">
        <v>255</v>
      </c>
      <c r="Q2741" s="25" t="s">
        <v>637</v>
      </c>
      <c r="R2741" s="25" t="s">
        <v>725</v>
      </c>
      <c r="S2741" s="3">
        <v>-20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>
        <f t="shared" si="443"/>
        <v>45917</v>
      </c>
      <c r="Y2741" s="25">
        <f t="shared" si="439"/>
        <v>0</v>
      </c>
      <c r="Z2741" s="25" t="str">
        <f t="shared" si="440"/>
        <v>Wednesday</v>
      </c>
      <c r="AA2741" s="25" t="str">
        <f t="shared" si="441"/>
        <v>Wednesday</v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435"/>
        <v>2738</v>
      </c>
      <c r="B2742" s="25" t="s">
        <v>3514</v>
      </c>
      <c r="C2742" s="45">
        <v>45911</v>
      </c>
      <c r="D2742" s="45">
        <v>45913</v>
      </c>
      <c r="E2742" s="8">
        <v>126.88</v>
      </c>
      <c r="F2742" s="8">
        <f t="shared" si="436"/>
        <v>11165.439999999999</v>
      </c>
      <c r="G2742" s="54">
        <f t="shared" si="437"/>
        <v>11165.439999999999</v>
      </c>
      <c r="H2742" s="25" t="s">
        <v>3509</v>
      </c>
      <c r="I2742" s="25" t="s">
        <v>4199</v>
      </c>
      <c r="J2742" s="25">
        <v>1</v>
      </c>
      <c r="K2742" s="25">
        <v>1</v>
      </c>
      <c r="L2742" s="25">
        <f t="shared" si="438"/>
        <v>0</v>
      </c>
      <c r="M2742" s="25" t="s">
        <v>3631</v>
      </c>
      <c r="N2742" s="45">
        <v>45917</v>
      </c>
      <c r="O2742" s="54">
        <v>15496.88</v>
      </c>
      <c r="P2742" s="25" t="s">
        <v>255</v>
      </c>
      <c r="Q2742" s="25" t="s">
        <v>637</v>
      </c>
      <c r="R2742" s="25" t="s">
        <v>725</v>
      </c>
      <c r="S2742" s="3">
        <v>-20</v>
      </c>
      <c r="T2742" s="55"/>
      <c r="U2742" s="25" t="s">
        <v>321</v>
      </c>
      <c r="V2742" s="25" t="str">
        <f>VLOOKUP(P2742,'Customer List'!B:C,2,)</f>
        <v>Delhi</v>
      </c>
      <c r="W2742" s="56"/>
      <c r="X2742" s="45">
        <f t="shared" si="443"/>
        <v>45917</v>
      </c>
      <c r="Y2742" s="25">
        <f t="shared" si="439"/>
        <v>0</v>
      </c>
      <c r="Z2742" s="25" t="str">
        <f t="shared" si="440"/>
        <v>Wednesday</v>
      </c>
      <c r="AA2742" s="25" t="str">
        <f t="shared" si="441"/>
        <v>Wednesday</v>
      </c>
      <c r="AB2742" s="25" t="str">
        <f>VLOOKUP(U2742,'Currency Sheet'!A:C,3,)</f>
        <v>DOLLAR</v>
      </c>
      <c r="AC2742" s="67" t="str">
        <f>VLOOKUP(P2742,'Customer List'!B:D,3,)</f>
        <v>Local</v>
      </c>
    </row>
    <row r="2743" spans="1:29" x14ac:dyDescent="0.25">
      <c r="A2743" s="25">
        <f t="shared" si="435"/>
        <v>2739</v>
      </c>
      <c r="B2743" s="25" t="s">
        <v>3514</v>
      </c>
      <c r="C2743" s="45">
        <v>45911</v>
      </c>
      <c r="D2743" s="45">
        <v>45913</v>
      </c>
      <c r="E2743" s="8">
        <v>374</v>
      </c>
      <c r="F2743" s="8">
        <f t="shared" si="436"/>
        <v>32912</v>
      </c>
      <c r="G2743" s="54">
        <f t="shared" si="437"/>
        <v>32912</v>
      </c>
      <c r="H2743" s="25" t="s">
        <v>3510</v>
      </c>
      <c r="I2743" s="25" t="s">
        <v>4200</v>
      </c>
      <c r="J2743" s="25">
        <v>1</v>
      </c>
      <c r="K2743" s="25">
        <v>1</v>
      </c>
      <c r="L2743" s="25">
        <f t="shared" si="438"/>
        <v>0</v>
      </c>
      <c r="M2743" s="25" t="s">
        <v>3545</v>
      </c>
      <c r="N2743" s="45">
        <v>45915</v>
      </c>
      <c r="O2743" s="54">
        <v>48060</v>
      </c>
      <c r="P2743" s="25" t="s">
        <v>2052</v>
      </c>
      <c r="Q2743" s="25">
        <v>58155667533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Pune</v>
      </c>
      <c r="W2743" s="56"/>
      <c r="X2743" s="45">
        <v>45916</v>
      </c>
      <c r="Y2743" s="25">
        <f t="shared" si="439"/>
        <v>1</v>
      </c>
      <c r="Z2743" s="25" t="str">
        <f t="shared" si="440"/>
        <v>Monday</v>
      </c>
      <c r="AA2743" s="25" t="str">
        <f t="shared" si="441"/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ref="A2744:A2807" si="444">A2743+1</f>
        <v>2740</v>
      </c>
      <c r="B2744" s="25" t="s">
        <v>3514</v>
      </c>
      <c r="C2744" s="45">
        <v>45911</v>
      </c>
      <c r="D2744" s="45">
        <v>45913</v>
      </c>
      <c r="E2744" s="8">
        <v>374</v>
      </c>
      <c r="F2744" s="8">
        <f t="shared" ref="F2744:F2807" si="445">IF(AB2744="DOLLAR",E2744*88,E2744)</f>
        <v>32912</v>
      </c>
      <c r="G2744" s="54">
        <f t="shared" ref="G2744:G2807" si="446">F2744*J2744</f>
        <v>32912</v>
      </c>
      <c r="H2744" s="25" t="s">
        <v>3511</v>
      </c>
      <c r="I2744" s="25" t="s">
        <v>4201</v>
      </c>
      <c r="J2744" s="25">
        <v>1</v>
      </c>
      <c r="K2744" s="25">
        <v>1</v>
      </c>
      <c r="L2744" s="25">
        <f t="shared" ref="L2744:L2807" si="447">J2744-K2744</f>
        <v>0</v>
      </c>
      <c r="M2744" s="25" t="s">
        <v>3545</v>
      </c>
      <c r="N2744" s="45">
        <v>45915</v>
      </c>
      <c r="O2744" s="54">
        <v>48060</v>
      </c>
      <c r="P2744" s="25" t="s">
        <v>2052</v>
      </c>
      <c r="Q2744" s="25">
        <v>58155667533</v>
      </c>
      <c r="R2744" s="25" t="s">
        <v>41</v>
      </c>
      <c r="S2744" s="3">
        <v>-20</v>
      </c>
      <c r="T2744" s="55"/>
      <c r="U2744" s="25" t="s">
        <v>321</v>
      </c>
      <c r="V2744" s="25" t="str">
        <f>VLOOKUP(P2744,'Customer List'!B:C,2,)</f>
        <v>Pune</v>
      </c>
      <c r="W2744" s="56"/>
      <c r="X2744" s="45">
        <v>45916</v>
      </c>
      <c r="Y2744" s="25">
        <f t="shared" si="439"/>
        <v>1</v>
      </c>
      <c r="Z2744" s="25" t="str">
        <f t="shared" si="440"/>
        <v>Monday</v>
      </c>
      <c r="AA2744" s="25" t="str">
        <f t="shared" si="441"/>
        <v>Tuesday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444"/>
        <v>2741</v>
      </c>
      <c r="B2745" s="25" t="s">
        <v>3514</v>
      </c>
      <c r="C2745" s="45">
        <v>45911</v>
      </c>
      <c r="D2745" s="45">
        <v>45913</v>
      </c>
      <c r="E2745" s="8">
        <v>587</v>
      </c>
      <c r="F2745" s="8">
        <f t="shared" si="445"/>
        <v>51656</v>
      </c>
      <c r="G2745" s="54">
        <f t="shared" si="446"/>
        <v>51656</v>
      </c>
      <c r="H2745" s="25" t="s">
        <v>3512</v>
      </c>
      <c r="I2745" s="25" t="s">
        <v>4202</v>
      </c>
      <c r="J2745" s="25">
        <v>1</v>
      </c>
      <c r="K2745" s="25">
        <v>1</v>
      </c>
      <c r="L2745" s="25">
        <f t="shared" si="447"/>
        <v>0</v>
      </c>
      <c r="M2745" s="25" t="s">
        <v>3543</v>
      </c>
      <c r="N2745" s="45">
        <v>45915</v>
      </c>
      <c r="O2745" s="54">
        <v>84088.77</v>
      </c>
      <c r="P2745" s="25" t="s">
        <v>629</v>
      </c>
      <c r="Q2745" s="25">
        <v>58155667113</v>
      </c>
      <c r="R2745" s="25" t="s">
        <v>41</v>
      </c>
      <c r="S2745" s="3">
        <v>-20</v>
      </c>
      <c r="T2745" s="55"/>
      <c r="U2745" s="25" t="s">
        <v>321</v>
      </c>
      <c r="V2745" s="25" t="str">
        <f>VLOOKUP(P2745,'Customer List'!B:C,2,)</f>
        <v>Banglore</v>
      </c>
      <c r="W2745" s="56"/>
      <c r="X2745" s="45">
        <v>45917</v>
      </c>
      <c r="Y2745" s="25">
        <f t="shared" ref="Y2745:Y2808" si="448">IF(X2745="", "", X2745-N2745)</f>
        <v>2</v>
      </c>
      <c r="Z2745" s="25" t="str">
        <f t="shared" ref="Z2745:Z2808" si="449">IF(N2745="", "", TEXT(N2745, "dddd"))</f>
        <v>Monday</v>
      </c>
      <c r="AA2745" s="25" t="str">
        <f t="shared" ref="AA2745:AA2808" si="450">IF(X2745="", "", TEXT(X2745, "dddd"))</f>
        <v>Wednesday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444"/>
        <v>2742</v>
      </c>
      <c r="B2746" s="25" t="s">
        <v>3514</v>
      </c>
      <c r="C2746" s="45">
        <v>45911</v>
      </c>
      <c r="D2746" s="45">
        <v>45913</v>
      </c>
      <c r="E2746" s="8">
        <v>185</v>
      </c>
      <c r="F2746" s="8">
        <f t="shared" si="445"/>
        <v>16280</v>
      </c>
      <c r="G2746" s="54">
        <f t="shared" si="446"/>
        <v>16280</v>
      </c>
      <c r="H2746" s="25" t="s">
        <v>373</v>
      </c>
      <c r="I2746" s="25" t="s">
        <v>4138</v>
      </c>
      <c r="J2746" s="25">
        <v>1</v>
      </c>
      <c r="K2746" s="25">
        <v>1</v>
      </c>
      <c r="L2746" s="25">
        <f t="shared" si="447"/>
        <v>0</v>
      </c>
      <c r="M2746" s="25" t="s">
        <v>3543</v>
      </c>
      <c r="N2746" s="45">
        <v>45915</v>
      </c>
      <c r="O2746" s="54">
        <v>26960.53</v>
      </c>
      <c r="P2746" s="25" t="s">
        <v>629</v>
      </c>
      <c r="Q2746" s="25">
        <v>58155667113</v>
      </c>
      <c r="R2746" s="25" t="s">
        <v>41</v>
      </c>
      <c r="S2746" s="3">
        <v>-20</v>
      </c>
      <c r="T2746" s="55"/>
      <c r="U2746" s="25" t="s">
        <v>321</v>
      </c>
      <c r="V2746" s="25" t="str">
        <f>VLOOKUP(P2746,'Customer List'!B:C,2,)</f>
        <v>Banglore</v>
      </c>
      <c r="W2746" s="56"/>
      <c r="X2746" s="45">
        <v>45917</v>
      </c>
      <c r="Y2746" s="25">
        <f t="shared" si="448"/>
        <v>2</v>
      </c>
      <c r="Z2746" s="25" t="str">
        <f t="shared" si="449"/>
        <v>Monday</v>
      </c>
      <c r="AA2746" s="25" t="str">
        <f t="shared" si="450"/>
        <v>Wednesday</v>
      </c>
      <c r="AB2746" s="25" t="str">
        <f>VLOOKUP(U2746,'Currency Sheet'!A:C,3,)</f>
        <v>DOLLAR</v>
      </c>
      <c r="AC2746" s="67" t="str">
        <f>VLOOKUP(P2746,'Customer List'!B:D,3,)</f>
        <v>OutStation</v>
      </c>
    </row>
    <row r="2747" spans="1:29" x14ac:dyDescent="0.25">
      <c r="A2747" s="25">
        <f t="shared" si="444"/>
        <v>2743</v>
      </c>
      <c r="B2747" s="25" t="s">
        <v>3514</v>
      </c>
      <c r="C2747" s="45">
        <v>45911</v>
      </c>
      <c r="D2747" s="45">
        <v>45913</v>
      </c>
      <c r="E2747" s="8">
        <v>393</v>
      </c>
      <c r="F2747" s="8">
        <f t="shared" si="445"/>
        <v>34584</v>
      </c>
      <c r="G2747" s="54">
        <f t="shared" si="446"/>
        <v>69168</v>
      </c>
      <c r="H2747" s="25" t="s">
        <v>365</v>
      </c>
      <c r="I2747" s="25" t="s">
        <v>4146</v>
      </c>
      <c r="J2747" s="25">
        <v>2</v>
      </c>
      <c r="K2747" s="25">
        <v>2</v>
      </c>
      <c r="L2747" s="25">
        <f t="shared" si="447"/>
        <v>0</v>
      </c>
      <c r="M2747" s="25" t="s">
        <v>3631</v>
      </c>
      <c r="N2747" s="45">
        <v>45917</v>
      </c>
      <c r="O2747" s="54">
        <v>96102</v>
      </c>
      <c r="P2747" s="25" t="s">
        <v>255</v>
      </c>
      <c r="Q2747" s="25" t="s">
        <v>637</v>
      </c>
      <c r="R2747" s="25" t="s">
        <v>725</v>
      </c>
      <c r="S2747" s="3">
        <v>4</v>
      </c>
      <c r="T2747" s="55"/>
      <c r="U2747" s="25" t="s">
        <v>321</v>
      </c>
      <c r="V2747" s="25" t="str">
        <f>VLOOKUP(P2747,'Customer List'!B:C,2,)</f>
        <v>Delhi</v>
      </c>
      <c r="W2747" s="56"/>
      <c r="X2747" s="45">
        <f>IF(OR(R2747 = "PRIYANKA MADAM", R2747 = "DEEPAK", R2747 = "PORTER"),N2747,"")</f>
        <v>45917</v>
      </c>
      <c r="Y2747" s="25">
        <f t="shared" si="448"/>
        <v>0</v>
      </c>
      <c r="Z2747" s="25" t="str">
        <f t="shared" si="449"/>
        <v>Wednesday</v>
      </c>
      <c r="AA2747" s="25" t="str">
        <f t="shared" si="450"/>
        <v>Wednesday</v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444"/>
        <v>2744</v>
      </c>
      <c r="B2748" s="25" t="s">
        <v>3514</v>
      </c>
      <c r="C2748" s="45">
        <v>45911</v>
      </c>
      <c r="D2748" s="45">
        <v>45913</v>
      </c>
      <c r="E2748" s="8">
        <v>3</v>
      </c>
      <c r="F2748" s="8">
        <f t="shared" si="445"/>
        <v>264</v>
      </c>
      <c r="G2748" s="54">
        <f t="shared" si="446"/>
        <v>264</v>
      </c>
      <c r="H2748" s="25" t="s">
        <v>3513</v>
      </c>
      <c r="I2748" s="25" t="s">
        <v>4436</v>
      </c>
      <c r="J2748" s="25">
        <v>1</v>
      </c>
      <c r="K2748" s="25">
        <v>1</v>
      </c>
      <c r="L2748" s="25">
        <f t="shared" si="447"/>
        <v>0</v>
      </c>
      <c r="M2748" s="25" t="s">
        <v>3677</v>
      </c>
      <c r="N2748" s="45">
        <v>45920</v>
      </c>
      <c r="O2748" s="54">
        <v>0</v>
      </c>
      <c r="P2748" s="25" t="s">
        <v>841</v>
      </c>
      <c r="Q2748" s="25">
        <v>58155927664</v>
      </c>
      <c r="R2748" s="25" t="s">
        <v>41</v>
      </c>
      <c r="S2748" s="3">
        <v>-20</v>
      </c>
      <c r="T2748" s="55" t="s">
        <v>610</v>
      </c>
      <c r="U2748" s="25" t="s">
        <v>321</v>
      </c>
      <c r="V2748" s="25" t="str">
        <f>VLOOKUP(P2748,'Customer List'!B:C,2,)</f>
        <v>Hyderabad</v>
      </c>
      <c r="W2748" s="56"/>
      <c r="X2748" s="45">
        <v>45922</v>
      </c>
      <c r="Y2748" s="25">
        <f t="shared" si="448"/>
        <v>2</v>
      </c>
      <c r="Z2748" s="25" t="str">
        <f t="shared" si="449"/>
        <v>Saturday</v>
      </c>
      <c r="AA2748" s="25" t="str">
        <f t="shared" si="450"/>
        <v>Monday</v>
      </c>
      <c r="AB2748" s="25" t="str">
        <f>VLOOKUP(U2748,'Currency Sheet'!A:C,3,)</f>
        <v>DOLLAR</v>
      </c>
      <c r="AC2748" s="67" t="str">
        <f>VLOOKUP(P2748,'Customer List'!B:D,3,)</f>
        <v>OutStation</v>
      </c>
    </row>
    <row r="2749" spans="1:29" x14ac:dyDescent="0.25">
      <c r="A2749" s="25">
        <f t="shared" si="444"/>
        <v>2745</v>
      </c>
      <c r="B2749" s="25" t="s">
        <v>3515</v>
      </c>
      <c r="C2749" s="45">
        <v>45912</v>
      </c>
      <c r="D2749" s="45">
        <v>45915</v>
      </c>
      <c r="E2749" s="8">
        <v>104.8</v>
      </c>
      <c r="F2749" s="8">
        <f t="shared" si="445"/>
        <v>9222.4</v>
      </c>
      <c r="G2749" s="54">
        <f t="shared" si="446"/>
        <v>9222.4</v>
      </c>
      <c r="H2749" s="25" t="s">
        <v>667</v>
      </c>
      <c r="I2749" s="25" t="s">
        <v>4135</v>
      </c>
      <c r="J2749" s="25">
        <v>1</v>
      </c>
      <c r="K2749" s="25">
        <v>1</v>
      </c>
      <c r="L2749" s="25">
        <f t="shared" si="447"/>
        <v>0</v>
      </c>
      <c r="M2749" s="25" t="s">
        <v>3548</v>
      </c>
      <c r="N2749" s="45">
        <v>45915</v>
      </c>
      <c r="O2749" s="54">
        <v>16244</v>
      </c>
      <c r="P2749" s="25" t="s">
        <v>3516</v>
      </c>
      <c r="Q2749" s="25">
        <v>58155667743</v>
      </c>
      <c r="R2749" s="25" t="s">
        <v>41</v>
      </c>
      <c r="S2749" s="3">
        <v>4</v>
      </c>
      <c r="T2749" s="55"/>
      <c r="U2749" s="25" t="s">
        <v>508</v>
      </c>
      <c r="V2749" s="25" t="str">
        <f>VLOOKUP(P2749,'Customer List'!B:C,2,)</f>
        <v>Mumbai</v>
      </c>
      <c r="W2749" s="56"/>
      <c r="X2749" s="45">
        <v>45916</v>
      </c>
      <c r="Y2749" s="25">
        <f t="shared" si="448"/>
        <v>1</v>
      </c>
      <c r="Z2749" s="25" t="str">
        <f t="shared" si="449"/>
        <v>Monday</v>
      </c>
      <c r="AA2749" s="25" t="str">
        <f t="shared" si="450"/>
        <v>Tuesday</v>
      </c>
      <c r="AB2749" s="25" t="str">
        <f>VLOOKUP(U2749,'Currency Sheet'!A:C,3,)</f>
        <v>DOLLAR</v>
      </c>
      <c r="AC2749" s="67" t="str">
        <f>VLOOKUP(P2749,'Customer List'!B:D,3,)</f>
        <v>OutStation</v>
      </c>
    </row>
    <row r="2750" spans="1:29" x14ac:dyDescent="0.25">
      <c r="A2750" s="25">
        <f t="shared" si="444"/>
        <v>2746</v>
      </c>
      <c r="B2750" s="25" t="s">
        <v>3515</v>
      </c>
      <c r="C2750" s="45">
        <v>45912</v>
      </c>
      <c r="D2750" s="45">
        <v>45915</v>
      </c>
      <c r="E2750" s="8">
        <v>112.8</v>
      </c>
      <c r="F2750" s="8">
        <f t="shared" si="445"/>
        <v>9926.4</v>
      </c>
      <c r="G2750" s="54">
        <f t="shared" si="446"/>
        <v>39705.599999999999</v>
      </c>
      <c r="H2750" s="25">
        <v>41003</v>
      </c>
      <c r="I2750" s="25" t="s">
        <v>4144</v>
      </c>
      <c r="J2750" s="25">
        <v>4</v>
      </c>
      <c r="K2750" s="25"/>
      <c r="L2750" s="25">
        <f t="shared" si="447"/>
        <v>4</v>
      </c>
      <c r="M2750" s="25"/>
      <c r="N2750" s="45"/>
      <c r="O2750" s="54"/>
      <c r="P2750" s="25" t="s">
        <v>1149</v>
      </c>
      <c r="Q2750" s="25"/>
      <c r="R2750" s="25"/>
      <c r="S2750" s="3" t="s">
        <v>300</v>
      </c>
      <c r="T2750" s="55"/>
      <c r="U2750" s="25" t="s">
        <v>508</v>
      </c>
      <c r="V2750" s="25" t="str">
        <f>VLOOKUP(P2750,'Customer List'!B:C,2,)</f>
        <v>STOCK</v>
      </c>
      <c r="W2750" s="56" t="s">
        <v>1149</v>
      </c>
      <c r="X2750" s="45" t="str">
        <f t="shared" ref="X2750:X2759" si="451">IF(OR(R2750 = "PRIYANKA MADAM", R2750 = "DEEPAK", R2750 = "PORTER"),N2750,"")</f>
        <v/>
      </c>
      <c r="Y2750" s="25" t="str">
        <f t="shared" si="448"/>
        <v/>
      </c>
      <c r="Z2750" s="25" t="str">
        <f t="shared" si="449"/>
        <v/>
      </c>
      <c r="AA2750" s="25" t="str">
        <f t="shared" si="450"/>
        <v/>
      </c>
      <c r="AB2750" s="25" t="str">
        <f>VLOOKUP(U2750,'Currency Sheet'!A:C,3,)</f>
        <v>DOLLAR</v>
      </c>
      <c r="AC2750" s="67" t="str">
        <f>VLOOKUP(P2750,'Customer List'!B:D,3,)</f>
        <v>STOCK</v>
      </c>
    </row>
    <row r="2751" spans="1:29" x14ac:dyDescent="0.25">
      <c r="A2751" s="25">
        <f t="shared" si="444"/>
        <v>2747</v>
      </c>
      <c r="B2751" s="25" t="s">
        <v>2663</v>
      </c>
      <c r="C2751" s="45">
        <v>45912</v>
      </c>
      <c r="D2751" s="45">
        <v>45916</v>
      </c>
      <c r="E2751" s="8">
        <v>0</v>
      </c>
      <c r="F2751" s="8">
        <f t="shared" si="445"/>
        <v>0</v>
      </c>
      <c r="G2751" s="54">
        <f t="shared" si="446"/>
        <v>0</v>
      </c>
      <c r="H2751" s="25" t="s">
        <v>3568</v>
      </c>
      <c r="I2751" s="25"/>
      <c r="J2751" s="25">
        <v>1</v>
      </c>
      <c r="K2751" s="25"/>
      <c r="L2751" s="25">
        <f t="shared" si="447"/>
        <v>1</v>
      </c>
      <c r="M2751" s="25"/>
      <c r="N2751" s="45"/>
      <c r="O2751" s="54"/>
      <c r="P2751" s="25" t="s">
        <v>623</v>
      </c>
      <c r="Q2751" s="25"/>
      <c r="R2751" s="25"/>
      <c r="S2751" s="3" t="s">
        <v>300</v>
      </c>
      <c r="T2751" s="55"/>
      <c r="U2751" s="25" t="s">
        <v>2303</v>
      </c>
      <c r="V2751" s="25" t="str">
        <f>VLOOKUP(P2751,'Customer List'!B:C,2,)</f>
        <v>Delhi</v>
      </c>
      <c r="W2751" s="56" t="s">
        <v>2663</v>
      </c>
      <c r="X2751" s="45" t="str">
        <f t="shared" si="451"/>
        <v/>
      </c>
      <c r="Y2751" s="25" t="str">
        <f t="shared" si="448"/>
        <v/>
      </c>
      <c r="Z2751" s="25" t="str">
        <f t="shared" si="449"/>
        <v/>
      </c>
      <c r="AA2751" s="25" t="str">
        <f t="shared" si="450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444"/>
        <v>2748</v>
      </c>
      <c r="B2752" s="25" t="s">
        <v>2663</v>
      </c>
      <c r="C2752" s="45">
        <v>45912</v>
      </c>
      <c r="D2752" s="45">
        <v>45916</v>
      </c>
      <c r="E2752" s="8">
        <v>0</v>
      </c>
      <c r="F2752" s="8">
        <f t="shared" si="445"/>
        <v>0</v>
      </c>
      <c r="G2752" s="54">
        <f t="shared" si="446"/>
        <v>0</v>
      </c>
      <c r="H2752" s="25" t="s">
        <v>3569</v>
      </c>
      <c r="I2752" s="25"/>
      <c r="J2752" s="25">
        <v>1</v>
      </c>
      <c r="K2752" s="25"/>
      <c r="L2752" s="25">
        <f t="shared" si="447"/>
        <v>1</v>
      </c>
      <c r="M2752" s="25"/>
      <c r="N2752" s="45"/>
      <c r="O2752" s="54"/>
      <c r="P2752" s="25" t="s">
        <v>623</v>
      </c>
      <c r="Q2752" s="25"/>
      <c r="R2752" s="25"/>
      <c r="S2752" s="3" t="s">
        <v>300</v>
      </c>
      <c r="T2752" s="55"/>
      <c r="U2752" s="25" t="s">
        <v>2303</v>
      </c>
      <c r="V2752" s="25" t="str">
        <f>VLOOKUP(P2752,'Customer List'!B:C,2,)</f>
        <v>Delhi</v>
      </c>
      <c r="W2752" s="56" t="s">
        <v>2663</v>
      </c>
      <c r="X2752" s="45" t="str">
        <f t="shared" si="451"/>
        <v/>
      </c>
      <c r="Y2752" s="25" t="str">
        <f t="shared" si="448"/>
        <v/>
      </c>
      <c r="Z2752" s="25" t="str">
        <f t="shared" si="449"/>
        <v/>
      </c>
      <c r="AA2752" s="25" t="str">
        <f t="shared" si="450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444"/>
        <v>2749</v>
      </c>
      <c r="B2753" s="25" t="s">
        <v>3576</v>
      </c>
      <c r="C2753" s="45">
        <v>45912</v>
      </c>
      <c r="D2753" s="45">
        <v>45916</v>
      </c>
      <c r="E2753" s="8">
        <v>5747.5</v>
      </c>
      <c r="F2753" s="8">
        <f t="shared" si="445"/>
        <v>505780</v>
      </c>
      <c r="G2753" s="54">
        <f t="shared" si="446"/>
        <v>505780</v>
      </c>
      <c r="H2753" s="25">
        <v>78176</v>
      </c>
      <c r="I2753" s="25" t="s">
        <v>4203</v>
      </c>
      <c r="J2753" s="25">
        <v>1</v>
      </c>
      <c r="K2753" s="25">
        <v>1</v>
      </c>
      <c r="L2753" s="25">
        <f t="shared" si="447"/>
        <v>0</v>
      </c>
      <c r="M2753" s="25" t="s">
        <v>3634</v>
      </c>
      <c r="N2753" s="45">
        <v>45918</v>
      </c>
      <c r="O2753" s="54">
        <v>1005812.5</v>
      </c>
      <c r="P2753" s="25" t="s">
        <v>3578</v>
      </c>
      <c r="Q2753" s="25" t="s">
        <v>637</v>
      </c>
      <c r="R2753" s="25" t="s">
        <v>3635</v>
      </c>
      <c r="S2753" s="3">
        <v>-80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 t="str">
        <f t="shared" si="451"/>
        <v/>
      </c>
      <c r="Y2753" s="25" t="str">
        <f t="shared" si="448"/>
        <v/>
      </c>
      <c r="Z2753" s="25" t="str">
        <f t="shared" si="449"/>
        <v>Thursday</v>
      </c>
      <c r="AA2753" s="25" t="str">
        <f t="shared" si="450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444"/>
        <v>2750</v>
      </c>
      <c r="B2754" s="25" t="s">
        <v>3576</v>
      </c>
      <c r="C2754" s="45">
        <v>45912</v>
      </c>
      <c r="D2754" s="45">
        <v>45916</v>
      </c>
      <c r="E2754" s="8">
        <v>6112.5</v>
      </c>
      <c r="F2754" s="8">
        <f t="shared" si="445"/>
        <v>537900</v>
      </c>
      <c r="G2754" s="54">
        <f t="shared" si="446"/>
        <v>537900</v>
      </c>
      <c r="H2754" s="25">
        <v>78589</v>
      </c>
      <c r="I2754" s="25" t="s">
        <v>4204</v>
      </c>
      <c r="J2754" s="25">
        <v>1</v>
      </c>
      <c r="K2754" s="25">
        <v>1</v>
      </c>
      <c r="L2754" s="25">
        <f t="shared" si="447"/>
        <v>0</v>
      </c>
      <c r="M2754" s="25" t="s">
        <v>3634</v>
      </c>
      <c r="N2754" s="45">
        <v>45918</v>
      </c>
      <c r="O2754" s="54">
        <v>1069687.5</v>
      </c>
      <c r="P2754" s="25" t="s">
        <v>3578</v>
      </c>
      <c r="Q2754" s="25" t="s">
        <v>637</v>
      </c>
      <c r="R2754" s="25" t="s">
        <v>3635</v>
      </c>
      <c r="S2754" s="3">
        <v>-80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 t="str">
        <f t="shared" si="451"/>
        <v/>
      </c>
      <c r="Y2754" s="25" t="str">
        <f t="shared" si="448"/>
        <v/>
      </c>
      <c r="Z2754" s="25" t="str">
        <f t="shared" si="449"/>
        <v>Thursday</v>
      </c>
      <c r="AA2754" s="25" t="str">
        <f t="shared" si="450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444"/>
        <v>2751</v>
      </c>
      <c r="B2755" s="25" t="s">
        <v>3576</v>
      </c>
      <c r="C2755" s="45">
        <v>45912</v>
      </c>
      <c r="D2755" s="45">
        <v>45916</v>
      </c>
      <c r="E2755" s="8">
        <v>5</v>
      </c>
      <c r="F2755" s="8">
        <f t="shared" si="445"/>
        <v>440</v>
      </c>
      <c r="G2755" s="54">
        <f t="shared" si="446"/>
        <v>1320</v>
      </c>
      <c r="H2755" s="25" t="s">
        <v>3570</v>
      </c>
      <c r="I2755" s="25" t="s">
        <v>4205</v>
      </c>
      <c r="J2755" s="25">
        <v>3</v>
      </c>
      <c r="K2755" s="25">
        <v>3</v>
      </c>
      <c r="L2755" s="25">
        <f t="shared" si="447"/>
        <v>0</v>
      </c>
      <c r="M2755" s="25" t="s">
        <v>3634</v>
      </c>
      <c r="N2755" s="45">
        <v>45918</v>
      </c>
      <c r="O2755" s="54">
        <v>44625</v>
      </c>
      <c r="P2755" s="25" t="s">
        <v>3578</v>
      </c>
      <c r="Q2755" s="25" t="s">
        <v>637</v>
      </c>
      <c r="R2755" s="25" t="s">
        <v>3635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 t="str">
        <f t="shared" si="451"/>
        <v/>
      </c>
      <c r="Y2755" s="25" t="str">
        <f t="shared" si="448"/>
        <v/>
      </c>
      <c r="Z2755" s="25" t="str">
        <f t="shared" si="449"/>
        <v>Thursday</v>
      </c>
      <c r="AA2755" s="25" t="str">
        <f t="shared" si="450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444"/>
        <v>2752</v>
      </c>
      <c r="B2756" s="25" t="s">
        <v>3576</v>
      </c>
      <c r="C2756" s="45">
        <v>45912</v>
      </c>
      <c r="D2756" s="45">
        <v>45916</v>
      </c>
      <c r="E2756" s="8">
        <v>392.5</v>
      </c>
      <c r="F2756" s="8">
        <f t="shared" si="445"/>
        <v>34540</v>
      </c>
      <c r="G2756" s="54">
        <f t="shared" si="446"/>
        <v>103620</v>
      </c>
      <c r="H2756" s="25" t="s">
        <v>3571</v>
      </c>
      <c r="I2756" s="25" t="s">
        <v>4206</v>
      </c>
      <c r="J2756" s="25">
        <v>3</v>
      </c>
      <c r="K2756" s="25">
        <v>3</v>
      </c>
      <c r="L2756" s="25">
        <f t="shared" si="447"/>
        <v>0</v>
      </c>
      <c r="M2756" s="25" t="s">
        <v>3634</v>
      </c>
      <c r="N2756" s="45">
        <v>45918</v>
      </c>
      <c r="O2756" s="54">
        <v>206062.5</v>
      </c>
      <c r="P2756" s="25" t="s">
        <v>3578</v>
      </c>
      <c r="Q2756" s="25" t="s">
        <v>637</v>
      </c>
      <c r="R2756" s="25" t="s">
        <v>3635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 t="str">
        <f t="shared" si="451"/>
        <v/>
      </c>
      <c r="Y2756" s="25" t="str">
        <f t="shared" si="448"/>
        <v/>
      </c>
      <c r="Z2756" s="25" t="str">
        <f t="shared" si="449"/>
        <v>Thursday</v>
      </c>
      <c r="AA2756" s="25" t="str">
        <f t="shared" si="450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444"/>
        <v>2753</v>
      </c>
      <c r="B2757" s="25" t="s">
        <v>3576</v>
      </c>
      <c r="C2757" s="45">
        <v>45912</v>
      </c>
      <c r="D2757" s="45">
        <v>45916</v>
      </c>
      <c r="E2757" s="8">
        <v>415</v>
      </c>
      <c r="F2757" s="8">
        <f t="shared" si="445"/>
        <v>36520</v>
      </c>
      <c r="G2757" s="54">
        <f t="shared" si="446"/>
        <v>109560</v>
      </c>
      <c r="H2757" s="25" t="s">
        <v>3572</v>
      </c>
      <c r="I2757" s="25" t="s">
        <v>4207</v>
      </c>
      <c r="J2757" s="25">
        <v>3</v>
      </c>
      <c r="K2757" s="25">
        <v>3</v>
      </c>
      <c r="L2757" s="25">
        <f t="shared" si="447"/>
        <v>0</v>
      </c>
      <c r="M2757" s="25" t="s">
        <v>3634</v>
      </c>
      <c r="N2757" s="45">
        <v>45918</v>
      </c>
      <c r="O2757" s="54">
        <v>217875</v>
      </c>
      <c r="P2757" s="25" t="s">
        <v>3578</v>
      </c>
      <c r="Q2757" s="25" t="s">
        <v>637</v>
      </c>
      <c r="R2757" s="25" t="s">
        <v>3635</v>
      </c>
      <c r="S2757" s="3">
        <v>-20</v>
      </c>
      <c r="T2757" s="55"/>
      <c r="U2757" s="25" t="s">
        <v>493</v>
      </c>
      <c r="V2757" s="25" t="str">
        <f>VLOOKUP(P2757,'Customer List'!B:C,2,)</f>
        <v>DELHI</v>
      </c>
      <c r="W2757" s="56"/>
      <c r="X2757" s="45" t="str">
        <f t="shared" si="451"/>
        <v/>
      </c>
      <c r="Y2757" s="25" t="str">
        <f t="shared" si="448"/>
        <v/>
      </c>
      <c r="Z2757" s="25" t="str">
        <f t="shared" si="449"/>
        <v>Thursday</v>
      </c>
      <c r="AA2757" s="25" t="str">
        <f t="shared" si="450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444"/>
        <v>2754</v>
      </c>
      <c r="B2758" s="25" t="s">
        <v>3576</v>
      </c>
      <c r="C2758" s="45">
        <v>45912</v>
      </c>
      <c r="D2758" s="45">
        <v>45916</v>
      </c>
      <c r="E2758" s="8">
        <v>165</v>
      </c>
      <c r="F2758" s="8">
        <f t="shared" si="445"/>
        <v>14520</v>
      </c>
      <c r="G2758" s="54">
        <f t="shared" si="446"/>
        <v>43560</v>
      </c>
      <c r="H2758" s="25" t="s">
        <v>3573</v>
      </c>
      <c r="I2758" s="25" t="s">
        <v>4208</v>
      </c>
      <c r="J2758" s="25">
        <v>3</v>
      </c>
      <c r="K2758" s="25">
        <v>3</v>
      </c>
      <c r="L2758" s="25">
        <f t="shared" si="447"/>
        <v>0</v>
      </c>
      <c r="M2758" s="25" t="s">
        <v>3634</v>
      </c>
      <c r="N2758" s="45">
        <v>45918</v>
      </c>
      <c r="O2758" s="54">
        <v>86625</v>
      </c>
      <c r="P2758" s="25" t="s">
        <v>3578</v>
      </c>
      <c r="Q2758" s="25" t="s">
        <v>637</v>
      </c>
      <c r="R2758" s="25" t="s">
        <v>3635</v>
      </c>
      <c r="S2758" s="3">
        <v>-20</v>
      </c>
      <c r="T2758" s="55"/>
      <c r="U2758" s="25" t="s">
        <v>493</v>
      </c>
      <c r="V2758" s="25" t="str">
        <f>VLOOKUP(P2758,'Customer List'!B:C,2,)</f>
        <v>DELHI</v>
      </c>
      <c r="W2758" s="56"/>
      <c r="X2758" s="45" t="str">
        <f t="shared" si="451"/>
        <v/>
      </c>
      <c r="Y2758" s="25" t="str">
        <f t="shared" si="448"/>
        <v/>
      </c>
      <c r="Z2758" s="25" t="str">
        <f t="shared" si="449"/>
        <v>Thursday</v>
      </c>
      <c r="AA2758" s="25" t="str">
        <f t="shared" si="450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444"/>
        <v>2755</v>
      </c>
      <c r="B2759" s="25" t="s">
        <v>3576</v>
      </c>
      <c r="C2759" s="45">
        <v>45912</v>
      </c>
      <c r="D2759" s="45">
        <v>45916</v>
      </c>
      <c r="E2759" s="8">
        <v>522.5</v>
      </c>
      <c r="F2759" s="8">
        <f t="shared" si="445"/>
        <v>45980</v>
      </c>
      <c r="G2759" s="54">
        <f t="shared" si="446"/>
        <v>229900</v>
      </c>
      <c r="H2759" s="25" t="s">
        <v>3574</v>
      </c>
      <c r="I2759" s="25" t="s">
        <v>4209</v>
      </c>
      <c r="J2759" s="25">
        <v>5</v>
      </c>
      <c r="K2759" s="25">
        <v>5</v>
      </c>
      <c r="L2759" s="25">
        <f t="shared" si="447"/>
        <v>0</v>
      </c>
      <c r="M2759" s="25" t="s">
        <v>3634</v>
      </c>
      <c r="N2759" s="45">
        <v>45918</v>
      </c>
      <c r="O2759" s="54">
        <v>457187.5</v>
      </c>
      <c r="P2759" s="25" t="s">
        <v>3578</v>
      </c>
      <c r="Q2759" s="25" t="s">
        <v>637</v>
      </c>
      <c r="R2759" s="25" t="s">
        <v>3635</v>
      </c>
      <c r="S2759" s="3">
        <v>-20</v>
      </c>
      <c r="T2759" s="55"/>
      <c r="U2759" s="25" t="s">
        <v>493</v>
      </c>
      <c r="V2759" s="25" t="str">
        <f>VLOOKUP(P2759,'Customer List'!B:C,2,)</f>
        <v>DELHI</v>
      </c>
      <c r="W2759" s="56"/>
      <c r="X2759" s="45" t="str">
        <f t="shared" si="451"/>
        <v/>
      </c>
      <c r="Y2759" s="25" t="str">
        <f t="shared" si="448"/>
        <v/>
      </c>
      <c r="Z2759" s="25" t="str">
        <f t="shared" si="449"/>
        <v>Thursday</v>
      </c>
      <c r="AA2759" s="25" t="str">
        <f t="shared" si="450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x14ac:dyDescent="0.25">
      <c r="A2760" s="25">
        <f t="shared" si="444"/>
        <v>2756</v>
      </c>
      <c r="B2760" s="25" t="s">
        <v>3576</v>
      </c>
      <c r="C2760" s="45">
        <v>45912</v>
      </c>
      <c r="D2760" s="45">
        <v>45916</v>
      </c>
      <c r="E2760" s="8">
        <v>310</v>
      </c>
      <c r="F2760" s="8">
        <f t="shared" si="445"/>
        <v>27280</v>
      </c>
      <c r="G2760" s="54">
        <f t="shared" si="446"/>
        <v>27280</v>
      </c>
      <c r="H2760" s="25">
        <v>79700</v>
      </c>
      <c r="I2760" s="25" t="s">
        <v>4210</v>
      </c>
      <c r="J2760" s="25">
        <v>1</v>
      </c>
      <c r="K2760" s="25">
        <v>1</v>
      </c>
      <c r="L2760" s="25">
        <f t="shared" si="447"/>
        <v>0</v>
      </c>
      <c r="M2760" s="25" t="s">
        <v>3666</v>
      </c>
      <c r="N2760" s="45">
        <v>45920</v>
      </c>
      <c r="O2760" s="54">
        <v>75950</v>
      </c>
      <c r="P2760" s="25" t="s">
        <v>3577</v>
      </c>
      <c r="Q2760" s="25">
        <v>58155923000</v>
      </c>
      <c r="R2760" s="25" t="s">
        <v>41</v>
      </c>
      <c r="S2760" s="3">
        <v>-80</v>
      </c>
      <c r="T2760" s="55"/>
      <c r="U2760" s="25" t="s">
        <v>493</v>
      </c>
      <c r="V2760" s="25" t="str">
        <f>VLOOKUP(P2760,'Customer List'!B:C,2,)</f>
        <v>JAIPUR</v>
      </c>
      <c r="W2760" s="56"/>
      <c r="X2760" s="45">
        <v>45922</v>
      </c>
      <c r="Y2760" s="25">
        <f t="shared" si="448"/>
        <v>2</v>
      </c>
      <c r="Z2760" s="25" t="str">
        <f t="shared" si="449"/>
        <v>Saturday</v>
      </c>
      <c r="AA2760" s="25" t="str">
        <f t="shared" si="450"/>
        <v>Monday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x14ac:dyDescent="0.25">
      <c r="A2761" s="25">
        <f t="shared" si="444"/>
        <v>2757</v>
      </c>
      <c r="B2761" s="25" t="s">
        <v>3576</v>
      </c>
      <c r="C2761" s="45">
        <v>45912</v>
      </c>
      <c r="D2761" s="45">
        <v>45916</v>
      </c>
      <c r="E2761" s="8">
        <v>152.5</v>
      </c>
      <c r="F2761" s="8">
        <f t="shared" si="445"/>
        <v>13420</v>
      </c>
      <c r="G2761" s="54">
        <f t="shared" si="446"/>
        <v>13420</v>
      </c>
      <c r="H2761" s="25" t="s">
        <v>3575</v>
      </c>
      <c r="I2761" s="25" t="s">
        <v>4211</v>
      </c>
      <c r="J2761" s="25">
        <v>1</v>
      </c>
      <c r="K2761" s="25">
        <v>1</v>
      </c>
      <c r="L2761" s="25">
        <f t="shared" si="447"/>
        <v>0</v>
      </c>
      <c r="M2761" s="25" t="s">
        <v>3681</v>
      </c>
      <c r="N2761" s="45">
        <v>45918</v>
      </c>
      <c r="O2761" s="54">
        <v>0</v>
      </c>
      <c r="P2761" s="25" t="s">
        <v>3578</v>
      </c>
      <c r="Q2761" s="25" t="s">
        <v>637</v>
      </c>
      <c r="R2761" s="25" t="s">
        <v>3635</v>
      </c>
      <c r="S2761" s="3">
        <v>-80</v>
      </c>
      <c r="T2761" s="55" t="s">
        <v>610</v>
      </c>
      <c r="U2761" s="25" t="s">
        <v>493</v>
      </c>
      <c r="V2761" s="25" t="str">
        <f>VLOOKUP(P2761,'Customer List'!B:C,2,)</f>
        <v>DELHI</v>
      </c>
      <c r="W2761" s="56"/>
      <c r="X2761" s="45" t="str">
        <f>IF(OR(R2761 = "PRIYANKA MADAM", R2761 = "DEEPAK", R2761 = "PORTER"),N2761,"")</f>
        <v/>
      </c>
      <c r="Y2761" s="25" t="str">
        <f t="shared" si="448"/>
        <v/>
      </c>
      <c r="Z2761" s="25" t="str">
        <f t="shared" si="449"/>
        <v>Thursday</v>
      </c>
      <c r="AA2761" s="25" t="str">
        <f t="shared" si="450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444"/>
        <v>2758</v>
      </c>
      <c r="B2762" s="25">
        <v>44825</v>
      </c>
      <c r="C2762" s="45">
        <v>45911</v>
      </c>
      <c r="D2762" s="45">
        <v>45916</v>
      </c>
      <c r="E2762" s="8">
        <v>136.80000000000001</v>
      </c>
      <c r="F2762" s="8">
        <f t="shared" si="445"/>
        <v>12038.400000000001</v>
      </c>
      <c r="G2762" s="54">
        <f t="shared" si="446"/>
        <v>48153.600000000006</v>
      </c>
      <c r="H2762" s="25" t="s">
        <v>565</v>
      </c>
      <c r="I2762" s="25" t="s">
        <v>566</v>
      </c>
      <c r="J2762" s="25">
        <v>4</v>
      </c>
      <c r="K2762" s="25">
        <v>4</v>
      </c>
      <c r="L2762" s="25">
        <f t="shared" si="447"/>
        <v>0</v>
      </c>
      <c r="M2762" s="25" t="s">
        <v>3625</v>
      </c>
      <c r="N2762" s="45">
        <v>45920</v>
      </c>
      <c r="O2762" s="54">
        <v>60000</v>
      </c>
      <c r="P2762" s="25" t="s">
        <v>946</v>
      </c>
      <c r="Q2762" s="25">
        <v>58155928950</v>
      </c>
      <c r="R2762" s="25" t="s">
        <v>41</v>
      </c>
      <c r="S2762" s="3">
        <v>-20</v>
      </c>
      <c r="T2762" s="55"/>
      <c r="U2762" s="25" t="s">
        <v>3360</v>
      </c>
      <c r="V2762" s="25" t="str">
        <f>VLOOKUP(P2762,'Customer List'!B:C,2,)</f>
        <v>Banglore</v>
      </c>
      <c r="W2762" s="56"/>
      <c r="X2762" s="45">
        <v>45922</v>
      </c>
      <c r="Y2762" s="25">
        <f t="shared" si="448"/>
        <v>2</v>
      </c>
      <c r="Z2762" s="25" t="str">
        <f t="shared" si="449"/>
        <v>Saturday</v>
      </c>
      <c r="AA2762" s="25" t="str">
        <f t="shared" si="450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444"/>
        <v>2759</v>
      </c>
      <c r="B2763" s="25">
        <v>44825</v>
      </c>
      <c r="C2763" s="45">
        <v>45911</v>
      </c>
      <c r="D2763" s="45">
        <v>45916</v>
      </c>
      <c r="E2763" s="8">
        <v>160</v>
      </c>
      <c r="F2763" s="8">
        <f t="shared" si="445"/>
        <v>14080</v>
      </c>
      <c r="G2763" s="54">
        <f t="shared" si="446"/>
        <v>56320</v>
      </c>
      <c r="H2763" s="25" t="s">
        <v>2793</v>
      </c>
      <c r="I2763" s="25" t="s">
        <v>4149</v>
      </c>
      <c r="J2763" s="25">
        <v>4</v>
      </c>
      <c r="K2763" s="25">
        <v>4</v>
      </c>
      <c r="L2763" s="25">
        <f t="shared" si="447"/>
        <v>0</v>
      </c>
      <c r="M2763" s="25" t="s">
        <v>3627</v>
      </c>
      <c r="N2763" s="45">
        <v>45916</v>
      </c>
      <c r="O2763" s="54">
        <v>84000</v>
      </c>
      <c r="P2763" s="25" t="s">
        <v>17</v>
      </c>
      <c r="Q2763" s="25" t="s">
        <v>637</v>
      </c>
      <c r="R2763" s="25" t="s">
        <v>638</v>
      </c>
      <c r="S2763" s="3">
        <v>-20</v>
      </c>
      <c r="T2763" s="55"/>
      <c r="U2763" s="25" t="s">
        <v>3360</v>
      </c>
      <c r="V2763" s="25" t="str">
        <f>VLOOKUP(P2763,'Customer List'!B:C,2,)</f>
        <v>Delhi</v>
      </c>
      <c r="W2763" s="56"/>
      <c r="X2763" s="45">
        <f t="shared" ref="X2763:X2764" si="452">IF(OR(R2763 = "PRIYANKA MADAM", R2763 = "DEEPAK", R2763 = "PORTER"),N2763,"")</f>
        <v>45916</v>
      </c>
      <c r="Y2763" s="25">
        <f t="shared" si="448"/>
        <v>0</v>
      </c>
      <c r="Z2763" s="25" t="str">
        <f t="shared" si="449"/>
        <v>Tuesday</v>
      </c>
      <c r="AA2763" s="25" t="str">
        <f t="shared" si="450"/>
        <v>Tuesday</v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444"/>
        <v>2760</v>
      </c>
      <c r="B2764" s="25">
        <v>44825</v>
      </c>
      <c r="C2764" s="45">
        <v>45911</v>
      </c>
      <c r="D2764" s="45">
        <v>45916</v>
      </c>
      <c r="E2764" s="8">
        <v>682.5</v>
      </c>
      <c r="F2764" s="8">
        <f t="shared" si="445"/>
        <v>60060</v>
      </c>
      <c r="G2764" s="54">
        <f t="shared" si="446"/>
        <v>60060</v>
      </c>
      <c r="H2764" s="25" t="s">
        <v>3582</v>
      </c>
      <c r="I2764" s="25" t="s">
        <v>4212</v>
      </c>
      <c r="J2764" s="25">
        <v>1</v>
      </c>
      <c r="K2764" s="25">
        <v>1</v>
      </c>
      <c r="L2764" s="25">
        <f t="shared" si="447"/>
        <v>0</v>
      </c>
      <c r="M2764" s="25" t="s">
        <v>4691</v>
      </c>
      <c r="N2764" s="45">
        <v>45933</v>
      </c>
      <c r="O2764" s="54">
        <v>140562</v>
      </c>
      <c r="P2764" s="25" t="s">
        <v>1148</v>
      </c>
      <c r="Q2764" s="25" t="s">
        <v>637</v>
      </c>
      <c r="R2764" s="25" t="s">
        <v>638</v>
      </c>
      <c r="S2764" s="3">
        <v>4</v>
      </c>
      <c r="T2764" s="55" t="s">
        <v>4692</v>
      </c>
      <c r="U2764" s="25" t="s">
        <v>3360</v>
      </c>
      <c r="V2764" s="25" t="str">
        <f>VLOOKUP(P2764,'Customer List'!B:C,2,)</f>
        <v>DELHI</v>
      </c>
      <c r="W2764" s="56"/>
      <c r="X2764" s="45">
        <f t="shared" si="452"/>
        <v>45933</v>
      </c>
      <c r="Y2764" s="25">
        <f t="shared" si="448"/>
        <v>0</v>
      </c>
      <c r="Z2764" s="25" t="str">
        <f t="shared" si="449"/>
        <v>Friday</v>
      </c>
      <c r="AA2764" s="25" t="str">
        <f t="shared" si="450"/>
        <v>Friday</v>
      </c>
      <c r="AB2764" s="25" t="str">
        <f>VLOOKUP(U2764,'Currency Sheet'!A:C,3,)</f>
        <v>DOLLAR</v>
      </c>
      <c r="AC2764" s="67" t="str">
        <f>VLOOKUP(P2764,'Customer List'!B:D,3,)</f>
        <v>Local</v>
      </c>
    </row>
    <row r="2765" spans="1:29" x14ac:dyDescent="0.25">
      <c r="A2765" s="25">
        <f t="shared" si="444"/>
        <v>2761</v>
      </c>
      <c r="B2765" s="25">
        <v>922048</v>
      </c>
      <c r="C2765" s="45">
        <v>45915</v>
      </c>
      <c r="D2765" s="45">
        <v>45918</v>
      </c>
      <c r="E2765" s="8">
        <v>548.25</v>
      </c>
      <c r="F2765" s="8">
        <f t="shared" si="445"/>
        <v>48246</v>
      </c>
      <c r="G2765" s="54">
        <f t="shared" si="446"/>
        <v>48246</v>
      </c>
      <c r="H2765" s="25" t="s">
        <v>3603</v>
      </c>
      <c r="I2765" s="25" t="s">
        <v>4213</v>
      </c>
      <c r="J2765" s="25">
        <v>1</v>
      </c>
      <c r="K2765" s="25">
        <v>1</v>
      </c>
      <c r="L2765" s="25">
        <f t="shared" si="447"/>
        <v>0</v>
      </c>
      <c r="M2765" s="25" t="s">
        <v>3669</v>
      </c>
      <c r="N2765" s="45">
        <v>45920</v>
      </c>
      <c r="O2765" s="54">
        <v>60952.5</v>
      </c>
      <c r="P2765" s="25" t="s">
        <v>621</v>
      </c>
      <c r="Q2765" s="25">
        <v>58155921924</v>
      </c>
      <c r="R2765" s="25" t="s">
        <v>41</v>
      </c>
      <c r="S2765" s="3">
        <v>4</v>
      </c>
      <c r="T2765" s="55"/>
      <c r="U2765" s="25" t="s">
        <v>3604</v>
      </c>
      <c r="V2765" s="25" t="str">
        <f>VLOOKUP(P2765,'Customer List'!B:C,2,)</f>
        <v>Mumbai</v>
      </c>
      <c r="W2765" s="56"/>
      <c r="X2765" s="45">
        <v>45922</v>
      </c>
      <c r="Y2765" s="25">
        <f t="shared" si="448"/>
        <v>2</v>
      </c>
      <c r="Z2765" s="25" t="str">
        <f t="shared" si="449"/>
        <v>Saturday</v>
      </c>
      <c r="AA2765" s="25" t="str">
        <f t="shared" si="450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444"/>
        <v>2762</v>
      </c>
      <c r="B2766" s="25" t="s">
        <v>3583</v>
      </c>
      <c r="C2766" s="45">
        <v>45913</v>
      </c>
      <c r="D2766" s="45">
        <v>45918</v>
      </c>
      <c r="E2766" s="8">
        <v>3348.95</v>
      </c>
      <c r="F2766" s="8">
        <f t="shared" si="445"/>
        <v>294707.59999999998</v>
      </c>
      <c r="G2766" s="54">
        <f t="shared" si="446"/>
        <v>294707.59999999998</v>
      </c>
      <c r="H2766" s="25" t="s">
        <v>3586</v>
      </c>
      <c r="I2766" s="25" t="s">
        <v>4214</v>
      </c>
      <c r="J2766" s="25">
        <v>1</v>
      </c>
      <c r="K2766" s="25">
        <v>1</v>
      </c>
      <c r="L2766" s="25">
        <f t="shared" si="447"/>
        <v>0</v>
      </c>
      <c r="M2766" s="25" t="s">
        <v>3623</v>
      </c>
      <c r="N2766" s="45">
        <v>45920</v>
      </c>
      <c r="O2766" s="54">
        <v>502342.05</v>
      </c>
      <c r="P2766" s="25" t="s">
        <v>371</v>
      </c>
      <c r="Q2766" s="25">
        <v>58155927841</v>
      </c>
      <c r="R2766" s="25" t="s">
        <v>41</v>
      </c>
      <c r="S2766" s="3">
        <v>-20</v>
      </c>
      <c r="T2766" s="55"/>
      <c r="U2766" s="25" t="s">
        <v>3595</v>
      </c>
      <c r="V2766" s="25" t="str">
        <f>VLOOKUP(P2766,'Customer List'!B:C,2,)</f>
        <v>Gujrat</v>
      </c>
      <c r="W2766" s="56"/>
      <c r="X2766" s="45">
        <v>45923</v>
      </c>
      <c r="Y2766" s="25">
        <f t="shared" si="448"/>
        <v>3</v>
      </c>
      <c r="Z2766" s="25" t="str">
        <f t="shared" si="449"/>
        <v>Saturday</v>
      </c>
      <c r="AA2766" s="25" t="str">
        <f t="shared" si="450"/>
        <v>Tuesday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444"/>
        <v>2763</v>
      </c>
      <c r="B2767" s="25" t="s">
        <v>3583</v>
      </c>
      <c r="C2767" s="45">
        <v>45913</v>
      </c>
      <c r="D2767" s="45">
        <v>45918</v>
      </c>
      <c r="E2767" s="8">
        <v>1679</v>
      </c>
      <c r="F2767" s="8">
        <f t="shared" si="445"/>
        <v>147752</v>
      </c>
      <c r="G2767" s="54">
        <f t="shared" si="446"/>
        <v>147752</v>
      </c>
      <c r="H2767" s="25" t="s">
        <v>3587</v>
      </c>
      <c r="I2767" s="25" t="s">
        <v>4215</v>
      </c>
      <c r="J2767" s="25">
        <v>1</v>
      </c>
      <c r="K2767" s="25">
        <v>1</v>
      </c>
      <c r="L2767" s="25">
        <f t="shared" si="447"/>
        <v>0</v>
      </c>
      <c r="M2767" s="25" t="s">
        <v>3636</v>
      </c>
      <c r="N2767" s="45">
        <v>45919</v>
      </c>
      <c r="O2767" s="54">
        <v>169150</v>
      </c>
      <c r="P2767" s="25" t="s">
        <v>255</v>
      </c>
      <c r="Q2767" s="25" t="s">
        <v>2078</v>
      </c>
      <c r="R2767" s="25" t="s">
        <v>849</v>
      </c>
      <c r="S2767" s="3">
        <v>-20</v>
      </c>
      <c r="T2767" s="55"/>
      <c r="U2767" s="25" t="s">
        <v>3595</v>
      </c>
      <c r="V2767" s="25" t="str">
        <f>VLOOKUP(P2767,'Customer List'!B:C,2,)</f>
        <v>Delhi</v>
      </c>
      <c r="W2767" s="56"/>
      <c r="X2767" s="45">
        <f>IF(OR(R2767 = "PRIYANKA MADAM", R2767 = "DEEPAK", R2767 = "PORTER"),N2767,"")</f>
        <v>45919</v>
      </c>
      <c r="Y2767" s="25">
        <f t="shared" si="448"/>
        <v>0</v>
      </c>
      <c r="Z2767" s="25" t="str">
        <f t="shared" si="449"/>
        <v>Friday</v>
      </c>
      <c r="AA2767" s="25" t="str">
        <f t="shared" si="450"/>
        <v>Friday</v>
      </c>
      <c r="AB2767" s="25" t="str">
        <f>VLOOKUP(U2767,'Currency Sheet'!A:C,3,)</f>
        <v>DOLLAR</v>
      </c>
      <c r="AC2767" s="67" t="str">
        <f>VLOOKUP(P2767,'Customer List'!B:D,3,)</f>
        <v>Local</v>
      </c>
    </row>
    <row r="2768" spans="1:29" x14ac:dyDescent="0.25">
      <c r="A2768" s="25">
        <f t="shared" si="444"/>
        <v>2764</v>
      </c>
      <c r="B2768" s="25" t="s">
        <v>3583</v>
      </c>
      <c r="C2768" s="45">
        <v>45913</v>
      </c>
      <c r="D2768" s="45">
        <v>45918</v>
      </c>
      <c r="E2768" s="8">
        <v>1144</v>
      </c>
      <c r="F2768" s="8">
        <f t="shared" si="445"/>
        <v>100672</v>
      </c>
      <c r="G2768" s="54">
        <f t="shared" si="446"/>
        <v>100672</v>
      </c>
      <c r="H2768" s="25" t="s">
        <v>3588</v>
      </c>
      <c r="I2768" s="25" t="s">
        <v>4216</v>
      </c>
      <c r="J2768" s="25">
        <v>1</v>
      </c>
      <c r="K2768" s="25">
        <v>1</v>
      </c>
      <c r="L2768" s="25">
        <f t="shared" si="447"/>
        <v>0</v>
      </c>
      <c r="M2768" s="25" t="s">
        <v>3671</v>
      </c>
      <c r="N2768" s="45">
        <v>45920</v>
      </c>
      <c r="O2768" s="54">
        <v>162800</v>
      </c>
      <c r="P2768" s="25" t="s">
        <v>841</v>
      </c>
      <c r="Q2768" s="25">
        <v>58155927664</v>
      </c>
      <c r="R2768" s="25" t="s">
        <v>41</v>
      </c>
      <c r="S2768" s="3">
        <v>-20</v>
      </c>
      <c r="T2768" s="55"/>
      <c r="U2768" s="25" t="s">
        <v>3595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448"/>
        <v>2</v>
      </c>
      <c r="Z2768" s="25" t="str">
        <f t="shared" si="449"/>
        <v>Saturday</v>
      </c>
      <c r="AA2768" s="25" t="str">
        <f t="shared" si="450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444"/>
        <v>2765</v>
      </c>
      <c r="B2769" s="25" t="s">
        <v>3583</v>
      </c>
      <c r="C2769" s="45">
        <v>45913</v>
      </c>
      <c r="D2769" s="45">
        <v>45918</v>
      </c>
      <c r="E2769" s="8">
        <v>1040</v>
      </c>
      <c r="F2769" s="8">
        <f t="shared" si="445"/>
        <v>91520</v>
      </c>
      <c r="G2769" s="54">
        <f t="shared" si="446"/>
        <v>91520</v>
      </c>
      <c r="H2769" s="25" t="s">
        <v>3589</v>
      </c>
      <c r="I2769" s="25" t="s">
        <v>4217</v>
      </c>
      <c r="J2769" s="25">
        <v>1</v>
      </c>
      <c r="K2769" s="25">
        <v>1</v>
      </c>
      <c r="L2769" s="25">
        <f t="shared" si="447"/>
        <v>0</v>
      </c>
      <c r="M2769" s="25" t="s">
        <v>3672</v>
      </c>
      <c r="N2769" s="45">
        <v>45920</v>
      </c>
      <c r="O2769" s="54">
        <v>148000</v>
      </c>
      <c r="P2769" s="25" t="s">
        <v>841</v>
      </c>
      <c r="Q2769" s="25">
        <v>58155927664</v>
      </c>
      <c r="R2769" s="25" t="s">
        <v>41</v>
      </c>
      <c r="S2769" s="3">
        <v>-20</v>
      </c>
      <c r="T2769" s="55"/>
      <c r="U2769" s="25" t="s">
        <v>3595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448"/>
        <v>2</v>
      </c>
      <c r="Z2769" s="25" t="str">
        <f t="shared" si="449"/>
        <v>Saturday</v>
      </c>
      <c r="AA2769" s="25" t="str">
        <f t="shared" si="450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444"/>
        <v>2766</v>
      </c>
      <c r="B2770" s="25" t="s">
        <v>3583</v>
      </c>
      <c r="C2770" s="45">
        <v>45913</v>
      </c>
      <c r="D2770" s="45">
        <v>45918</v>
      </c>
      <c r="E2770" s="8">
        <v>188</v>
      </c>
      <c r="F2770" s="8">
        <f t="shared" si="445"/>
        <v>16544</v>
      </c>
      <c r="G2770" s="54">
        <f t="shared" si="446"/>
        <v>33088</v>
      </c>
      <c r="H2770" s="25" t="s">
        <v>373</v>
      </c>
      <c r="I2770" s="25" t="s">
        <v>4138</v>
      </c>
      <c r="J2770" s="25">
        <v>2</v>
      </c>
      <c r="K2770" s="25">
        <v>2</v>
      </c>
      <c r="L2770" s="25">
        <f t="shared" si="447"/>
        <v>0</v>
      </c>
      <c r="M2770" s="25" t="s">
        <v>3673</v>
      </c>
      <c r="N2770" s="45">
        <v>45920</v>
      </c>
      <c r="O2770" s="54">
        <v>53800</v>
      </c>
      <c r="P2770" s="25" t="s">
        <v>841</v>
      </c>
      <c r="Q2770" s="25">
        <v>58155927664</v>
      </c>
      <c r="R2770" s="25" t="s">
        <v>41</v>
      </c>
      <c r="S2770" s="3">
        <v>-20</v>
      </c>
      <c r="T2770" s="55"/>
      <c r="U2770" s="25" t="s">
        <v>3595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448"/>
        <v>2</v>
      </c>
      <c r="Z2770" s="25" t="str">
        <f t="shared" si="449"/>
        <v>Saturday</v>
      </c>
      <c r="AA2770" s="25" t="str">
        <f t="shared" si="450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444"/>
        <v>2767</v>
      </c>
      <c r="B2771" s="25" t="s">
        <v>3583</v>
      </c>
      <c r="C2771" s="45">
        <v>45913</v>
      </c>
      <c r="D2771" s="45">
        <v>45918</v>
      </c>
      <c r="E2771" s="8">
        <v>132</v>
      </c>
      <c r="F2771" s="8">
        <f t="shared" si="445"/>
        <v>11616</v>
      </c>
      <c r="G2771" s="54">
        <f t="shared" si="446"/>
        <v>11616</v>
      </c>
      <c r="H2771" s="25" t="s">
        <v>3590</v>
      </c>
      <c r="I2771" s="25" t="s">
        <v>4218</v>
      </c>
      <c r="J2771" s="25">
        <v>1</v>
      </c>
      <c r="K2771" s="25">
        <v>1</v>
      </c>
      <c r="L2771" s="25">
        <f t="shared" si="447"/>
        <v>0</v>
      </c>
      <c r="M2771" s="25" t="s">
        <v>3664</v>
      </c>
      <c r="N2771" s="45">
        <v>45920</v>
      </c>
      <c r="O2771" s="54">
        <v>19740</v>
      </c>
      <c r="P2771" s="25" t="s">
        <v>166</v>
      </c>
      <c r="Q2771" s="25">
        <v>58155920130</v>
      </c>
      <c r="R2771" s="25" t="s">
        <v>41</v>
      </c>
      <c r="S2771" s="3">
        <v>-20</v>
      </c>
      <c r="T2771" s="55"/>
      <c r="U2771" s="25" t="s">
        <v>3595</v>
      </c>
      <c r="V2771" s="25" t="str">
        <f>VLOOKUP(P2771,'Customer List'!B:C,2,)</f>
        <v>Lucknow</v>
      </c>
      <c r="W2771" s="56"/>
      <c r="X2771" s="45">
        <v>45922</v>
      </c>
      <c r="Y2771" s="25">
        <f t="shared" si="448"/>
        <v>2</v>
      </c>
      <c r="Z2771" s="25" t="str">
        <f t="shared" si="449"/>
        <v>Saturday</v>
      </c>
      <c r="AA2771" s="25" t="str">
        <f t="shared" si="450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444"/>
        <v>2768</v>
      </c>
      <c r="B2772" s="25" t="s">
        <v>3583</v>
      </c>
      <c r="C2772" s="45">
        <v>45913</v>
      </c>
      <c r="D2772" s="45">
        <v>45918</v>
      </c>
      <c r="E2772" s="8">
        <v>603</v>
      </c>
      <c r="F2772" s="8">
        <f t="shared" si="445"/>
        <v>53064</v>
      </c>
      <c r="G2772" s="54">
        <f t="shared" si="446"/>
        <v>53064</v>
      </c>
      <c r="H2772" s="25" t="s">
        <v>3591</v>
      </c>
      <c r="I2772" s="25" t="s">
        <v>4219</v>
      </c>
      <c r="J2772" s="25">
        <v>1</v>
      </c>
      <c r="K2772" s="25">
        <v>1</v>
      </c>
      <c r="L2772" s="25">
        <f t="shared" si="447"/>
        <v>0</v>
      </c>
      <c r="M2772" s="25" t="s">
        <v>3626</v>
      </c>
      <c r="N2772" s="45">
        <v>45920</v>
      </c>
      <c r="O2772" s="54">
        <v>90510</v>
      </c>
      <c r="P2772" s="25" t="s">
        <v>303</v>
      </c>
      <c r="Q2772" s="25">
        <v>58155928736</v>
      </c>
      <c r="R2772" s="25" t="s">
        <v>41</v>
      </c>
      <c r="S2772" s="3">
        <v>-80</v>
      </c>
      <c r="T2772" s="55"/>
      <c r="U2772" s="25" t="s">
        <v>3595</v>
      </c>
      <c r="V2772" s="25" t="str">
        <f>VLOOKUP(P2772,'Customer List'!B:C,2,)</f>
        <v>Banglore</v>
      </c>
      <c r="W2772" s="56"/>
      <c r="X2772" s="45">
        <v>45922</v>
      </c>
      <c r="Y2772" s="25">
        <f t="shared" si="448"/>
        <v>2</v>
      </c>
      <c r="Z2772" s="25" t="str">
        <f t="shared" si="449"/>
        <v>Saturday</v>
      </c>
      <c r="AA2772" s="25" t="str">
        <f t="shared" si="450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x14ac:dyDescent="0.25">
      <c r="A2773" s="25">
        <f t="shared" si="444"/>
        <v>2769</v>
      </c>
      <c r="B2773" s="25" t="s">
        <v>3583</v>
      </c>
      <c r="C2773" s="45">
        <v>45913</v>
      </c>
      <c r="D2773" s="45">
        <v>45918</v>
      </c>
      <c r="E2773" s="8">
        <v>909</v>
      </c>
      <c r="F2773" s="8">
        <f t="shared" si="445"/>
        <v>79992</v>
      </c>
      <c r="G2773" s="54">
        <f t="shared" si="446"/>
        <v>79992</v>
      </c>
      <c r="H2773" s="25" t="s">
        <v>3592</v>
      </c>
      <c r="I2773" s="25" t="s">
        <v>4220</v>
      </c>
      <c r="J2773" s="25">
        <v>1</v>
      </c>
      <c r="K2773" s="25">
        <v>1</v>
      </c>
      <c r="L2773" s="25">
        <f t="shared" si="447"/>
        <v>0</v>
      </c>
      <c r="M2773" s="25" t="s">
        <v>3620</v>
      </c>
      <c r="N2773" s="45">
        <v>45920</v>
      </c>
      <c r="O2773" s="54">
        <v>146137.5</v>
      </c>
      <c r="P2773" s="25" t="s">
        <v>371</v>
      </c>
      <c r="Q2773" s="25">
        <v>58155927432</v>
      </c>
      <c r="R2773" s="25" t="s">
        <v>41</v>
      </c>
      <c r="S2773" s="3">
        <v>-80</v>
      </c>
      <c r="T2773" s="55"/>
      <c r="U2773" s="25" t="s">
        <v>3595</v>
      </c>
      <c r="V2773" s="25" t="str">
        <f>VLOOKUP(P2773,'Customer List'!B:C,2,)</f>
        <v>Gujrat</v>
      </c>
      <c r="W2773" s="56"/>
      <c r="X2773" s="45">
        <v>45922</v>
      </c>
      <c r="Y2773" s="25">
        <f t="shared" si="448"/>
        <v>2</v>
      </c>
      <c r="Z2773" s="25" t="str">
        <f t="shared" si="449"/>
        <v>Saturday</v>
      </c>
      <c r="AA2773" s="25" t="str">
        <f t="shared" si="450"/>
        <v>Monday</v>
      </c>
      <c r="AB2773" s="25" t="str">
        <f>VLOOKUP(U2773,'Currency Sheet'!A:C,3,)</f>
        <v>DOLLAR</v>
      </c>
      <c r="AC2773" s="67" t="str">
        <f>VLOOKUP(P2773,'Customer List'!B:D,3,)</f>
        <v>OutStation</v>
      </c>
    </row>
    <row r="2774" spans="1:29" x14ac:dyDescent="0.25">
      <c r="A2774" s="25">
        <f t="shared" si="444"/>
        <v>2770</v>
      </c>
      <c r="B2774" s="25" t="s">
        <v>3583</v>
      </c>
      <c r="C2774" s="45">
        <v>45913</v>
      </c>
      <c r="D2774" s="45">
        <v>45918</v>
      </c>
      <c r="E2774" s="8">
        <v>69</v>
      </c>
      <c r="F2774" s="8">
        <f t="shared" si="445"/>
        <v>6072</v>
      </c>
      <c r="G2774" s="54">
        <f t="shared" si="446"/>
        <v>6072</v>
      </c>
      <c r="H2774" s="25" t="s">
        <v>356</v>
      </c>
      <c r="I2774" s="25" t="s">
        <v>4139</v>
      </c>
      <c r="J2774" s="25">
        <v>1</v>
      </c>
      <c r="K2774" s="25">
        <v>1</v>
      </c>
      <c r="L2774" s="25">
        <f t="shared" si="447"/>
        <v>0</v>
      </c>
      <c r="M2774" s="25" t="s">
        <v>3672</v>
      </c>
      <c r="N2774" s="45">
        <v>45920</v>
      </c>
      <c r="O2774" s="54">
        <v>9900</v>
      </c>
      <c r="P2774" s="25" t="s">
        <v>841</v>
      </c>
      <c r="Q2774" s="25">
        <v>58155927664</v>
      </c>
      <c r="R2774" s="25" t="s">
        <v>41</v>
      </c>
      <c r="S2774" s="3">
        <v>4</v>
      </c>
      <c r="T2774" s="55"/>
      <c r="U2774" s="25" t="s">
        <v>3595</v>
      </c>
      <c r="V2774" s="25" t="str">
        <f>VLOOKUP(P2774,'Customer List'!B:C,2,)</f>
        <v>Hyderabad</v>
      </c>
      <c r="W2774" s="56"/>
      <c r="X2774" s="45">
        <v>45922</v>
      </c>
      <c r="Y2774" s="25">
        <f t="shared" si="448"/>
        <v>2</v>
      </c>
      <c r="Z2774" s="25" t="str">
        <f t="shared" si="449"/>
        <v>Saturday</v>
      </c>
      <c r="AA2774" s="25" t="str">
        <f t="shared" si="450"/>
        <v>Monday</v>
      </c>
      <c r="AB2774" s="25" t="str">
        <f>VLOOKUP(U2774,'Currency Sheet'!A:C,3,)</f>
        <v>DOLLAR</v>
      </c>
      <c r="AC2774" s="67" t="str">
        <f>VLOOKUP(P2774,'Customer List'!B:D,3,)</f>
        <v>OutStation</v>
      </c>
    </row>
    <row r="2775" spans="1:29" x14ac:dyDescent="0.25">
      <c r="A2775" s="25">
        <f t="shared" si="444"/>
        <v>2771</v>
      </c>
      <c r="B2775" s="25" t="s">
        <v>3583</v>
      </c>
      <c r="C2775" s="45">
        <v>45913</v>
      </c>
      <c r="D2775" s="45">
        <v>45918</v>
      </c>
      <c r="E2775" s="8">
        <v>237</v>
      </c>
      <c r="F2775" s="8">
        <f t="shared" si="445"/>
        <v>20856</v>
      </c>
      <c r="G2775" s="54">
        <f t="shared" si="446"/>
        <v>62568</v>
      </c>
      <c r="H2775" s="25" t="s">
        <v>3593</v>
      </c>
      <c r="I2775" s="25" t="s">
        <v>4221</v>
      </c>
      <c r="J2775" s="25">
        <v>3</v>
      </c>
      <c r="K2775" s="25">
        <v>3</v>
      </c>
      <c r="L2775" s="25">
        <f t="shared" si="447"/>
        <v>0</v>
      </c>
      <c r="M2775" s="25" t="s">
        <v>3674</v>
      </c>
      <c r="N2775" s="45">
        <v>45920</v>
      </c>
      <c r="O2775" s="54">
        <v>101400</v>
      </c>
      <c r="P2775" s="25" t="s">
        <v>841</v>
      </c>
      <c r="Q2775" s="25">
        <v>58155927664</v>
      </c>
      <c r="R2775" s="25" t="s">
        <v>41</v>
      </c>
      <c r="S2775" s="3">
        <v>4</v>
      </c>
      <c r="T2775" s="55"/>
      <c r="U2775" s="25" t="s">
        <v>3595</v>
      </c>
      <c r="V2775" s="25" t="str">
        <f>VLOOKUP(P2775,'Customer List'!B:C,2,)</f>
        <v>Hyderabad</v>
      </c>
      <c r="W2775" s="56"/>
      <c r="X2775" s="45">
        <v>45922</v>
      </c>
      <c r="Y2775" s="25">
        <f t="shared" si="448"/>
        <v>2</v>
      </c>
      <c r="Z2775" s="25" t="str">
        <f t="shared" si="449"/>
        <v>Saturday</v>
      </c>
      <c r="AA2775" s="25" t="str">
        <f t="shared" si="450"/>
        <v>Monday</v>
      </c>
      <c r="AB2775" s="25" t="str">
        <f>VLOOKUP(U2775,'Currency Sheet'!A:C,3,)</f>
        <v>DOLLAR</v>
      </c>
      <c r="AC2775" s="67" t="str">
        <f>VLOOKUP(P2775,'Customer List'!B:D,3,)</f>
        <v>OutStation</v>
      </c>
    </row>
    <row r="2776" spans="1:29" x14ac:dyDescent="0.25">
      <c r="A2776" s="25">
        <f t="shared" si="444"/>
        <v>2772</v>
      </c>
      <c r="B2776" s="25" t="s">
        <v>3583</v>
      </c>
      <c r="C2776" s="45">
        <v>45913</v>
      </c>
      <c r="D2776" s="45">
        <v>45918</v>
      </c>
      <c r="E2776" s="8">
        <v>393</v>
      </c>
      <c r="F2776" s="8">
        <f t="shared" si="445"/>
        <v>34584</v>
      </c>
      <c r="G2776" s="54">
        <f t="shared" si="446"/>
        <v>34584</v>
      </c>
      <c r="H2776" s="25" t="s">
        <v>365</v>
      </c>
      <c r="I2776" s="25" t="s">
        <v>4146</v>
      </c>
      <c r="J2776" s="25">
        <v>1</v>
      </c>
      <c r="K2776" s="25">
        <v>1</v>
      </c>
      <c r="L2776" s="25">
        <f t="shared" si="447"/>
        <v>0</v>
      </c>
      <c r="M2776" s="25" t="s">
        <v>3637</v>
      </c>
      <c r="N2776" s="45">
        <v>45919</v>
      </c>
      <c r="O2776" s="54">
        <v>50580</v>
      </c>
      <c r="P2776" s="25" t="s">
        <v>255</v>
      </c>
      <c r="Q2776" s="25" t="s">
        <v>2078</v>
      </c>
      <c r="R2776" s="25" t="s">
        <v>849</v>
      </c>
      <c r="S2776" s="3">
        <v>4</v>
      </c>
      <c r="T2776" s="55"/>
      <c r="U2776" s="25" t="s">
        <v>3595</v>
      </c>
      <c r="V2776" s="25" t="str">
        <f>VLOOKUP(P2776,'Customer List'!B:C,2,)</f>
        <v>Delhi</v>
      </c>
      <c r="W2776" s="56"/>
      <c r="X2776" s="45">
        <f t="shared" ref="X2776:X2806" si="453">IF(OR(R2776 = "PRIYANKA MADAM", R2776 = "DEEPAK", R2776 = "PORTER"),N2776,"")</f>
        <v>45919</v>
      </c>
      <c r="Y2776" s="25">
        <f t="shared" si="448"/>
        <v>0</v>
      </c>
      <c r="Z2776" s="25" t="str">
        <f t="shared" si="449"/>
        <v>Friday</v>
      </c>
      <c r="AA2776" s="25" t="str">
        <f t="shared" si="450"/>
        <v>Friday</v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444"/>
        <v>2773</v>
      </c>
      <c r="B2777" s="25" t="s">
        <v>3584</v>
      </c>
      <c r="C2777" s="45">
        <v>45912</v>
      </c>
      <c r="D2777" s="45">
        <v>45918</v>
      </c>
      <c r="E2777" s="8">
        <v>169.4</v>
      </c>
      <c r="F2777" s="8">
        <f t="shared" si="445"/>
        <v>14907.2</v>
      </c>
      <c r="G2777" s="54">
        <f t="shared" si="446"/>
        <v>14907.2</v>
      </c>
      <c r="H2777" s="25">
        <v>100222</v>
      </c>
      <c r="I2777" s="25" t="s">
        <v>4052</v>
      </c>
      <c r="J2777" s="25">
        <v>1</v>
      </c>
      <c r="K2777" s="25">
        <v>1</v>
      </c>
      <c r="L2777" s="25">
        <f t="shared" si="447"/>
        <v>0</v>
      </c>
      <c r="M2777" s="25" t="s">
        <v>3641</v>
      </c>
      <c r="N2777" s="45">
        <v>45919</v>
      </c>
      <c r="O2777" s="54">
        <v>18190.84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>
        <f t="shared" si="453"/>
        <v>45919</v>
      </c>
      <c r="Y2777" s="25">
        <f t="shared" si="448"/>
        <v>0</v>
      </c>
      <c r="Z2777" s="25" t="str">
        <f t="shared" si="449"/>
        <v>Friday</v>
      </c>
      <c r="AA2777" s="25" t="str">
        <f t="shared" si="450"/>
        <v>Friday</v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444"/>
        <v>2774</v>
      </c>
      <c r="B2778" s="25" t="s">
        <v>3584</v>
      </c>
      <c r="C2778" s="45">
        <v>45912</v>
      </c>
      <c r="D2778" s="45">
        <v>45918</v>
      </c>
      <c r="E2778" s="8">
        <v>231.75</v>
      </c>
      <c r="F2778" s="8">
        <f t="shared" si="445"/>
        <v>20394</v>
      </c>
      <c r="G2778" s="54">
        <f t="shared" si="446"/>
        <v>20394</v>
      </c>
      <c r="H2778" s="25">
        <v>101243</v>
      </c>
      <c r="I2778" s="25" t="s">
        <v>4053</v>
      </c>
      <c r="J2778" s="25">
        <v>1</v>
      </c>
      <c r="K2778" s="25">
        <v>1</v>
      </c>
      <c r="L2778" s="25">
        <f t="shared" si="447"/>
        <v>0</v>
      </c>
      <c r="M2778" s="25" t="s">
        <v>3641</v>
      </c>
      <c r="N2778" s="45">
        <v>45919</v>
      </c>
      <c r="O2778" s="54">
        <v>23227.14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>
        <f t="shared" si="453"/>
        <v>45919</v>
      </c>
      <c r="Y2778" s="25">
        <f t="shared" si="448"/>
        <v>0</v>
      </c>
      <c r="Z2778" s="25" t="str">
        <f t="shared" si="449"/>
        <v>Friday</v>
      </c>
      <c r="AA2778" s="25" t="str">
        <f t="shared" si="450"/>
        <v>Friday</v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444"/>
        <v>2775</v>
      </c>
      <c r="B2779" s="25" t="s">
        <v>3584</v>
      </c>
      <c r="C2779" s="45">
        <v>45912</v>
      </c>
      <c r="D2779" s="45">
        <v>45918</v>
      </c>
      <c r="E2779" s="8">
        <v>226.8</v>
      </c>
      <c r="F2779" s="8">
        <f t="shared" si="445"/>
        <v>19958.400000000001</v>
      </c>
      <c r="G2779" s="54">
        <f t="shared" si="446"/>
        <v>19958.400000000001</v>
      </c>
      <c r="H2779" s="25">
        <v>103056</v>
      </c>
      <c r="I2779" s="25" t="s">
        <v>4054</v>
      </c>
      <c r="J2779" s="25">
        <v>1</v>
      </c>
      <c r="K2779" s="25">
        <v>1</v>
      </c>
      <c r="L2779" s="25">
        <f t="shared" si="447"/>
        <v>0</v>
      </c>
      <c r="M2779" s="25" t="s">
        <v>3641</v>
      </c>
      <c r="N2779" s="45">
        <v>45919</v>
      </c>
      <c r="O2779" s="54">
        <v>24354.68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>
        <f t="shared" si="453"/>
        <v>45919</v>
      </c>
      <c r="Y2779" s="25">
        <f t="shared" si="448"/>
        <v>0</v>
      </c>
      <c r="Z2779" s="25" t="str">
        <f t="shared" si="449"/>
        <v>Friday</v>
      </c>
      <c r="AA2779" s="25" t="str">
        <f t="shared" si="450"/>
        <v>Friday</v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444"/>
        <v>2776</v>
      </c>
      <c r="B2780" s="25" t="s">
        <v>3584</v>
      </c>
      <c r="C2780" s="45">
        <v>45912</v>
      </c>
      <c r="D2780" s="45">
        <v>45918</v>
      </c>
      <c r="E2780" s="8">
        <v>215.6</v>
      </c>
      <c r="F2780" s="8">
        <f t="shared" si="445"/>
        <v>18972.8</v>
      </c>
      <c r="G2780" s="54">
        <f t="shared" si="446"/>
        <v>18972.8</v>
      </c>
      <c r="H2780" s="25">
        <v>106310</v>
      </c>
      <c r="I2780" s="25" t="s">
        <v>4055</v>
      </c>
      <c r="J2780" s="25">
        <v>1</v>
      </c>
      <c r="K2780" s="25">
        <v>1</v>
      </c>
      <c r="L2780" s="25">
        <f t="shared" si="447"/>
        <v>0</v>
      </c>
      <c r="M2780" s="25" t="s">
        <v>3641</v>
      </c>
      <c r="N2780" s="45">
        <v>45919</v>
      </c>
      <c r="O2780" s="54">
        <v>23151.98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>
        <f t="shared" si="453"/>
        <v>45919</v>
      </c>
      <c r="Y2780" s="25">
        <f t="shared" si="448"/>
        <v>0</v>
      </c>
      <c r="Z2780" s="25" t="str">
        <f t="shared" si="449"/>
        <v>Friday</v>
      </c>
      <c r="AA2780" s="25" t="str">
        <f t="shared" si="450"/>
        <v>Friday</v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444"/>
        <v>2777</v>
      </c>
      <c r="B2781" s="25" t="s">
        <v>3584</v>
      </c>
      <c r="C2781" s="45">
        <v>45912</v>
      </c>
      <c r="D2781" s="45">
        <v>45918</v>
      </c>
      <c r="E2781" s="8">
        <v>177.75</v>
      </c>
      <c r="F2781" s="8">
        <f t="shared" si="445"/>
        <v>15642</v>
      </c>
      <c r="G2781" s="54">
        <f t="shared" si="446"/>
        <v>15642</v>
      </c>
      <c r="H2781" s="25">
        <v>107632</v>
      </c>
      <c r="I2781" s="25" t="s">
        <v>4056</v>
      </c>
      <c r="J2781" s="25">
        <v>1</v>
      </c>
      <c r="K2781" s="25">
        <v>1</v>
      </c>
      <c r="L2781" s="25">
        <f t="shared" si="447"/>
        <v>0</v>
      </c>
      <c r="M2781" s="25" t="s">
        <v>3641</v>
      </c>
      <c r="N2781" s="45">
        <v>45919</v>
      </c>
      <c r="O2781" s="54">
        <v>17814.990000000002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>
        <f t="shared" si="453"/>
        <v>45919</v>
      </c>
      <c r="Y2781" s="25">
        <f t="shared" si="448"/>
        <v>0</v>
      </c>
      <c r="Z2781" s="25" t="str">
        <f t="shared" si="449"/>
        <v>Friday</v>
      </c>
      <c r="AA2781" s="25" t="str">
        <f t="shared" si="450"/>
        <v>Friday</v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444"/>
        <v>2778</v>
      </c>
      <c r="B2782" s="25" t="s">
        <v>3584</v>
      </c>
      <c r="C2782" s="45">
        <v>45912</v>
      </c>
      <c r="D2782" s="45">
        <v>45918</v>
      </c>
      <c r="E2782" s="8">
        <v>37.799999999999997</v>
      </c>
      <c r="F2782" s="8">
        <f t="shared" si="445"/>
        <v>3326.3999999999996</v>
      </c>
      <c r="G2782" s="54">
        <f t="shared" si="446"/>
        <v>3326.3999999999996</v>
      </c>
      <c r="H2782" s="25">
        <v>115505</v>
      </c>
      <c r="I2782" s="25" t="s">
        <v>4057</v>
      </c>
      <c r="J2782" s="25">
        <v>1</v>
      </c>
      <c r="K2782" s="25">
        <v>1</v>
      </c>
      <c r="L2782" s="25">
        <f t="shared" si="447"/>
        <v>0</v>
      </c>
      <c r="M2782" s="25" t="s">
        <v>3641</v>
      </c>
      <c r="N2782" s="45">
        <v>45919</v>
      </c>
      <c r="O2782" s="54">
        <v>4059.11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>
        <f t="shared" si="453"/>
        <v>45919</v>
      </c>
      <c r="Y2782" s="25">
        <f t="shared" si="448"/>
        <v>0</v>
      </c>
      <c r="Z2782" s="25" t="str">
        <f t="shared" si="449"/>
        <v>Friday</v>
      </c>
      <c r="AA2782" s="25" t="str">
        <f t="shared" si="450"/>
        <v>Friday</v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444"/>
        <v>2779</v>
      </c>
      <c r="B2783" s="25" t="s">
        <v>3584</v>
      </c>
      <c r="C2783" s="45">
        <v>45912</v>
      </c>
      <c r="D2783" s="45">
        <v>45918</v>
      </c>
      <c r="E2783" s="8">
        <v>161.69999999999999</v>
      </c>
      <c r="F2783" s="8">
        <f t="shared" si="445"/>
        <v>14229.599999999999</v>
      </c>
      <c r="G2783" s="54">
        <f t="shared" si="446"/>
        <v>14229.599999999999</v>
      </c>
      <c r="H2783" s="25">
        <v>117318</v>
      </c>
      <c r="I2783" s="25" t="s">
        <v>4058</v>
      </c>
      <c r="J2783" s="25">
        <v>1</v>
      </c>
      <c r="K2783" s="25">
        <v>1</v>
      </c>
      <c r="L2783" s="25">
        <f t="shared" si="447"/>
        <v>0</v>
      </c>
      <c r="M2783" s="25" t="s">
        <v>3641</v>
      </c>
      <c r="N2783" s="45">
        <v>45919</v>
      </c>
      <c r="O2783" s="54">
        <v>17363.98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>
        <f t="shared" si="453"/>
        <v>45919</v>
      </c>
      <c r="Y2783" s="25">
        <f t="shared" si="448"/>
        <v>0</v>
      </c>
      <c r="Z2783" s="25" t="str">
        <f t="shared" si="449"/>
        <v>Friday</v>
      </c>
      <c r="AA2783" s="25" t="str">
        <f t="shared" si="450"/>
        <v>Friday</v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444"/>
        <v>2780</v>
      </c>
      <c r="B2784" s="25" t="s">
        <v>3584</v>
      </c>
      <c r="C2784" s="45">
        <v>45912</v>
      </c>
      <c r="D2784" s="45">
        <v>45918</v>
      </c>
      <c r="E2784" s="8">
        <v>227.25</v>
      </c>
      <c r="F2784" s="8">
        <f t="shared" si="445"/>
        <v>19998</v>
      </c>
      <c r="G2784" s="54">
        <f t="shared" si="446"/>
        <v>19998</v>
      </c>
      <c r="H2784" s="25">
        <v>119721</v>
      </c>
      <c r="I2784" s="25" t="s">
        <v>4059</v>
      </c>
      <c r="J2784" s="25">
        <v>1</v>
      </c>
      <c r="K2784" s="25">
        <v>1</v>
      </c>
      <c r="L2784" s="25">
        <f t="shared" si="447"/>
        <v>0</v>
      </c>
      <c r="M2784" s="25" t="s">
        <v>3641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>
        <f t="shared" si="453"/>
        <v>45919</v>
      </c>
      <c r="Y2784" s="25">
        <f t="shared" si="448"/>
        <v>0</v>
      </c>
      <c r="Z2784" s="25" t="str">
        <f t="shared" si="449"/>
        <v>Friday</v>
      </c>
      <c r="AA2784" s="25" t="str">
        <f t="shared" si="450"/>
        <v>Friday</v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444"/>
        <v>2781</v>
      </c>
      <c r="B2785" s="25" t="s">
        <v>3584</v>
      </c>
      <c r="C2785" s="45">
        <v>45912</v>
      </c>
      <c r="D2785" s="45">
        <v>45918</v>
      </c>
      <c r="E2785" s="8">
        <v>160.30000000000001</v>
      </c>
      <c r="F2785" s="8">
        <f t="shared" si="445"/>
        <v>14106.400000000001</v>
      </c>
      <c r="G2785" s="54">
        <f t="shared" si="446"/>
        <v>14106.400000000001</v>
      </c>
      <c r="H2785" s="25">
        <v>121610</v>
      </c>
      <c r="I2785" s="25" t="s">
        <v>4060</v>
      </c>
      <c r="J2785" s="25">
        <v>1</v>
      </c>
      <c r="K2785" s="25">
        <v>1</v>
      </c>
      <c r="L2785" s="25">
        <f t="shared" si="447"/>
        <v>0</v>
      </c>
      <c r="M2785" s="25" t="s">
        <v>3641</v>
      </c>
      <c r="N2785" s="45">
        <v>45919</v>
      </c>
      <c r="O2785" s="54">
        <v>17213.64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>
        <f t="shared" si="453"/>
        <v>45919</v>
      </c>
      <c r="Y2785" s="25">
        <f t="shared" si="448"/>
        <v>0</v>
      </c>
      <c r="Z2785" s="25" t="str">
        <f t="shared" si="449"/>
        <v>Friday</v>
      </c>
      <c r="AA2785" s="25" t="str">
        <f t="shared" si="450"/>
        <v>Friday</v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444"/>
        <v>2782</v>
      </c>
      <c r="B2786" s="25" t="s">
        <v>3584</v>
      </c>
      <c r="C2786" s="45">
        <v>45912</v>
      </c>
      <c r="D2786" s="45">
        <v>45918</v>
      </c>
      <c r="E2786" s="8">
        <v>30.1</v>
      </c>
      <c r="F2786" s="8">
        <f t="shared" si="445"/>
        <v>2648.8</v>
      </c>
      <c r="G2786" s="54">
        <f t="shared" si="446"/>
        <v>2648.8</v>
      </c>
      <c r="H2786" s="25">
        <v>123109</v>
      </c>
      <c r="I2786" s="25" t="s">
        <v>4061</v>
      </c>
      <c r="J2786" s="25">
        <v>1</v>
      </c>
      <c r="K2786" s="25">
        <v>1</v>
      </c>
      <c r="L2786" s="25">
        <f t="shared" si="447"/>
        <v>0</v>
      </c>
      <c r="M2786" s="25" t="s">
        <v>3641</v>
      </c>
      <c r="N2786" s="45">
        <v>45919</v>
      </c>
      <c r="O2786" s="54">
        <v>3232.36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>
        <f t="shared" si="453"/>
        <v>45919</v>
      </c>
      <c r="Y2786" s="25">
        <f t="shared" si="448"/>
        <v>0</v>
      </c>
      <c r="Z2786" s="25" t="str">
        <f t="shared" si="449"/>
        <v>Friday</v>
      </c>
      <c r="AA2786" s="25" t="str">
        <f t="shared" si="450"/>
        <v>Friday</v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444"/>
        <v>2783</v>
      </c>
      <c r="B2787" s="25" t="s">
        <v>3584</v>
      </c>
      <c r="C2787" s="45">
        <v>45912</v>
      </c>
      <c r="D2787" s="45">
        <v>45918</v>
      </c>
      <c r="E2787" s="8">
        <v>222.75</v>
      </c>
      <c r="F2787" s="8">
        <f t="shared" si="445"/>
        <v>19602</v>
      </c>
      <c r="G2787" s="54">
        <f t="shared" si="446"/>
        <v>39204</v>
      </c>
      <c r="H2787" s="25">
        <v>125219</v>
      </c>
      <c r="I2787" s="25" t="s">
        <v>4062</v>
      </c>
      <c r="J2787" s="25">
        <v>2</v>
      </c>
      <c r="K2787" s="25">
        <v>2</v>
      </c>
      <c r="L2787" s="25">
        <f t="shared" si="447"/>
        <v>0</v>
      </c>
      <c r="M2787" s="25" t="s">
        <v>3641</v>
      </c>
      <c r="N2787" s="45">
        <v>45919</v>
      </c>
      <c r="O2787" s="54">
        <f>22325.12*2</f>
        <v>44650.239999999998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>
        <f t="shared" si="453"/>
        <v>45919</v>
      </c>
      <c r="Y2787" s="25">
        <f t="shared" si="448"/>
        <v>0</v>
      </c>
      <c r="Z2787" s="25" t="str">
        <f t="shared" si="449"/>
        <v>Friday</v>
      </c>
      <c r="AA2787" s="25" t="str">
        <f t="shared" si="450"/>
        <v>Friday</v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444"/>
        <v>2784</v>
      </c>
      <c r="B2788" s="25" t="s">
        <v>3584</v>
      </c>
      <c r="C2788" s="45">
        <v>45912</v>
      </c>
      <c r="D2788" s="45">
        <v>45918</v>
      </c>
      <c r="E2788" s="8">
        <v>95.2</v>
      </c>
      <c r="F2788" s="8">
        <f t="shared" si="445"/>
        <v>8377.6</v>
      </c>
      <c r="G2788" s="54">
        <f t="shared" si="446"/>
        <v>8377.6</v>
      </c>
      <c r="H2788" s="25">
        <v>127647</v>
      </c>
      <c r="I2788" s="25" t="s">
        <v>4063</v>
      </c>
      <c r="J2788" s="25">
        <v>1</v>
      </c>
      <c r="K2788" s="25">
        <v>1</v>
      </c>
      <c r="L2788" s="25">
        <f t="shared" si="447"/>
        <v>0</v>
      </c>
      <c r="M2788" s="25" t="s">
        <v>3641</v>
      </c>
      <c r="N2788" s="45">
        <v>45919</v>
      </c>
      <c r="O2788" s="54">
        <v>10222.950000000001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>
        <f t="shared" si="453"/>
        <v>45919</v>
      </c>
      <c r="Y2788" s="25">
        <f t="shared" si="448"/>
        <v>0</v>
      </c>
      <c r="Z2788" s="25" t="str">
        <f t="shared" si="449"/>
        <v>Friday</v>
      </c>
      <c r="AA2788" s="25" t="str">
        <f t="shared" si="450"/>
        <v>Friday</v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444"/>
        <v>2785</v>
      </c>
      <c r="B2789" s="25" t="s">
        <v>3584</v>
      </c>
      <c r="C2789" s="45">
        <v>45912</v>
      </c>
      <c r="D2789" s="45">
        <v>45918</v>
      </c>
      <c r="E2789" s="8">
        <v>200.2</v>
      </c>
      <c r="F2789" s="8">
        <f t="shared" si="445"/>
        <v>17617.599999999999</v>
      </c>
      <c r="G2789" s="54">
        <f t="shared" si="446"/>
        <v>17617.599999999999</v>
      </c>
      <c r="H2789" s="25">
        <v>128016</v>
      </c>
      <c r="I2789" s="25" t="s">
        <v>4064</v>
      </c>
      <c r="J2789" s="25">
        <v>1</v>
      </c>
      <c r="K2789" s="25">
        <v>1</v>
      </c>
      <c r="L2789" s="25">
        <f t="shared" si="447"/>
        <v>0</v>
      </c>
      <c r="M2789" s="25" t="s">
        <v>3641</v>
      </c>
      <c r="N2789" s="45">
        <v>45919</v>
      </c>
      <c r="O2789" s="54">
        <v>21498.26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>
        <f t="shared" si="453"/>
        <v>45919</v>
      </c>
      <c r="Y2789" s="25">
        <f t="shared" si="448"/>
        <v>0</v>
      </c>
      <c r="Z2789" s="25" t="str">
        <f t="shared" si="449"/>
        <v>Friday</v>
      </c>
      <c r="AA2789" s="25" t="str">
        <f t="shared" si="450"/>
        <v>Friday</v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444"/>
        <v>2786</v>
      </c>
      <c r="B2790" s="25" t="s">
        <v>3584</v>
      </c>
      <c r="C2790" s="45">
        <v>45912</v>
      </c>
      <c r="D2790" s="45">
        <v>45918</v>
      </c>
      <c r="E2790" s="8">
        <v>212.1</v>
      </c>
      <c r="F2790" s="8">
        <f t="shared" si="445"/>
        <v>18664.8</v>
      </c>
      <c r="G2790" s="54">
        <f t="shared" si="446"/>
        <v>18664.8</v>
      </c>
      <c r="H2790" s="25">
        <v>133518</v>
      </c>
      <c r="I2790" s="25" t="s">
        <v>4065</v>
      </c>
      <c r="J2790" s="25">
        <v>1</v>
      </c>
      <c r="K2790" s="25">
        <v>1</v>
      </c>
      <c r="L2790" s="25">
        <f t="shared" si="447"/>
        <v>0</v>
      </c>
      <c r="M2790" s="25" t="s">
        <v>3641</v>
      </c>
      <c r="N2790" s="45">
        <v>45919</v>
      </c>
      <c r="O2790" s="54">
        <v>22776.13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>
        <f t="shared" si="453"/>
        <v>45919</v>
      </c>
      <c r="Y2790" s="25">
        <f t="shared" si="448"/>
        <v>0</v>
      </c>
      <c r="Z2790" s="25" t="str">
        <f t="shared" si="449"/>
        <v>Friday</v>
      </c>
      <c r="AA2790" s="25" t="str">
        <f t="shared" si="450"/>
        <v>Friday</v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444"/>
        <v>2787</v>
      </c>
      <c r="B2791" s="25" t="s">
        <v>3584</v>
      </c>
      <c r="C2791" s="45">
        <v>45912</v>
      </c>
      <c r="D2791" s="45">
        <v>45918</v>
      </c>
      <c r="E2791" s="8">
        <v>194.25</v>
      </c>
      <c r="F2791" s="8">
        <f t="shared" si="445"/>
        <v>17094</v>
      </c>
      <c r="G2791" s="54">
        <f t="shared" si="446"/>
        <v>17094</v>
      </c>
      <c r="H2791" s="25">
        <v>135221</v>
      </c>
      <c r="I2791" s="25" t="s">
        <v>4066</v>
      </c>
      <c r="J2791" s="25">
        <v>1</v>
      </c>
      <c r="K2791" s="25">
        <v>1</v>
      </c>
      <c r="L2791" s="25">
        <f t="shared" si="447"/>
        <v>0</v>
      </c>
      <c r="M2791" s="25" t="s">
        <v>3641</v>
      </c>
      <c r="N2791" s="45">
        <v>45919</v>
      </c>
      <c r="O2791" s="54">
        <v>19468.71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>
        <f t="shared" si="453"/>
        <v>45919</v>
      </c>
      <c r="Y2791" s="25">
        <f t="shared" si="448"/>
        <v>0</v>
      </c>
      <c r="Z2791" s="25" t="str">
        <f t="shared" si="449"/>
        <v>Friday</v>
      </c>
      <c r="AA2791" s="25" t="str">
        <f t="shared" si="450"/>
        <v>Friday</v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444"/>
        <v>2788</v>
      </c>
      <c r="B2792" s="25" t="s">
        <v>3584</v>
      </c>
      <c r="C2792" s="45">
        <v>45912</v>
      </c>
      <c r="D2792" s="45">
        <v>45918</v>
      </c>
      <c r="E2792" s="8">
        <v>259</v>
      </c>
      <c r="F2792" s="8">
        <f t="shared" si="445"/>
        <v>22792</v>
      </c>
      <c r="G2792" s="54">
        <f t="shared" si="446"/>
        <v>22792</v>
      </c>
      <c r="H2792" s="25">
        <v>149014</v>
      </c>
      <c r="I2792" s="25" t="s">
        <v>4067</v>
      </c>
      <c r="J2792" s="25">
        <v>1</v>
      </c>
      <c r="K2792" s="25">
        <v>1</v>
      </c>
      <c r="L2792" s="25">
        <f t="shared" si="447"/>
        <v>0</v>
      </c>
      <c r="M2792" s="25" t="s">
        <v>3641</v>
      </c>
      <c r="N2792" s="45">
        <v>45919</v>
      </c>
      <c r="O2792" s="54">
        <v>27812.44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>
        <f t="shared" si="453"/>
        <v>45919</v>
      </c>
      <c r="Y2792" s="25">
        <f t="shared" si="448"/>
        <v>0</v>
      </c>
      <c r="Z2792" s="25" t="str">
        <f t="shared" si="449"/>
        <v>Friday</v>
      </c>
      <c r="AA2792" s="25" t="str">
        <f t="shared" si="450"/>
        <v>Friday</v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444"/>
        <v>2789</v>
      </c>
      <c r="B2793" s="25" t="s">
        <v>3584</v>
      </c>
      <c r="C2793" s="45">
        <v>45912</v>
      </c>
      <c r="D2793" s="45">
        <v>45918</v>
      </c>
      <c r="E2793" s="8">
        <v>202.5</v>
      </c>
      <c r="F2793" s="8">
        <f t="shared" si="445"/>
        <v>17820</v>
      </c>
      <c r="G2793" s="54">
        <f t="shared" si="446"/>
        <v>17820</v>
      </c>
      <c r="H2793" s="25">
        <v>154319</v>
      </c>
      <c r="I2793" s="25" t="s">
        <v>4068</v>
      </c>
      <c r="J2793" s="25">
        <v>1</v>
      </c>
      <c r="K2793" s="25">
        <v>1</v>
      </c>
      <c r="L2793" s="25">
        <f t="shared" si="447"/>
        <v>0</v>
      </c>
      <c r="M2793" s="25" t="s">
        <v>3641</v>
      </c>
      <c r="N2793" s="45">
        <v>45919</v>
      </c>
      <c r="O2793" s="54">
        <v>20295.560000000001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>
        <f t="shared" si="453"/>
        <v>45919</v>
      </c>
      <c r="Y2793" s="25">
        <f t="shared" si="448"/>
        <v>0</v>
      </c>
      <c r="Z2793" s="25" t="str">
        <f t="shared" si="449"/>
        <v>Friday</v>
      </c>
      <c r="AA2793" s="25" t="str">
        <f t="shared" si="450"/>
        <v>Friday</v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444"/>
        <v>2790</v>
      </c>
      <c r="B2794" s="25" t="s">
        <v>3584</v>
      </c>
      <c r="C2794" s="45">
        <v>45912</v>
      </c>
      <c r="D2794" s="45">
        <v>45918</v>
      </c>
      <c r="E2794" s="8">
        <v>234.5</v>
      </c>
      <c r="F2794" s="8">
        <f t="shared" si="445"/>
        <v>20636</v>
      </c>
      <c r="G2794" s="54">
        <f t="shared" si="446"/>
        <v>20636</v>
      </c>
      <c r="H2794" s="25">
        <v>156104</v>
      </c>
      <c r="I2794" s="25" t="s">
        <v>4069</v>
      </c>
      <c r="J2794" s="25">
        <v>1</v>
      </c>
      <c r="K2794" s="25">
        <v>1</v>
      </c>
      <c r="L2794" s="25">
        <f t="shared" si="447"/>
        <v>0</v>
      </c>
      <c r="M2794" s="25" t="s">
        <v>3641</v>
      </c>
      <c r="N2794" s="45">
        <v>45919</v>
      </c>
      <c r="O2794" s="54">
        <v>25181.53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>
        <f t="shared" si="453"/>
        <v>45919</v>
      </c>
      <c r="Y2794" s="25">
        <f t="shared" si="448"/>
        <v>0</v>
      </c>
      <c r="Z2794" s="25" t="str">
        <f t="shared" si="449"/>
        <v>Friday</v>
      </c>
      <c r="AA2794" s="25" t="str">
        <f t="shared" si="450"/>
        <v>Friday</v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444"/>
        <v>2791</v>
      </c>
      <c r="B2795" s="25" t="s">
        <v>3584</v>
      </c>
      <c r="C2795" s="45">
        <v>45912</v>
      </c>
      <c r="D2795" s="45">
        <v>45918</v>
      </c>
      <c r="E2795" s="8">
        <v>210</v>
      </c>
      <c r="F2795" s="8">
        <f t="shared" si="445"/>
        <v>18480</v>
      </c>
      <c r="G2795" s="54">
        <f t="shared" si="446"/>
        <v>18480</v>
      </c>
      <c r="H2795" s="25">
        <v>156543</v>
      </c>
      <c r="I2795" s="25" t="s">
        <v>4070</v>
      </c>
      <c r="J2795" s="25">
        <v>1</v>
      </c>
      <c r="K2795" s="25">
        <v>1</v>
      </c>
      <c r="L2795" s="25">
        <f t="shared" si="447"/>
        <v>0</v>
      </c>
      <c r="M2795" s="25" t="s">
        <v>3641</v>
      </c>
      <c r="N2795" s="45">
        <v>45919</v>
      </c>
      <c r="O2795" s="54">
        <v>21047.25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>
        <f t="shared" si="453"/>
        <v>45919</v>
      </c>
      <c r="Y2795" s="25">
        <f t="shared" si="448"/>
        <v>0</v>
      </c>
      <c r="Z2795" s="25" t="str">
        <f t="shared" si="449"/>
        <v>Friday</v>
      </c>
      <c r="AA2795" s="25" t="str">
        <f t="shared" si="450"/>
        <v>Friday</v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444"/>
        <v>2792</v>
      </c>
      <c r="B2796" s="25" t="s">
        <v>3584</v>
      </c>
      <c r="C2796" s="45">
        <v>45912</v>
      </c>
      <c r="D2796" s="45">
        <v>45918</v>
      </c>
      <c r="E2796" s="8">
        <v>147</v>
      </c>
      <c r="F2796" s="8">
        <f t="shared" si="445"/>
        <v>12936</v>
      </c>
      <c r="G2796" s="54">
        <f t="shared" si="446"/>
        <v>12936</v>
      </c>
      <c r="H2796" s="25">
        <v>161214</v>
      </c>
      <c r="I2796" s="25" t="s">
        <v>4071</v>
      </c>
      <c r="J2796" s="25">
        <v>1</v>
      </c>
      <c r="K2796" s="25">
        <v>1</v>
      </c>
      <c r="L2796" s="25">
        <f t="shared" si="447"/>
        <v>0</v>
      </c>
      <c r="M2796" s="25" t="s">
        <v>3641</v>
      </c>
      <c r="N2796" s="45">
        <v>45919</v>
      </c>
      <c r="O2796" s="54">
        <v>15785.44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>
        <f t="shared" si="453"/>
        <v>45919</v>
      </c>
      <c r="Y2796" s="25">
        <f t="shared" si="448"/>
        <v>0</v>
      </c>
      <c r="Z2796" s="25" t="str">
        <f t="shared" si="449"/>
        <v>Friday</v>
      </c>
      <c r="AA2796" s="25" t="str">
        <f t="shared" si="450"/>
        <v>Friday</v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444"/>
        <v>2793</v>
      </c>
      <c r="B2797" s="25" t="s">
        <v>3584</v>
      </c>
      <c r="C2797" s="45">
        <v>45912</v>
      </c>
      <c r="D2797" s="45">
        <v>45918</v>
      </c>
      <c r="E2797" s="8">
        <v>90.3</v>
      </c>
      <c r="F2797" s="8">
        <f t="shared" si="445"/>
        <v>7946.4</v>
      </c>
      <c r="G2797" s="54">
        <f t="shared" si="446"/>
        <v>7946.4</v>
      </c>
      <c r="H2797" s="25">
        <v>302645</v>
      </c>
      <c r="I2797" s="25" t="s">
        <v>4072</v>
      </c>
      <c r="J2797" s="25">
        <v>1</v>
      </c>
      <c r="K2797" s="25">
        <v>1</v>
      </c>
      <c r="L2797" s="25">
        <f t="shared" si="447"/>
        <v>0</v>
      </c>
      <c r="M2797" s="25" t="s">
        <v>3640</v>
      </c>
      <c r="N2797" s="45">
        <v>45919</v>
      </c>
      <c r="O2797" s="54">
        <v>11636.12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>
        <f t="shared" si="453"/>
        <v>45919</v>
      </c>
      <c r="Y2797" s="25">
        <f t="shared" si="448"/>
        <v>0</v>
      </c>
      <c r="Z2797" s="25" t="str">
        <f t="shared" si="449"/>
        <v>Friday</v>
      </c>
      <c r="AA2797" s="25" t="str">
        <f t="shared" si="450"/>
        <v>Friday</v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444"/>
        <v>2794</v>
      </c>
      <c r="B2798" s="25" t="s">
        <v>3584</v>
      </c>
      <c r="C2798" s="45">
        <v>45912</v>
      </c>
      <c r="D2798" s="45">
        <v>45918</v>
      </c>
      <c r="E2798" s="8">
        <v>148.5</v>
      </c>
      <c r="F2798" s="8">
        <f t="shared" si="445"/>
        <v>13068</v>
      </c>
      <c r="G2798" s="54">
        <f t="shared" si="446"/>
        <v>13068</v>
      </c>
      <c r="H2798" s="25">
        <v>304035</v>
      </c>
      <c r="I2798" s="25" t="s">
        <v>4073</v>
      </c>
      <c r="J2798" s="25">
        <v>1</v>
      </c>
      <c r="K2798" s="25">
        <v>1</v>
      </c>
      <c r="L2798" s="25">
        <f t="shared" si="447"/>
        <v>0</v>
      </c>
      <c r="M2798" s="25" t="s">
        <v>3640</v>
      </c>
      <c r="N2798" s="45">
        <v>45919</v>
      </c>
      <c r="O2798" s="54">
        <v>17860.099999999999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>
        <f t="shared" si="453"/>
        <v>45919</v>
      </c>
      <c r="Y2798" s="25">
        <f t="shared" si="448"/>
        <v>0</v>
      </c>
      <c r="Z2798" s="25" t="str">
        <f t="shared" si="449"/>
        <v>Friday</v>
      </c>
      <c r="AA2798" s="25" t="str">
        <f t="shared" si="450"/>
        <v>Friday</v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444"/>
        <v>2795</v>
      </c>
      <c r="B2799" s="25" t="s">
        <v>3584</v>
      </c>
      <c r="C2799" s="45">
        <v>45912</v>
      </c>
      <c r="D2799" s="45">
        <v>45918</v>
      </c>
      <c r="E2799" s="8">
        <v>165</v>
      </c>
      <c r="F2799" s="8">
        <f t="shared" si="445"/>
        <v>14520</v>
      </c>
      <c r="G2799" s="54">
        <f t="shared" si="446"/>
        <v>14520</v>
      </c>
      <c r="H2799" s="25">
        <v>310933</v>
      </c>
      <c r="I2799" s="25" t="s">
        <v>4074</v>
      </c>
      <c r="J2799" s="25">
        <v>1</v>
      </c>
      <c r="K2799" s="25">
        <v>1</v>
      </c>
      <c r="L2799" s="25">
        <f t="shared" si="447"/>
        <v>0</v>
      </c>
      <c r="M2799" s="25" t="s">
        <v>3640</v>
      </c>
      <c r="N2799" s="45">
        <v>45919</v>
      </c>
      <c r="O2799" s="54">
        <v>19844.55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>
        <f t="shared" si="453"/>
        <v>45919</v>
      </c>
      <c r="Y2799" s="25">
        <f t="shared" si="448"/>
        <v>0</v>
      </c>
      <c r="Z2799" s="25" t="str">
        <f t="shared" si="449"/>
        <v>Friday</v>
      </c>
      <c r="AA2799" s="25" t="str">
        <f t="shared" si="450"/>
        <v>Friday</v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444"/>
        <v>2796</v>
      </c>
      <c r="B2800" s="25" t="s">
        <v>3584</v>
      </c>
      <c r="C2800" s="45">
        <v>45912</v>
      </c>
      <c r="D2800" s="45">
        <v>45918</v>
      </c>
      <c r="E2800" s="8">
        <v>86.8</v>
      </c>
      <c r="F2800" s="8">
        <f t="shared" si="445"/>
        <v>7638.4</v>
      </c>
      <c r="G2800" s="54">
        <f t="shared" si="446"/>
        <v>7638.4</v>
      </c>
      <c r="H2800" s="25">
        <v>317417</v>
      </c>
      <c r="I2800" s="25" t="s">
        <v>4075</v>
      </c>
      <c r="J2800" s="25">
        <v>1</v>
      </c>
      <c r="K2800" s="25">
        <v>1</v>
      </c>
      <c r="L2800" s="25">
        <f t="shared" si="447"/>
        <v>0</v>
      </c>
      <c r="M2800" s="25" t="s">
        <v>3640</v>
      </c>
      <c r="N2800" s="45">
        <v>45919</v>
      </c>
      <c r="O2800" s="54">
        <v>11185.11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>
        <f t="shared" si="453"/>
        <v>45919</v>
      </c>
      <c r="Y2800" s="25">
        <f t="shared" si="448"/>
        <v>0</v>
      </c>
      <c r="Z2800" s="25" t="str">
        <f t="shared" si="449"/>
        <v>Friday</v>
      </c>
      <c r="AA2800" s="25" t="str">
        <f t="shared" si="450"/>
        <v>Friday</v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444"/>
        <v>2797</v>
      </c>
      <c r="B2801" s="25" t="s">
        <v>3584</v>
      </c>
      <c r="C2801" s="45">
        <v>45912</v>
      </c>
      <c r="D2801" s="45">
        <v>45918</v>
      </c>
      <c r="E2801" s="8">
        <v>83.3</v>
      </c>
      <c r="F2801" s="8">
        <f t="shared" si="445"/>
        <v>7330.4</v>
      </c>
      <c r="G2801" s="54">
        <f t="shared" si="446"/>
        <v>7330.4</v>
      </c>
      <c r="H2801" s="25">
        <v>364102</v>
      </c>
      <c r="I2801" s="25" t="s">
        <v>4076</v>
      </c>
      <c r="J2801" s="25">
        <v>1</v>
      </c>
      <c r="K2801" s="25">
        <v>1</v>
      </c>
      <c r="L2801" s="25">
        <f t="shared" si="447"/>
        <v>0</v>
      </c>
      <c r="M2801" s="25" t="s">
        <v>3638</v>
      </c>
      <c r="N2801" s="45">
        <v>45919</v>
      </c>
      <c r="O2801" s="54">
        <v>10734.1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>
        <f t="shared" si="453"/>
        <v>45919</v>
      </c>
      <c r="Y2801" s="25">
        <f t="shared" si="448"/>
        <v>0</v>
      </c>
      <c r="Z2801" s="25" t="str">
        <f t="shared" si="449"/>
        <v>Friday</v>
      </c>
      <c r="AA2801" s="25" t="str">
        <f t="shared" si="450"/>
        <v>Friday</v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444"/>
        <v>2798</v>
      </c>
      <c r="B2802" s="25" t="s">
        <v>3584</v>
      </c>
      <c r="C2802" s="45">
        <v>45912</v>
      </c>
      <c r="D2802" s="45">
        <v>45918</v>
      </c>
      <c r="E2802" s="8">
        <v>430.5</v>
      </c>
      <c r="F2802" s="8">
        <f t="shared" si="445"/>
        <v>37884</v>
      </c>
      <c r="G2802" s="54">
        <f t="shared" si="446"/>
        <v>37884</v>
      </c>
      <c r="H2802" s="25">
        <v>422604</v>
      </c>
      <c r="I2802" s="25" t="s">
        <v>4017</v>
      </c>
      <c r="J2802" s="25">
        <v>1</v>
      </c>
      <c r="K2802" s="25">
        <v>1</v>
      </c>
      <c r="L2802" s="25">
        <f t="shared" si="447"/>
        <v>0</v>
      </c>
      <c r="M2802" s="25" t="s">
        <v>3638</v>
      </c>
      <c r="N2802" s="45">
        <v>45919</v>
      </c>
      <c r="O2802" s="54">
        <v>55474.54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>
        <f t="shared" si="453"/>
        <v>45919</v>
      </c>
      <c r="Y2802" s="25">
        <f t="shared" si="448"/>
        <v>0</v>
      </c>
      <c r="Z2802" s="25" t="str">
        <f t="shared" si="449"/>
        <v>Friday</v>
      </c>
      <c r="AA2802" s="25" t="str">
        <f t="shared" si="450"/>
        <v>Friday</v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444"/>
        <v>2799</v>
      </c>
      <c r="B2803" s="25" t="s">
        <v>3584</v>
      </c>
      <c r="C2803" s="45">
        <v>45912</v>
      </c>
      <c r="D2803" s="45">
        <v>45918</v>
      </c>
      <c r="E2803" s="8">
        <v>193.20000000000002</v>
      </c>
      <c r="F2803" s="8">
        <f t="shared" si="445"/>
        <v>17001.600000000002</v>
      </c>
      <c r="G2803" s="54">
        <f t="shared" si="446"/>
        <v>51004.800000000003</v>
      </c>
      <c r="H2803" s="25">
        <v>426803</v>
      </c>
      <c r="I2803" s="25" t="s">
        <v>4077</v>
      </c>
      <c r="J2803" s="25">
        <v>3</v>
      </c>
      <c r="K2803" s="25">
        <v>3</v>
      </c>
      <c r="L2803" s="25">
        <f t="shared" si="447"/>
        <v>0</v>
      </c>
      <c r="M2803" s="25" t="s">
        <v>3641</v>
      </c>
      <c r="N2803" s="45">
        <v>45919</v>
      </c>
      <c r="O2803" s="54">
        <v>62239.74</v>
      </c>
      <c r="P2803" s="25" t="s">
        <v>50</v>
      </c>
      <c r="Q2803" s="25" t="s">
        <v>2078</v>
      </c>
      <c r="R2803" s="25" t="s">
        <v>638</v>
      </c>
      <c r="S2803" s="3">
        <v>4</v>
      </c>
      <c r="T2803" s="55"/>
      <c r="U2803" s="25" t="s">
        <v>19</v>
      </c>
      <c r="V2803" s="25" t="str">
        <f>VLOOKUP(P2803,'Customer List'!B:C,2,)</f>
        <v>Delhi</v>
      </c>
      <c r="W2803" s="56"/>
      <c r="X2803" s="45">
        <f t="shared" si="453"/>
        <v>45919</v>
      </c>
      <c r="Y2803" s="25">
        <f t="shared" si="448"/>
        <v>0</v>
      </c>
      <c r="Z2803" s="25" t="str">
        <f t="shared" si="449"/>
        <v>Friday</v>
      </c>
      <c r="AA2803" s="25" t="str">
        <f t="shared" si="450"/>
        <v>Friday</v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x14ac:dyDescent="0.25">
      <c r="A2804" s="25">
        <f t="shared" si="444"/>
        <v>2800</v>
      </c>
      <c r="B2804" s="25" t="s">
        <v>3584</v>
      </c>
      <c r="C2804" s="45">
        <v>45912</v>
      </c>
      <c r="D2804" s="45">
        <v>45918</v>
      </c>
      <c r="E2804" s="8">
        <v>212.25</v>
      </c>
      <c r="F2804" s="8">
        <f t="shared" si="445"/>
        <v>18678</v>
      </c>
      <c r="G2804" s="54">
        <f t="shared" si="446"/>
        <v>18678</v>
      </c>
      <c r="H2804" s="25">
        <v>505836</v>
      </c>
      <c r="I2804" s="25" t="s">
        <v>4078</v>
      </c>
      <c r="J2804" s="25">
        <v>1</v>
      </c>
      <c r="K2804" s="25">
        <v>1</v>
      </c>
      <c r="L2804" s="25">
        <f t="shared" si="447"/>
        <v>0</v>
      </c>
      <c r="M2804" s="25" t="s">
        <v>3641</v>
      </c>
      <c r="N2804" s="45">
        <v>45919</v>
      </c>
      <c r="O2804" s="54">
        <v>21272.76</v>
      </c>
      <c r="P2804" s="25" t="s">
        <v>50</v>
      </c>
      <c r="Q2804" s="25" t="s">
        <v>2078</v>
      </c>
      <c r="R2804" s="25" t="s">
        <v>638</v>
      </c>
      <c r="S2804" s="3">
        <v>4</v>
      </c>
      <c r="T2804" s="55"/>
      <c r="U2804" s="25" t="s">
        <v>19</v>
      </c>
      <c r="V2804" s="25" t="str">
        <f>VLOOKUP(P2804,'Customer List'!B:C,2,)</f>
        <v>Delhi</v>
      </c>
      <c r="W2804" s="56"/>
      <c r="X2804" s="45">
        <f t="shared" si="453"/>
        <v>45919</v>
      </c>
      <c r="Y2804" s="25">
        <f t="shared" si="448"/>
        <v>0</v>
      </c>
      <c r="Z2804" s="25" t="str">
        <f t="shared" si="449"/>
        <v>Friday</v>
      </c>
      <c r="AA2804" s="25" t="str">
        <f t="shared" si="450"/>
        <v>Friday</v>
      </c>
      <c r="AB2804" s="25" t="str">
        <f>VLOOKUP(U2804,'Currency Sheet'!A:C,3,)</f>
        <v>DOLLAR</v>
      </c>
      <c r="AC2804" s="67" t="str">
        <f>VLOOKUP(P2804,'Customer List'!B:D,3,)</f>
        <v>Local</v>
      </c>
    </row>
    <row r="2805" spans="1:29" x14ac:dyDescent="0.25">
      <c r="A2805" s="25">
        <f t="shared" si="444"/>
        <v>2801</v>
      </c>
      <c r="B2805" s="25" t="s">
        <v>3584</v>
      </c>
      <c r="C2805" s="45">
        <v>45912</v>
      </c>
      <c r="D2805" s="45">
        <v>45918</v>
      </c>
      <c r="E2805" s="8">
        <v>137.9</v>
      </c>
      <c r="F2805" s="8">
        <f t="shared" si="445"/>
        <v>12135.2</v>
      </c>
      <c r="G2805" s="54">
        <f t="shared" si="446"/>
        <v>12135.2</v>
      </c>
      <c r="H2805" s="25">
        <v>506304</v>
      </c>
      <c r="I2805" s="25" t="s">
        <v>4079</v>
      </c>
      <c r="J2805" s="25">
        <v>1</v>
      </c>
      <c r="K2805" s="25">
        <v>1</v>
      </c>
      <c r="L2805" s="25">
        <f t="shared" si="447"/>
        <v>0</v>
      </c>
      <c r="M2805" s="25" t="s">
        <v>3641</v>
      </c>
      <c r="N2805" s="45">
        <v>45919</v>
      </c>
      <c r="O2805" s="54">
        <v>14808.24</v>
      </c>
      <c r="P2805" s="25" t="s">
        <v>50</v>
      </c>
      <c r="Q2805" s="25" t="s">
        <v>2078</v>
      </c>
      <c r="R2805" s="25" t="s">
        <v>638</v>
      </c>
      <c r="S2805" s="3">
        <v>4</v>
      </c>
      <c r="T2805" s="55"/>
      <c r="U2805" s="25" t="s">
        <v>19</v>
      </c>
      <c r="V2805" s="25" t="str">
        <f>VLOOKUP(P2805,'Customer List'!B:C,2,)</f>
        <v>Delhi</v>
      </c>
      <c r="W2805" s="56"/>
      <c r="X2805" s="45">
        <f t="shared" si="453"/>
        <v>45919</v>
      </c>
      <c r="Y2805" s="25">
        <f t="shared" si="448"/>
        <v>0</v>
      </c>
      <c r="Z2805" s="25" t="str">
        <f t="shared" si="449"/>
        <v>Friday</v>
      </c>
      <c r="AA2805" s="25" t="str">
        <f t="shared" si="450"/>
        <v>Friday</v>
      </c>
      <c r="AB2805" s="25" t="str">
        <f>VLOOKUP(U2805,'Currency Sheet'!A:C,3,)</f>
        <v>DOLLAR</v>
      </c>
      <c r="AC2805" s="67" t="str">
        <f>VLOOKUP(P2805,'Customer List'!B:D,3,)</f>
        <v>Local</v>
      </c>
    </row>
    <row r="2806" spans="1:29" x14ac:dyDescent="0.25">
      <c r="A2806" s="25">
        <f t="shared" si="444"/>
        <v>2802</v>
      </c>
      <c r="B2806" s="25" t="s">
        <v>3584</v>
      </c>
      <c r="C2806" s="45">
        <v>45912</v>
      </c>
      <c r="D2806" s="45">
        <v>45918</v>
      </c>
      <c r="E2806" s="8">
        <v>349.3</v>
      </c>
      <c r="F2806" s="8">
        <f t="shared" si="445"/>
        <v>30738.400000000001</v>
      </c>
      <c r="G2806" s="54">
        <f t="shared" si="446"/>
        <v>30738.400000000001</v>
      </c>
      <c r="H2806" s="25">
        <v>576406</v>
      </c>
      <c r="I2806" s="25" t="s">
        <v>4080</v>
      </c>
      <c r="J2806" s="25">
        <v>1</v>
      </c>
      <c r="K2806" s="25">
        <v>1</v>
      </c>
      <c r="L2806" s="25">
        <f t="shared" si="447"/>
        <v>0</v>
      </c>
      <c r="M2806" s="25" t="s">
        <v>3639</v>
      </c>
      <c r="N2806" s="45">
        <v>45919</v>
      </c>
      <c r="O2806" s="54">
        <v>45011.05</v>
      </c>
      <c r="P2806" s="25" t="s">
        <v>50</v>
      </c>
      <c r="Q2806" s="25" t="s">
        <v>2078</v>
      </c>
      <c r="R2806" s="25" t="s">
        <v>638</v>
      </c>
      <c r="S2806" s="3">
        <v>-20</v>
      </c>
      <c r="T2806" s="55"/>
      <c r="U2806" s="25" t="s">
        <v>19</v>
      </c>
      <c r="V2806" s="25" t="str">
        <f>VLOOKUP(P2806,'Customer List'!B:C,2,)</f>
        <v>Delhi</v>
      </c>
      <c r="W2806" s="56"/>
      <c r="X2806" s="45">
        <f t="shared" si="453"/>
        <v>45919</v>
      </c>
      <c r="Y2806" s="25">
        <f t="shared" si="448"/>
        <v>0</v>
      </c>
      <c r="Z2806" s="25" t="str">
        <f t="shared" si="449"/>
        <v>Friday</v>
      </c>
      <c r="AA2806" s="25" t="str">
        <f t="shared" si="450"/>
        <v>Friday</v>
      </c>
      <c r="AB2806" s="25" t="str">
        <f>VLOOKUP(U2806,'Currency Sheet'!A:C,3,)</f>
        <v>DOLLAR</v>
      </c>
      <c r="AC2806" s="67" t="str">
        <f>VLOOKUP(P2806,'Customer List'!B:D,3,)</f>
        <v>Local</v>
      </c>
    </row>
    <row r="2807" spans="1:29" x14ac:dyDescent="0.25">
      <c r="A2807" s="25">
        <f t="shared" si="444"/>
        <v>2803</v>
      </c>
      <c r="B2807" s="25" t="s">
        <v>3585</v>
      </c>
      <c r="C2807" s="45">
        <v>45912</v>
      </c>
      <c r="D2807" s="45">
        <v>45918</v>
      </c>
      <c r="E2807" s="8">
        <v>121.1</v>
      </c>
      <c r="F2807" s="8">
        <f t="shared" si="445"/>
        <v>10656.8</v>
      </c>
      <c r="G2807" s="54">
        <f t="shared" si="446"/>
        <v>10656.8</v>
      </c>
      <c r="H2807" s="25">
        <v>101208</v>
      </c>
      <c r="I2807" s="25" t="s">
        <v>4081</v>
      </c>
      <c r="J2807" s="25">
        <v>1</v>
      </c>
      <c r="K2807" s="25">
        <v>1</v>
      </c>
      <c r="L2807" s="25">
        <f t="shared" si="447"/>
        <v>0</v>
      </c>
      <c r="M2807" s="25" t="s">
        <v>3648</v>
      </c>
      <c r="N2807" s="45">
        <v>45920</v>
      </c>
      <c r="O2807" s="54">
        <v>17429.75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448"/>
        <v>2</v>
      </c>
      <c r="Z2807" s="25" t="str">
        <f t="shared" si="449"/>
        <v>Saturday</v>
      </c>
      <c r="AA2807" s="25" t="str">
        <f t="shared" si="450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ref="A2808:A2871" si="454">A2807+1</f>
        <v>2804</v>
      </c>
      <c r="B2808" s="25" t="s">
        <v>3585</v>
      </c>
      <c r="C2808" s="45">
        <v>45912</v>
      </c>
      <c r="D2808" s="45">
        <v>45918</v>
      </c>
      <c r="E2808" s="8">
        <v>160.30000000000001</v>
      </c>
      <c r="F2808" s="8">
        <f t="shared" ref="F2808:F2871" si="455">IF(AB2808="DOLLAR",E2808*88,E2808)</f>
        <v>14106.400000000001</v>
      </c>
      <c r="G2808" s="54">
        <f t="shared" ref="G2808:G2871" si="456">F2808*J2808</f>
        <v>28212.800000000003</v>
      </c>
      <c r="H2808" s="25">
        <v>101320</v>
      </c>
      <c r="I2808" s="25" t="s">
        <v>4082</v>
      </c>
      <c r="J2808" s="25">
        <v>2</v>
      </c>
      <c r="K2808" s="25">
        <v>2</v>
      </c>
      <c r="L2808" s="25">
        <f t="shared" ref="L2808:L2871" si="457">J2808-K2808</f>
        <v>0</v>
      </c>
      <c r="M2808" s="25" t="s">
        <v>3665</v>
      </c>
      <c r="N2808" s="45">
        <v>45920</v>
      </c>
      <c r="O2808" s="54">
        <v>42594</v>
      </c>
      <c r="P2808" s="25" t="s">
        <v>2052</v>
      </c>
      <c r="Q2808" s="25">
        <v>58155920056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Pune</v>
      </c>
      <c r="W2808" s="56"/>
      <c r="X2808" s="45">
        <v>45922</v>
      </c>
      <c r="Y2808" s="25">
        <f t="shared" si="448"/>
        <v>2</v>
      </c>
      <c r="Z2808" s="25" t="str">
        <f t="shared" si="449"/>
        <v>Saturday</v>
      </c>
      <c r="AA2808" s="25" t="str">
        <f t="shared" si="450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454"/>
        <v>2805</v>
      </c>
      <c r="B2809" s="25" t="s">
        <v>3585</v>
      </c>
      <c r="C2809" s="45">
        <v>45912</v>
      </c>
      <c r="D2809" s="45">
        <v>45918</v>
      </c>
      <c r="E2809" s="8">
        <v>65.8</v>
      </c>
      <c r="F2809" s="8">
        <f t="shared" si="455"/>
        <v>5790.4</v>
      </c>
      <c r="G2809" s="54">
        <f t="shared" si="456"/>
        <v>5790.4</v>
      </c>
      <c r="H2809" s="25">
        <v>103112</v>
      </c>
      <c r="I2809" s="25" t="s">
        <v>3937</v>
      </c>
      <c r="J2809" s="25">
        <v>1</v>
      </c>
      <c r="K2809" s="25">
        <v>1</v>
      </c>
      <c r="L2809" s="25">
        <f t="shared" si="457"/>
        <v>0</v>
      </c>
      <c r="M2809" s="25" t="s">
        <v>3648</v>
      </c>
      <c r="N2809" s="45">
        <v>45920</v>
      </c>
      <c r="O2809" s="54">
        <v>9470.5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ref="Y2809:Y2872" si="458">IF(X2809="", "", X2809-N2809)</f>
        <v>2</v>
      </c>
      <c r="Z2809" s="25" t="str">
        <f t="shared" ref="Z2809:Z2872" si="459">IF(N2809="", "", TEXT(N2809, "dddd"))</f>
        <v>Saturday</v>
      </c>
      <c r="AA2809" s="25" t="str">
        <f t="shared" ref="AA2809:AA2872" si="460">IF(X2809="", "", TEXT(X2809, "dddd"))</f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454"/>
        <v>2806</v>
      </c>
      <c r="B2810" s="25" t="s">
        <v>3585</v>
      </c>
      <c r="C2810" s="45">
        <v>45912</v>
      </c>
      <c r="D2810" s="45">
        <v>45918</v>
      </c>
      <c r="E2810" s="8">
        <v>137.19999999999999</v>
      </c>
      <c r="F2810" s="8">
        <f t="shared" si="455"/>
        <v>12073.599999999999</v>
      </c>
      <c r="G2810" s="54">
        <f t="shared" si="456"/>
        <v>12073.599999999999</v>
      </c>
      <c r="H2810" s="25">
        <v>103116</v>
      </c>
      <c r="I2810" s="25" t="s">
        <v>3938</v>
      </c>
      <c r="J2810" s="25">
        <v>1</v>
      </c>
      <c r="K2810" s="25">
        <v>1</v>
      </c>
      <c r="L2810" s="25">
        <f t="shared" si="457"/>
        <v>0</v>
      </c>
      <c r="M2810" s="25" t="s">
        <v>3665</v>
      </c>
      <c r="N2810" s="45">
        <v>45920</v>
      </c>
      <c r="O2810" s="54">
        <v>18228</v>
      </c>
      <c r="P2810" s="25" t="s">
        <v>2052</v>
      </c>
      <c r="Q2810" s="25">
        <v>58155920056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Pune</v>
      </c>
      <c r="W2810" s="56"/>
      <c r="X2810" s="45">
        <v>45922</v>
      </c>
      <c r="Y2810" s="25">
        <f t="shared" si="458"/>
        <v>2</v>
      </c>
      <c r="Z2810" s="25" t="str">
        <f t="shared" si="459"/>
        <v>Saturday</v>
      </c>
      <c r="AA2810" s="25" t="str">
        <f t="shared" si="460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454"/>
        <v>2807</v>
      </c>
      <c r="B2811" s="25" t="s">
        <v>3585</v>
      </c>
      <c r="C2811" s="45">
        <v>45912</v>
      </c>
      <c r="D2811" s="45">
        <v>45918</v>
      </c>
      <c r="E2811" s="8">
        <v>150.5</v>
      </c>
      <c r="F2811" s="8">
        <f t="shared" si="455"/>
        <v>13244</v>
      </c>
      <c r="G2811" s="54">
        <f t="shared" si="456"/>
        <v>39732</v>
      </c>
      <c r="H2811" s="25">
        <v>103227</v>
      </c>
      <c r="I2811" s="25" t="s">
        <v>4083</v>
      </c>
      <c r="J2811" s="25">
        <v>3</v>
      </c>
      <c r="K2811" s="25">
        <v>3</v>
      </c>
      <c r="L2811" s="25">
        <f t="shared" si="457"/>
        <v>0</v>
      </c>
      <c r="M2811" s="25" t="s">
        <v>3665</v>
      </c>
      <c r="N2811" s="45">
        <v>45920</v>
      </c>
      <c r="O2811" s="54">
        <v>59985</v>
      </c>
      <c r="P2811" s="25" t="s">
        <v>2052</v>
      </c>
      <c r="Q2811" s="25">
        <v>58155920056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Pune</v>
      </c>
      <c r="W2811" s="56"/>
      <c r="X2811" s="45">
        <v>45922</v>
      </c>
      <c r="Y2811" s="25">
        <f t="shared" si="458"/>
        <v>2</v>
      </c>
      <c r="Z2811" s="25" t="str">
        <f t="shared" si="459"/>
        <v>Saturday</v>
      </c>
      <c r="AA2811" s="25" t="str">
        <f t="shared" si="460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454"/>
        <v>2808</v>
      </c>
      <c r="B2812" s="25" t="s">
        <v>3585</v>
      </c>
      <c r="C2812" s="45">
        <v>45912</v>
      </c>
      <c r="D2812" s="45">
        <v>45918</v>
      </c>
      <c r="E2812" s="8">
        <v>226.1</v>
      </c>
      <c r="F2812" s="8">
        <f t="shared" si="455"/>
        <v>19896.8</v>
      </c>
      <c r="G2812" s="54">
        <f t="shared" si="456"/>
        <v>19896.8</v>
      </c>
      <c r="H2812" s="25">
        <v>116420</v>
      </c>
      <c r="I2812" s="25" t="s">
        <v>4084</v>
      </c>
      <c r="J2812" s="25">
        <v>1</v>
      </c>
      <c r="K2812" s="25">
        <v>1</v>
      </c>
      <c r="L2812" s="25">
        <f t="shared" si="457"/>
        <v>0</v>
      </c>
      <c r="M2812" s="25" t="s">
        <v>3648</v>
      </c>
      <c r="N2812" s="45">
        <v>45920</v>
      </c>
      <c r="O2812" s="54">
        <v>32542.25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458"/>
        <v>2</v>
      </c>
      <c r="Z2812" s="25" t="str">
        <f t="shared" si="459"/>
        <v>Saturday</v>
      </c>
      <c r="AA2812" s="25" t="str">
        <f t="shared" si="460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454"/>
        <v>2809</v>
      </c>
      <c r="B2813" s="25" t="s">
        <v>3585</v>
      </c>
      <c r="C2813" s="45">
        <v>45912</v>
      </c>
      <c r="D2813" s="45">
        <v>45918</v>
      </c>
      <c r="E2813" s="8">
        <v>231.75</v>
      </c>
      <c r="F2813" s="8">
        <f t="shared" si="455"/>
        <v>20394</v>
      </c>
      <c r="G2813" s="54">
        <f t="shared" si="456"/>
        <v>20394</v>
      </c>
      <c r="H2813" s="25">
        <v>117334</v>
      </c>
      <c r="I2813" s="25" t="s">
        <v>4085</v>
      </c>
      <c r="J2813" s="25">
        <v>1</v>
      </c>
      <c r="K2813" s="25">
        <v>1</v>
      </c>
      <c r="L2813" s="25">
        <f t="shared" si="457"/>
        <v>0</v>
      </c>
      <c r="M2813" s="25" t="s">
        <v>3648</v>
      </c>
      <c r="N2813" s="45">
        <v>45920</v>
      </c>
      <c r="O2813" s="54">
        <v>31131.75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458"/>
        <v>2</v>
      </c>
      <c r="Z2813" s="25" t="str">
        <f t="shared" si="459"/>
        <v>Saturday</v>
      </c>
      <c r="AA2813" s="25" t="str">
        <f t="shared" si="460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454"/>
        <v>2810</v>
      </c>
      <c r="B2814" s="25" t="s">
        <v>3585</v>
      </c>
      <c r="C2814" s="45">
        <v>45912</v>
      </c>
      <c r="D2814" s="45">
        <v>45918</v>
      </c>
      <c r="E2814" s="8">
        <v>129.5</v>
      </c>
      <c r="F2814" s="8">
        <f t="shared" si="455"/>
        <v>11396</v>
      </c>
      <c r="G2814" s="54">
        <f t="shared" si="456"/>
        <v>11396</v>
      </c>
      <c r="H2814" s="25">
        <v>123108</v>
      </c>
      <c r="I2814" s="25" t="s">
        <v>4086</v>
      </c>
      <c r="J2814" s="25">
        <v>1</v>
      </c>
      <c r="K2814" s="25">
        <v>1</v>
      </c>
      <c r="L2814" s="25">
        <f t="shared" si="457"/>
        <v>0</v>
      </c>
      <c r="M2814" s="25" t="s">
        <v>3648</v>
      </c>
      <c r="N2814" s="45">
        <v>45920</v>
      </c>
      <c r="O2814" s="54">
        <v>18638.75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458"/>
        <v>2</v>
      </c>
      <c r="Z2814" s="25" t="str">
        <f t="shared" si="459"/>
        <v>Saturday</v>
      </c>
      <c r="AA2814" s="25" t="str">
        <f t="shared" si="460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454"/>
        <v>2811</v>
      </c>
      <c r="B2815" s="25" t="s">
        <v>3585</v>
      </c>
      <c r="C2815" s="45">
        <v>45912</v>
      </c>
      <c r="D2815" s="45">
        <v>45918</v>
      </c>
      <c r="E2815" s="8">
        <v>212.1</v>
      </c>
      <c r="F2815" s="8">
        <f t="shared" si="455"/>
        <v>18664.8</v>
      </c>
      <c r="G2815" s="54">
        <f t="shared" si="456"/>
        <v>18664.8</v>
      </c>
      <c r="H2815" s="25">
        <v>127624</v>
      </c>
      <c r="I2815" s="25" t="s">
        <v>4087</v>
      </c>
      <c r="J2815" s="25">
        <v>1</v>
      </c>
      <c r="K2815" s="25">
        <v>1</v>
      </c>
      <c r="L2815" s="25">
        <f t="shared" si="457"/>
        <v>0</v>
      </c>
      <c r="M2815" s="25" t="s">
        <v>3648</v>
      </c>
      <c r="N2815" s="45">
        <v>45920</v>
      </c>
      <c r="O2815" s="54">
        <v>30527.25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458"/>
        <v>2</v>
      </c>
      <c r="Z2815" s="25" t="str">
        <f t="shared" si="459"/>
        <v>Saturday</v>
      </c>
      <c r="AA2815" s="25" t="str">
        <f t="shared" si="460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454"/>
        <v>2812</v>
      </c>
      <c r="B2816" s="25" t="s">
        <v>3585</v>
      </c>
      <c r="C2816" s="45">
        <v>45912</v>
      </c>
      <c r="D2816" s="45">
        <v>45918</v>
      </c>
      <c r="E2816" s="8">
        <v>234.5</v>
      </c>
      <c r="F2816" s="8">
        <f t="shared" si="455"/>
        <v>20636</v>
      </c>
      <c r="G2816" s="54">
        <f t="shared" si="456"/>
        <v>20636</v>
      </c>
      <c r="H2816" s="25">
        <v>128012</v>
      </c>
      <c r="I2816" s="25" t="s">
        <v>4088</v>
      </c>
      <c r="J2816" s="25">
        <v>1</v>
      </c>
      <c r="K2816" s="25">
        <v>1</v>
      </c>
      <c r="L2816" s="25">
        <f t="shared" si="457"/>
        <v>0</v>
      </c>
      <c r="M2816" s="25" t="s">
        <v>3648</v>
      </c>
      <c r="N2816" s="45">
        <v>45920</v>
      </c>
      <c r="O2816" s="54">
        <v>33751.25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458"/>
        <v>2</v>
      </c>
      <c r="Z2816" s="25" t="str">
        <f t="shared" si="459"/>
        <v>Saturday</v>
      </c>
      <c r="AA2816" s="25" t="str">
        <f t="shared" si="460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454"/>
        <v>2813</v>
      </c>
      <c r="B2817" s="25" t="s">
        <v>3585</v>
      </c>
      <c r="C2817" s="45">
        <v>45912</v>
      </c>
      <c r="D2817" s="45">
        <v>45918</v>
      </c>
      <c r="E2817" s="8">
        <v>227.25</v>
      </c>
      <c r="F2817" s="8">
        <f t="shared" si="455"/>
        <v>19998</v>
      </c>
      <c r="G2817" s="54">
        <f t="shared" si="456"/>
        <v>19998</v>
      </c>
      <c r="H2817" s="25">
        <v>141727</v>
      </c>
      <c r="I2817" s="25" t="s">
        <v>4089</v>
      </c>
      <c r="J2817" s="25">
        <v>1</v>
      </c>
      <c r="K2817" s="25">
        <v>1</v>
      </c>
      <c r="L2817" s="25">
        <f t="shared" si="457"/>
        <v>0</v>
      </c>
      <c r="M2817" s="25" t="s">
        <v>3648</v>
      </c>
      <c r="N2817" s="45">
        <v>45920</v>
      </c>
      <c r="O2817" s="54">
        <v>30527.25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458"/>
        <v>2</v>
      </c>
      <c r="Z2817" s="25" t="str">
        <f t="shared" si="459"/>
        <v>Saturday</v>
      </c>
      <c r="AA2817" s="25" t="str">
        <f t="shared" si="460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454"/>
        <v>2814</v>
      </c>
      <c r="B2818" s="25" t="s">
        <v>3585</v>
      </c>
      <c r="C2818" s="45">
        <v>45912</v>
      </c>
      <c r="D2818" s="45">
        <v>45918</v>
      </c>
      <c r="E2818" s="8">
        <v>193.2</v>
      </c>
      <c r="F2818" s="8">
        <f t="shared" si="455"/>
        <v>17001.599999999999</v>
      </c>
      <c r="G2818" s="54">
        <f t="shared" si="456"/>
        <v>17001.599999999999</v>
      </c>
      <c r="H2818" s="25">
        <v>156604</v>
      </c>
      <c r="I2818" s="25" t="s">
        <v>3955</v>
      </c>
      <c r="J2818" s="25">
        <v>1</v>
      </c>
      <c r="K2818" s="25">
        <v>1</v>
      </c>
      <c r="L2818" s="25">
        <f t="shared" si="457"/>
        <v>0</v>
      </c>
      <c r="M2818" s="25" t="s">
        <v>3661</v>
      </c>
      <c r="N2818" s="45">
        <v>45920</v>
      </c>
      <c r="O2818" s="54">
        <v>20964.96</v>
      </c>
      <c r="P2818" s="25" t="s">
        <v>277</v>
      </c>
      <c r="Q2818" s="25">
        <v>58155927303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Pune</v>
      </c>
      <c r="W2818" s="56"/>
      <c r="X2818" s="45">
        <v>45923</v>
      </c>
      <c r="Y2818" s="25">
        <f t="shared" si="458"/>
        <v>3</v>
      </c>
      <c r="Z2818" s="25" t="str">
        <f t="shared" si="459"/>
        <v>Saturday</v>
      </c>
      <c r="AA2818" s="25" t="str">
        <f t="shared" si="460"/>
        <v>Tuesday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454"/>
        <v>2815</v>
      </c>
      <c r="B2819" s="25" t="s">
        <v>3585</v>
      </c>
      <c r="C2819" s="45">
        <v>45912</v>
      </c>
      <c r="D2819" s="45">
        <v>45918</v>
      </c>
      <c r="E2819" s="8">
        <v>157.5</v>
      </c>
      <c r="F2819" s="8">
        <f t="shared" si="455"/>
        <v>13860</v>
      </c>
      <c r="G2819" s="54">
        <f t="shared" si="456"/>
        <v>27720</v>
      </c>
      <c r="H2819" s="25">
        <v>159214</v>
      </c>
      <c r="I2819" s="25" t="s">
        <v>4090</v>
      </c>
      <c r="J2819" s="25">
        <v>2</v>
      </c>
      <c r="K2819" s="25">
        <v>2</v>
      </c>
      <c r="L2819" s="25">
        <f t="shared" si="457"/>
        <v>0</v>
      </c>
      <c r="M2819" s="25" t="s">
        <v>3648</v>
      </c>
      <c r="N2819" s="45">
        <v>45920</v>
      </c>
      <c r="O2819" s="54">
        <v>45337.5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458"/>
        <v>2</v>
      </c>
      <c r="Z2819" s="25" t="str">
        <f t="shared" si="459"/>
        <v>Saturday</v>
      </c>
      <c r="AA2819" s="25" t="str">
        <f t="shared" si="460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454"/>
        <v>2816</v>
      </c>
      <c r="B2820" s="25" t="s">
        <v>3585</v>
      </c>
      <c r="C2820" s="45">
        <v>45912</v>
      </c>
      <c r="D2820" s="45">
        <v>45918</v>
      </c>
      <c r="E2820" s="8">
        <v>68.599999999999994</v>
      </c>
      <c r="F2820" s="8">
        <f t="shared" si="455"/>
        <v>6036.7999999999993</v>
      </c>
      <c r="G2820" s="54">
        <f t="shared" si="456"/>
        <v>30183.999999999996</v>
      </c>
      <c r="H2820" s="25">
        <v>300602</v>
      </c>
      <c r="I2820" s="25" t="s">
        <v>4091</v>
      </c>
      <c r="J2820" s="25">
        <v>5</v>
      </c>
      <c r="K2820" s="25">
        <v>5</v>
      </c>
      <c r="L2820" s="25">
        <f t="shared" si="457"/>
        <v>0</v>
      </c>
      <c r="M2820" s="25" t="s">
        <v>3663</v>
      </c>
      <c r="N2820" s="45">
        <v>45920</v>
      </c>
      <c r="O2820" s="54">
        <v>53165</v>
      </c>
      <c r="P2820" s="25" t="s">
        <v>631</v>
      </c>
      <c r="Q2820" s="25">
        <v>58155919651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Telangana</v>
      </c>
      <c r="W2820" s="56"/>
      <c r="X2820" s="45">
        <v>45922</v>
      </c>
      <c r="Y2820" s="25">
        <f t="shared" si="458"/>
        <v>2</v>
      </c>
      <c r="Z2820" s="25" t="str">
        <f t="shared" si="459"/>
        <v>Saturday</v>
      </c>
      <c r="AA2820" s="25" t="str">
        <f t="shared" si="460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454"/>
        <v>2817</v>
      </c>
      <c r="B2821" s="25" t="s">
        <v>3585</v>
      </c>
      <c r="C2821" s="45">
        <v>45912</v>
      </c>
      <c r="D2821" s="45">
        <v>45918</v>
      </c>
      <c r="E2821" s="8">
        <v>297</v>
      </c>
      <c r="F2821" s="8">
        <f t="shared" si="455"/>
        <v>26136</v>
      </c>
      <c r="G2821" s="54">
        <f t="shared" si="456"/>
        <v>78408</v>
      </c>
      <c r="H2821" s="25">
        <v>301044</v>
      </c>
      <c r="I2821" s="25" t="s">
        <v>4092</v>
      </c>
      <c r="J2821" s="25">
        <v>3</v>
      </c>
      <c r="K2821" s="25">
        <v>3</v>
      </c>
      <c r="L2821" s="25">
        <f t="shared" si="457"/>
        <v>0</v>
      </c>
      <c r="M2821" s="25" t="s">
        <v>3648</v>
      </c>
      <c r="N2821" s="45">
        <v>45920</v>
      </c>
      <c r="O2821" s="54">
        <v>119691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458"/>
        <v>2</v>
      </c>
      <c r="Z2821" s="25" t="str">
        <f t="shared" si="459"/>
        <v>Saturday</v>
      </c>
      <c r="AA2821" s="25" t="str">
        <f t="shared" si="460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454"/>
        <v>2818</v>
      </c>
      <c r="B2822" s="25" t="s">
        <v>3585</v>
      </c>
      <c r="C2822" s="45">
        <v>45912</v>
      </c>
      <c r="D2822" s="45">
        <v>45918</v>
      </c>
      <c r="E2822" s="8">
        <v>207.9</v>
      </c>
      <c r="F2822" s="8">
        <f t="shared" si="455"/>
        <v>18295.2</v>
      </c>
      <c r="G2822" s="54">
        <f t="shared" si="456"/>
        <v>54885.600000000006</v>
      </c>
      <c r="H2822" s="25">
        <v>302910</v>
      </c>
      <c r="I2822" s="25" t="s">
        <v>4093</v>
      </c>
      <c r="J2822" s="25">
        <v>3</v>
      </c>
      <c r="K2822" s="25">
        <v>3</v>
      </c>
      <c r="L2822" s="25">
        <f t="shared" si="457"/>
        <v>0</v>
      </c>
      <c r="M2822" s="25" t="s">
        <v>3648</v>
      </c>
      <c r="N2822" s="45">
        <v>45920</v>
      </c>
      <c r="O2822" s="54">
        <v>89768.25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458"/>
        <v>2</v>
      </c>
      <c r="Z2822" s="25" t="str">
        <f t="shared" si="459"/>
        <v>Saturday</v>
      </c>
      <c r="AA2822" s="25" t="str">
        <f t="shared" si="460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454"/>
        <v>2819</v>
      </c>
      <c r="B2823" s="25" t="s">
        <v>3585</v>
      </c>
      <c r="C2823" s="45">
        <v>45912</v>
      </c>
      <c r="D2823" s="45">
        <v>45918</v>
      </c>
      <c r="E2823" s="8">
        <v>153</v>
      </c>
      <c r="F2823" s="8">
        <f t="shared" si="455"/>
        <v>13464</v>
      </c>
      <c r="G2823" s="54">
        <f t="shared" si="456"/>
        <v>26928</v>
      </c>
      <c r="H2823" s="25">
        <v>303529</v>
      </c>
      <c r="I2823" s="25" t="s">
        <v>4094</v>
      </c>
      <c r="J2823" s="25">
        <v>2</v>
      </c>
      <c r="K2823" s="25">
        <v>2</v>
      </c>
      <c r="L2823" s="25">
        <f t="shared" si="457"/>
        <v>0</v>
      </c>
      <c r="M2823" s="25" t="s">
        <v>3642</v>
      </c>
      <c r="N2823" s="45">
        <v>45923</v>
      </c>
      <c r="O2823" s="54">
        <v>46165</v>
      </c>
      <c r="P2823" s="25" t="s">
        <v>654</v>
      </c>
      <c r="Q2823" s="25" t="s">
        <v>2078</v>
      </c>
      <c r="R2823" s="25" t="s">
        <v>638</v>
      </c>
      <c r="S2823" s="3">
        <v>4</v>
      </c>
      <c r="T2823" s="55" t="s">
        <v>3696</v>
      </c>
      <c r="U2823" s="25" t="s">
        <v>19</v>
      </c>
      <c r="V2823" s="25" t="str">
        <f>VLOOKUP(P2823,'Customer List'!B:C,2,)</f>
        <v>Delhi</v>
      </c>
      <c r="W2823" s="56"/>
      <c r="X2823" s="45">
        <f>IF(OR(R2823 = "PRIYANKA MADAM", R2823 = "DEEPAK", R2823 = "PORTER"),N2823,"")</f>
        <v>45923</v>
      </c>
      <c r="Y2823" s="25">
        <f t="shared" si="458"/>
        <v>0</v>
      </c>
      <c r="Z2823" s="25" t="str">
        <f t="shared" si="459"/>
        <v>Tuesday</v>
      </c>
      <c r="AA2823" s="25" t="str">
        <f t="shared" si="460"/>
        <v>Tuesday</v>
      </c>
      <c r="AB2823" s="25" t="str">
        <f>VLOOKUP(U2823,'Currency Sheet'!A:C,3,)</f>
        <v>DOLLAR</v>
      </c>
      <c r="AC2823" s="67" t="str">
        <f>VLOOKUP(P2823,'Customer List'!B:D,3,)</f>
        <v>Local</v>
      </c>
    </row>
    <row r="2824" spans="1:29" x14ac:dyDescent="0.25">
      <c r="A2824" s="25">
        <f t="shared" si="454"/>
        <v>2820</v>
      </c>
      <c r="B2824" s="25" t="s">
        <v>3585</v>
      </c>
      <c r="C2824" s="45">
        <v>45912</v>
      </c>
      <c r="D2824" s="45">
        <v>45918</v>
      </c>
      <c r="E2824" s="8">
        <v>300.75</v>
      </c>
      <c r="F2824" s="8">
        <f t="shared" si="455"/>
        <v>26466</v>
      </c>
      <c r="G2824" s="54">
        <f t="shared" si="456"/>
        <v>79398</v>
      </c>
      <c r="H2824" s="25">
        <v>304042</v>
      </c>
      <c r="I2824" s="25" t="s">
        <v>3905</v>
      </c>
      <c r="J2824" s="25">
        <v>3</v>
      </c>
      <c r="K2824" s="25">
        <v>3</v>
      </c>
      <c r="L2824" s="25">
        <f t="shared" si="457"/>
        <v>0</v>
      </c>
      <c r="M2824" s="25" t="s">
        <v>3648</v>
      </c>
      <c r="N2824" s="45">
        <v>45920</v>
      </c>
      <c r="O2824" s="54">
        <v>121202.25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458"/>
        <v>2</v>
      </c>
      <c r="Z2824" s="25" t="str">
        <f t="shared" si="459"/>
        <v>Saturday</v>
      </c>
      <c r="AA2824" s="25" t="str">
        <f t="shared" si="460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454"/>
        <v>2821</v>
      </c>
      <c r="B2825" s="25" t="s">
        <v>3585</v>
      </c>
      <c r="C2825" s="45">
        <v>45912</v>
      </c>
      <c r="D2825" s="45">
        <v>45918</v>
      </c>
      <c r="E2825" s="8">
        <v>185.5</v>
      </c>
      <c r="F2825" s="8">
        <f t="shared" si="455"/>
        <v>16324</v>
      </c>
      <c r="G2825" s="54">
        <f t="shared" si="456"/>
        <v>32648</v>
      </c>
      <c r="H2825" s="25">
        <v>304120</v>
      </c>
      <c r="I2825" s="25" t="s">
        <v>4095</v>
      </c>
      <c r="J2825" s="25">
        <v>2</v>
      </c>
      <c r="K2825" s="25">
        <v>2</v>
      </c>
      <c r="L2825" s="25">
        <f t="shared" si="457"/>
        <v>0</v>
      </c>
      <c r="M2825" s="25" t="s">
        <v>3648</v>
      </c>
      <c r="N2825" s="45">
        <v>45920</v>
      </c>
      <c r="O2825" s="54">
        <v>53397.5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458"/>
        <v>2</v>
      </c>
      <c r="Z2825" s="25" t="str">
        <f t="shared" si="459"/>
        <v>Saturday</v>
      </c>
      <c r="AA2825" s="25" t="str">
        <f t="shared" si="460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454"/>
        <v>2822</v>
      </c>
      <c r="B2826" s="25" t="s">
        <v>3585</v>
      </c>
      <c r="C2826" s="45">
        <v>45912</v>
      </c>
      <c r="D2826" s="45">
        <v>45918</v>
      </c>
      <c r="E2826" s="8">
        <v>226.1</v>
      </c>
      <c r="F2826" s="8">
        <f t="shared" si="455"/>
        <v>19896.8</v>
      </c>
      <c r="G2826" s="54">
        <f t="shared" si="456"/>
        <v>59690.399999999994</v>
      </c>
      <c r="H2826" s="25">
        <v>305636</v>
      </c>
      <c r="I2826" s="25" t="s">
        <v>4096</v>
      </c>
      <c r="J2826" s="25">
        <v>3</v>
      </c>
      <c r="K2826" s="25">
        <v>3</v>
      </c>
      <c r="L2826" s="25">
        <f t="shared" si="457"/>
        <v>0</v>
      </c>
      <c r="M2826" s="25" t="s">
        <v>3648</v>
      </c>
      <c r="N2826" s="45">
        <v>45920</v>
      </c>
      <c r="O2826" s="54">
        <v>97626.75</v>
      </c>
      <c r="P2826" s="25" t="s">
        <v>2055</v>
      </c>
      <c r="Q2826" s="25">
        <v>58155928261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Hyderabad</v>
      </c>
      <c r="W2826" s="56"/>
      <c r="X2826" s="45">
        <v>45922</v>
      </c>
      <c r="Y2826" s="25">
        <f t="shared" si="458"/>
        <v>2</v>
      </c>
      <c r="Z2826" s="25" t="str">
        <f t="shared" si="459"/>
        <v>Saturday</v>
      </c>
      <c r="AA2826" s="25" t="str">
        <f t="shared" si="460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454"/>
        <v>2823</v>
      </c>
      <c r="B2827" s="25" t="s">
        <v>3585</v>
      </c>
      <c r="C2827" s="45">
        <v>45912</v>
      </c>
      <c r="D2827" s="45">
        <v>45918</v>
      </c>
      <c r="E2827" s="8">
        <v>318</v>
      </c>
      <c r="F2827" s="8">
        <f t="shared" si="455"/>
        <v>27984</v>
      </c>
      <c r="G2827" s="54">
        <f t="shared" si="456"/>
        <v>27984</v>
      </c>
      <c r="H2827" s="25">
        <v>308120</v>
      </c>
      <c r="I2827" s="25" t="s">
        <v>4097</v>
      </c>
      <c r="J2827" s="25">
        <v>1</v>
      </c>
      <c r="K2827" s="25">
        <v>1</v>
      </c>
      <c r="L2827" s="25">
        <f t="shared" si="457"/>
        <v>0</v>
      </c>
      <c r="M2827" s="25" t="s">
        <v>3680</v>
      </c>
      <c r="N2827" s="45">
        <v>45920</v>
      </c>
      <c r="O2827" s="54">
        <v>36252</v>
      </c>
      <c r="P2827" s="25" t="s">
        <v>243</v>
      </c>
      <c r="Q2827" s="25">
        <v>58155920465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Mumbai</v>
      </c>
      <c r="W2827" s="56"/>
      <c r="X2827" s="45">
        <v>45922</v>
      </c>
      <c r="Y2827" s="25">
        <f t="shared" si="458"/>
        <v>2</v>
      </c>
      <c r="Z2827" s="25" t="str">
        <f t="shared" si="459"/>
        <v>Saturday</v>
      </c>
      <c r="AA2827" s="25" t="str">
        <f t="shared" si="460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454"/>
        <v>2824</v>
      </c>
      <c r="B2828" s="25" t="s">
        <v>3585</v>
      </c>
      <c r="C2828" s="45">
        <v>45912</v>
      </c>
      <c r="D2828" s="45">
        <v>45918</v>
      </c>
      <c r="E2828" s="8">
        <v>204.4</v>
      </c>
      <c r="F2828" s="8">
        <f t="shared" si="455"/>
        <v>17987.2</v>
      </c>
      <c r="G2828" s="54">
        <f t="shared" si="456"/>
        <v>53961.600000000006</v>
      </c>
      <c r="H2828" s="25">
        <v>324406</v>
      </c>
      <c r="I2828" s="25" t="s">
        <v>4098</v>
      </c>
      <c r="J2828" s="25">
        <v>3</v>
      </c>
      <c r="K2828" s="25">
        <v>3</v>
      </c>
      <c r="L2828" s="25">
        <f t="shared" si="457"/>
        <v>0</v>
      </c>
      <c r="M2828" s="25" t="s">
        <v>3648</v>
      </c>
      <c r="N2828" s="45">
        <v>45920</v>
      </c>
      <c r="O2828" s="54">
        <v>88257</v>
      </c>
      <c r="P2828" s="25" t="s">
        <v>2055</v>
      </c>
      <c r="Q2828" s="25">
        <v>58155928261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Hyderabad</v>
      </c>
      <c r="W2828" s="56"/>
      <c r="X2828" s="45">
        <v>45922</v>
      </c>
      <c r="Y2828" s="25">
        <f t="shared" si="458"/>
        <v>2</v>
      </c>
      <c r="Z2828" s="25" t="str">
        <f t="shared" si="459"/>
        <v>Saturday</v>
      </c>
      <c r="AA2828" s="25" t="str">
        <f t="shared" si="460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454"/>
        <v>2825</v>
      </c>
      <c r="B2829" s="25" t="s">
        <v>3585</v>
      </c>
      <c r="C2829" s="45">
        <v>45912</v>
      </c>
      <c r="D2829" s="45">
        <v>45918</v>
      </c>
      <c r="E2829" s="8">
        <v>334.5</v>
      </c>
      <c r="F2829" s="8">
        <f t="shared" si="455"/>
        <v>29436</v>
      </c>
      <c r="G2829" s="54">
        <f t="shared" si="456"/>
        <v>88308</v>
      </c>
      <c r="H2829" s="25">
        <v>353230</v>
      </c>
      <c r="I2829" s="25" t="s">
        <v>4099</v>
      </c>
      <c r="J2829" s="25">
        <v>3</v>
      </c>
      <c r="K2829" s="25">
        <v>3</v>
      </c>
      <c r="L2829" s="25">
        <f t="shared" si="457"/>
        <v>0</v>
      </c>
      <c r="M2829" s="25" t="s">
        <v>3648</v>
      </c>
      <c r="N2829" s="45">
        <v>45920</v>
      </c>
      <c r="O2829" s="54">
        <v>134803.5</v>
      </c>
      <c r="P2829" s="25" t="s">
        <v>2055</v>
      </c>
      <c r="Q2829" s="25">
        <v>58155928261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Hyderabad</v>
      </c>
      <c r="W2829" s="56"/>
      <c r="X2829" s="45">
        <v>45922</v>
      </c>
      <c r="Y2829" s="25">
        <f t="shared" si="458"/>
        <v>2</v>
      </c>
      <c r="Z2829" s="25" t="str">
        <f t="shared" si="459"/>
        <v>Saturday</v>
      </c>
      <c r="AA2829" s="25" t="str">
        <f t="shared" si="460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454"/>
        <v>2826</v>
      </c>
      <c r="B2830" s="25" t="s">
        <v>3585</v>
      </c>
      <c r="C2830" s="45">
        <v>45912</v>
      </c>
      <c r="D2830" s="45">
        <v>45918</v>
      </c>
      <c r="E2830" s="8">
        <v>156.75</v>
      </c>
      <c r="F2830" s="8">
        <f t="shared" si="455"/>
        <v>13794</v>
      </c>
      <c r="G2830" s="54">
        <f t="shared" si="456"/>
        <v>13794</v>
      </c>
      <c r="H2830" s="25">
        <v>356619</v>
      </c>
      <c r="I2830" s="25" t="s">
        <v>4100</v>
      </c>
      <c r="J2830" s="25">
        <v>1</v>
      </c>
      <c r="K2830" s="25">
        <v>1</v>
      </c>
      <c r="L2830" s="25">
        <f t="shared" si="457"/>
        <v>0</v>
      </c>
      <c r="M2830" s="25" t="s">
        <v>3653</v>
      </c>
      <c r="N2830" s="45">
        <v>45920</v>
      </c>
      <c r="O2830" s="54">
        <v>22676.5</v>
      </c>
      <c r="P2830" s="25" t="s">
        <v>267</v>
      </c>
      <c r="Q2830" s="25">
        <v>58155923210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Pune</v>
      </c>
      <c r="W2830" s="56"/>
      <c r="X2830" s="45">
        <v>45923</v>
      </c>
      <c r="Y2830" s="25">
        <f t="shared" si="458"/>
        <v>3</v>
      </c>
      <c r="Z2830" s="25" t="str">
        <f t="shared" si="459"/>
        <v>Saturday</v>
      </c>
      <c r="AA2830" s="25" t="str">
        <f t="shared" si="460"/>
        <v>Tuesday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454"/>
        <v>2827</v>
      </c>
      <c r="B2831" s="25" t="s">
        <v>3585</v>
      </c>
      <c r="C2831" s="45">
        <v>45912</v>
      </c>
      <c r="D2831" s="45">
        <v>45918</v>
      </c>
      <c r="E2831" s="8">
        <v>136.5</v>
      </c>
      <c r="F2831" s="8">
        <f t="shared" si="455"/>
        <v>12012</v>
      </c>
      <c r="G2831" s="54">
        <f t="shared" si="456"/>
        <v>12012</v>
      </c>
      <c r="H2831" s="25">
        <v>359413</v>
      </c>
      <c r="I2831" s="25" t="s">
        <v>4101</v>
      </c>
      <c r="J2831" s="25">
        <v>1</v>
      </c>
      <c r="K2831" s="25">
        <v>1</v>
      </c>
      <c r="L2831" s="25">
        <f t="shared" si="457"/>
        <v>0</v>
      </c>
      <c r="M2831" s="25" t="s">
        <v>3653</v>
      </c>
      <c r="N2831" s="45">
        <v>45920</v>
      </c>
      <c r="O2831" s="54">
        <v>19747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458"/>
        <v>3</v>
      </c>
      <c r="Z2831" s="25" t="str">
        <f t="shared" si="459"/>
        <v>Saturday</v>
      </c>
      <c r="AA2831" s="25" t="str">
        <f t="shared" si="460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454"/>
        <v>2828</v>
      </c>
      <c r="B2832" s="25" t="s">
        <v>3585</v>
      </c>
      <c r="C2832" s="45">
        <v>45912</v>
      </c>
      <c r="D2832" s="45">
        <v>45918</v>
      </c>
      <c r="E2832" s="8">
        <v>177.75</v>
      </c>
      <c r="F2832" s="8">
        <f t="shared" si="455"/>
        <v>15642</v>
      </c>
      <c r="G2832" s="54">
        <f t="shared" si="456"/>
        <v>15642</v>
      </c>
      <c r="H2832" s="25">
        <v>360731</v>
      </c>
      <c r="I2832" s="25" t="s">
        <v>4102</v>
      </c>
      <c r="J2832" s="25">
        <v>1</v>
      </c>
      <c r="K2832" s="25">
        <v>1</v>
      </c>
      <c r="L2832" s="25">
        <f t="shared" si="457"/>
        <v>0</v>
      </c>
      <c r="M2832" s="25" t="s">
        <v>3653</v>
      </c>
      <c r="N2832" s="45">
        <v>45920</v>
      </c>
      <c r="O2832" s="54">
        <v>25714.5</v>
      </c>
      <c r="P2832" s="25" t="s">
        <v>267</v>
      </c>
      <c r="Q2832" s="25">
        <v>58155923210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Pune</v>
      </c>
      <c r="W2832" s="56"/>
      <c r="X2832" s="45">
        <v>45923</v>
      </c>
      <c r="Y2832" s="25">
        <f t="shared" si="458"/>
        <v>3</v>
      </c>
      <c r="Z2832" s="25" t="str">
        <f t="shared" si="459"/>
        <v>Saturday</v>
      </c>
      <c r="AA2832" s="25" t="str">
        <f t="shared" si="460"/>
        <v>Tuesday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454"/>
        <v>2829</v>
      </c>
      <c r="B2833" s="25" t="s">
        <v>3585</v>
      </c>
      <c r="C2833" s="45">
        <v>45912</v>
      </c>
      <c r="D2833" s="45">
        <v>45918</v>
      </c>
      <c r="E2833" s="8">
        <v>259</v>
      </c>
      <c r="F2833" s="8">
        <f t="shared" si="455"/>
        <v>22792</v>
      </c>
      <c r="G2833" s="54">
        <f t="shared" si="456"/>
        <v>22792</v>
      </c>
      <c r="H2833" s="25">
        <v>369616</v>
      </c>
      <c r="I2833" s="25" t="s">
        <v>4103</v>
      </c>
      <c r="J2833" s="25">
        <v>1</v>
      </c>
      <c r="K2833" s="25">
        <v>1</v>
      </c>
      <c r="L2833" s="25">
        <f t="shared" si="457"/>
        <v>0</v>
      </c>
      <c r="M2833" s="25" t="s">
        <v>3657</v>
      </c>
      <c r="N2833" s="45">
        <v>45920</v>
      </c>
      <c r="O2833" s="54">
        <v>34410</v>
      </c>
      <c r="P2833" s="25" t="s">
        <v>893</v>
      </c>
      <c r="Q2833" s="25">
        <v>58155919286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Banglore</v>
      </c>
      <c r="W2833" s="56"/>
      <c r="X2833" s="45">
        <v>45922</v>
      </c>
      <c r="Y2833" s="25">
        <f t="shared" si="458"/>
        <v>2</v>
      </c>
      <c r="Z2833" s="25" t="str">
        <f t="shared" si="459"/>
        <v>Saturday</v>
      </c>
      <c r="AA2833" s="25" t="str">
        <f t="shared" si="460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454"/>
        <v>2830</v>
      </c>
      <c r="B2834" s="25" t="s">
        <v>3585</v>
      </c>
      <c r="C2834" s="45">
        <v>45912</v>
      </c>
      <c r="D2834" s="45">
        <v>45918</v>
      </c>
      <c r="E2834" s="8">
        <v>316.5</v>
      </c>
      <c r="F2834" s="8">
        <f t="shared" si="455"/>
        <v>27852</v>
      </c>
      <c r="G2834" s="54">
        <f t="shared" si="456"/>
        <v>55704</v>
      </c>
      <c r="H2834" s="25">
        <v>373746</v>
      </c>
      <c r="I2834" s="25" t="s">
        <v>4104</v>
      </c>
      <c r="J2834" s="25">
        <v>2</v>
      </c>
      <c r="K2834" s="25">
        <v>2</v>
      </c>
      <c r="L2834" s="25">
        <f t="shared" si="457"/>
        <v>0</v>
      </c>
      <c r="M2834" s="25" t="s">
        <v>3658</v>
      </c>
      <c r="N2834" s="45">
        <v>45920</v>
      </c>
      <c r="O2834" s="54">
        <v>91574</v>
      </c>
      <c r="P2834" s="25" t="s">
        <v>893</v>
      </c>
      <c r="Q2834" s="25">
        <v>58155919286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Banglore</v>
      </c>
      <c r="W2834" s="56"/>
      <c r="X2834" s="45">
        <v>45922</v>
      </c>
      <c r="Y2834" s="25">
        <f t="shared" si="458"/>
        <v>2</v>
      </c>
      <c r="Z2834" s="25" t="str">
        <f t="shared" si="459"/>
        <v>Saturday</v>
      </c>
      <c r="AA2834" s="25" t="str">
        <f t="shared" si="460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454"/>
        <v>2831</v>
      </c>
      <c r="B2835" s="25" t="s">
        <v>3585</v>
      </c>
      <c r="C2835" s="45">
        <v>45912</v>
      </c>
      <c r="D2835" s="45">
        <v>45918</v>
      </c>
      <c r="E2835" s="8">
        <v>99.4</v>
      </c>
      <c r="F2835" s="8">
        <f t="shared" si="455"/>
        <v>8747.2000000000007</v>
      </c>
      <c r="G2835" s="54">
        <f t="shared" si="456"/>
        <v>8747.2000000000007</v>
      </c>
      <c r="H2835" s="25">
        <v>379207</v>
      </c>
      <c r="I2835" s="25" t="s">
        <v>4105</v>
      </c>
      <c r="J2835" s="25">
        <v>1</v>
      </c>
      <c r="K2835" s="25">
        <v>1</v>
      </c>
      <c r="L2835" s="25">
        <f t="shared" si="457"/>
        <v>0</v>
      </c>
      <c r="M2835" s="25" t="s">
        <v>3653</v>
      </c>
      <c r="N2835" s="45">
        <v>45920</v>
      </c>
      <c r="O2835" s="54">
        <v>15407</v>
      </c>
      <c r="P2835" s="25" t="s">
        <v>267</v>
      </c>
      <c r="Q2835" s="25">
        <v>58155923210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Pune</v>
      </c>
      <c r="W2835" s="56"/>
      <c r="X2835" s="45">
        <v>45923</v>
      </c>
      <c r="Y2835" s="25">
        <f t="shared" si="458"/>
        <v>3</v>
      </c>
      <c r="Z2835" s="25" t="str">
        <f t="shared" si="459"/>
        <v>Saturday</v>
      </c>
      <c r="AA2835" s="25" t="str">
        <f t="shared" si="460"/>
        <v>Tuesday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454"/>
        <v>2832</v>
      </c>
      <c r="B2836" s="25" t="s">
        <v>3585</v>
      </c>
      <c r="C2836" s="45">
        <v>45912</v>
      </c>
      <c r="D2836" s="45">
        <v>45918</v>
      </c>
      <c r="E2836" s="8">
        <v>199.5</v>
      </c>
      <c r="F2836" s="8">
        <f t="shared" si="455"/>
        <v>17556</v>
      </c>
      <c r="G2836" s="54">
        <f t="shared" si="456"/>
        <v>52668</v>
      </c>
      <c r="H2836" s="25">
        <v>384808</v>
      </c>
      <c r="I2836" s="25" t="s">
        <v>4106</v>
      </c>
      <c r="J2836" s="25">
        <v>3</v>
      </c>
      <c r="K2836" s="25">
        <v>3</v>
      </c>
      <c r="L2836" s="25">
        <f t="shared" si="457"/>
        <v>0</v>
      </c>
      <c r="M2836" s="25" t="s">
        <v>3648</v>
      </c>
      <c r="N2836" s="45">
        <v>45920</v>
      </c>
      <c r="O2836" s="54">
        <v>86141.25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458"/>
        <v>2</v>
      </c>
      <c r="Z2836" s="25" t="str">
        <f t="shared" si="459"/>
        <v>Saturday</v>
      </c>
      <c r="AA2836" s="25" t="str">
        <f t="shared" si="460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454"/>
        <v>2833</v>
      </c>
      <c r="B2837" s="25" t="s">
        <v>3585</v>
      </c>
      <c r="C2837" s="45">
        <v>45912</v>
      </c>
      <c r="D2837" s="45">
        <v>45918</v>
      </c>
      <c r="E2837" s="8">
        <v>250.6</v>
      </c>
      <c r="F2837" s="8">
        <f t="shared" si="455"/>
        <v>22052.799999999999</v>
      </c>
      <c r="G2837" s="54">
        <f t="shared" si="456"/>
        <v>22052.799999999999</v>
      </c>
      <c r="H2837" s="25">
        <v>395004</v>
      </c>
      <c r="I2837" s="25" t="s">
        <v>4107</v>
      </c>
      <c r="J2837" s="25">
        <v>1</v>
      </c>
      <c r="K2837" s="25">
        <v>1</v>
      </c>
      <c r="L2837" s="25">
        <f t="shared" si="457"/>
        <v>0</v>
      </c>
      <c r="M2837" s="25" t="s">
        <v>3738</v>
      </c>
      <c r="N2837" s="45">
        <v>45929</v>
      </c>
      <c r="O2837" s="54">
        <v>38843</v>
      </c>
      <c r="P2837" s="25" t="s">
        <v>3737</v>
      </c>
      <c r="Q2837" s="25" t="s">
        <v>2078</v>
      </c>
      <c r="R2837" s="25" t="s">
        <v>638</v>
      </c>
      <c r="S2837" s="3">
        <v>4</v>
      </c>
      <c r="T2837" s="55"/>
      <c r="U2837" s="25" t="s">
        <v>19</v>
      </c>
      <c r="V2837" s="25" t="str">
        <f>VLOOKUP(P2837,'Customer List'!B:C,2,)</f>
        <v>Delhi</v>
      </c>
      <c r="W2837" s="56"/>
      <c r="X2837" s="45">
        <f>IF(OR(R2837 = "PRIYANKA MADAM", R2837 = "DEEPAK", R2837 = "PORTER"),N2837,"")</f>
        <v>45929</v>
      </c>
      <c r="Y2837" s="25">
        <f t="shared" si="458"/>
        <v>0</v>
      </c>
      <c r="Z2837" s="25" t="str">
        <f t="shared" si="459"/>
        <v>Monday</v>
      </c>
      <c r="AA2837" s="25" t="str">
        <f t="shared" si="460"/>
        <v>Monday</v>
      </c>
      <c r="AB2837" s="25" t="str">
        <f>VLOOKUP(U2837,'Currency Sheet'!A:C,3,)</f>
        <v>DOLLAR</v>
      </c>
      <c r="AC2837" s="67" t="str">
        <f>VLOOKUP(P2837,'Customer List'!B:D,3,)</f>
        <v>Local</v>
      </c>
    </row>
    <row r="2838" spans="1:29" x14ac:dyDescent="0.25">
      <c r="A2838" s="25">
        <f t="shared" si="454"/>
        <v>2834</v>
      </c>
      <c r="B2838" s="25" t="s">
        <v>3585</v>
      </c>
      <c r="C2838" s="45">
        <v>45912</v>
      </c>
      <c r="D2838" s="45">
        <v>45918</v>
      </c>
      <c r="E2838" s="8">
        <v>116.89999999999999</v>
      </c>
      <c r="F2838" s="8">
        <f t="shared" si="455"/>
        <v>10287.199999999999</v>
      </c>
      <c r="G2838" s="54">
        <f t="shared" si="456"/>
        <v>30861.599999999999</v>
      </c>
      <c r="H2838" s="25">
        <v>400118</v>
      </c>
      <c r="I2838" s="25" t="s">
        <v>4108</v>
      </c>
      <c r="J2838" s="25">
        <v>3</v>
      </c>
      <c r="K2838" s="25">
        <v>3</v>
      </c>
      <c r="L2838" s="25">
        <f t="shared" si="457"/>
        <v>0</v>
      </c>
      <c r="M2838" s="25" t="s">
        <v>3648</v>
      </c>
      <c r="N2838" s="45">
        <v>45920</v>
      </c>
      <c r="O2838" s="54">
        <v>50475.75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458"/>
        <v>2</v>
      </c>
      <c r="Z2838" s="25" t="str">
        <f t="shared" si="459"/>
        <v>Saturday</v>
      </c>
      <c r="AA2838" s="25" t="str">
        <f t="shared" si="460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454"/>
        <v>2835</v>
      </c>
      <c r="B2839" s="25" t="s">
        <v>3585</v>
      </c>
      <c r="C2839" s="45">
        <v>45912</v>
      </c>
      <c r="D2839" s="45">
        <v>45918</v>
      </c>
      <c r="E2839" s="8">
        <v>125.3</v>
      </c>
      <c r="F2839" s="8">
        <f t="shared" si="455"/>
        <v>11026.4</v>
      </c>
      <c r="G2839" s="54">
        <f t="shared" si="456"/>
        <v>33079.199999999997</v>
      </c>
      <c r="H2839" s="25">
        <v>400128</v>
      </c>
      <c r="I2839" s="25" t="s">
        <v>3817</v>
      </c>
      <c r="J2839" s="25">
        <v>3</v>
      </c>
      <c r="K2839" s="25">
        <v>3</v>
      </c>
      <c r="L2839" s="25">
        <f t="shared" si="457"/>
        <v>0</v>
      </c>
      <c r="M2839" s="25" t="s">
        <v>3648</v>
      </c>
      <c r="N2839" s="45">
        <v>45920</v>
      </c>
      <c r="O2839" s="54">
        <v>54102.75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458"/>
        <v>2</v>
      </c>
      <c r="Z2839" s="25" t="str">
        <f t="shared" si="459"/>
        <v>Saturday</v>
      </c>
      <c r="AA2839" s="25" t="str">
        <f t="shared" si="460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454"/>
        <v>2836</v>
      </c>
      <c r="B2840" s="25" t="s">
        <v>3585</v>
      </c>
      <c r="C2840" s="45">
        <v>45912</v>
      </c>
      <c r="D2840" s="45">
        <v>45918</v>
      </c>
      <c r="E2840" s="8">
        <v>32.9</v>
      </c>
      <c r="F2840" s="8">
        <f t="shared" si="455"/>
        <v>2895.2</v>
      </c>
      <c r="G2840" s="54">
        <f t="shared" si="456"/>
        <v>2895.2</v>
      </c>
      <c r="H2840" s="25">
        <v>400137</v>
      </c>
      <c r="I2840" s="25" t="s">
        <v>4109</v>
      </c>
      <c r="J2840" s="25">
        <v>1</v>
      </c>
      <c r="K2840" s="25">
        <v>1</v>
      </c>
      <c r="L2840" s="25">
        <f t="shared" si="457"/>
        <v>0</v>
      </c>
      <c r="M2840" s="25" t="s">
        <v>3667</v>
      </c>
      <c r="N2840" s="45">
        <v>45920</v>
      </c>
      <c r="O2840" s="54">
        <v>4794</v>
      </c>
      <c r="P2840" s="25" t="s">
        <v>630</v>
      </c>
      <c r="Q2840" s="25">
        <v>58155918612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Gujrat</v>
      </c>
      <c r="W2840" s="56"/>
      <c r="X2840" s="45">
        <v>45922</v>
      </c>
      <c r="Y2840" s="25">
        <f t="shared" si="458"/>
        <v>2</v>
      </c>
      <c r="Z2840" s="25" t="str">
        <f t="shared" si="459"/>
        <v>Saturday</v>
      </c>
      <c r="AA2840" s="25" t="str">
        <f t="shared" si="460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454"/>
        <v>2837</v>
      </c>
      <c r="B2841" s="25" t="s">
        <v>3585</v>
      </c>
      <c r="C2841" s="45">
        <v>45912</v>
      </c>
      <c r="D2841" s="45">
        <v>45918</v>
      </c>
      <c r="E2841" s="8">
        <v>82.6</v>
      </c>
      <c r="F2841" s="8">
        <f t="shared" si="455"/>
        <v>7268.7999999999993</v>
      </c>
      <c r="G2841" s="54">
        <f t="shared" si="456"/>
        <v>7268.7999999999993</v>
      </c>
      <c r="H2841" s="25">
        <v>400208</v>
      </c>
      <c r="I2841" s="25" t="s">
        <v>4110</v>
      </c>
      <c r="J2841" s="25">
        <v>1</v>
      </c>
      <c r="K2841" s="25">
        <v>1</v>
      </c>
      <c r="L2841" s="25">
        <f t="shared" si="457"/>
        <v>0</v>
      </c>
      <c r="M2841" s="25" t="s">
        <v>3648</v>
      </c>
      <c r="N2841" s="45">
        <v>45920</v>
      </c>
      <c r="O2841" s="54">
        <v>11888.5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458"/>
        <v>2</v>
      </c>
      <c r="Z2841" s="25" t="str">
        <f t="shared" si="459"/>
        <v>Saturday</v>
      </c>
      <c r="AA2841" s="25" t="str">
        <f t="shared" si="460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454"/>
        <v>2838</v>
      </c>
      <c r="B2842" s="25" t="s">
        <v>3585</v>
      </c>
      <c r="C2842" s="45">
        <v>45912</v>
      </c>
      <c r="D2842" s="45">
        <v>45918</v>
      </c>
      <c r="E2842" s="8">
        <v>309.75</v>
      </c>
      <c r="F2842" s="8">
        <f t="shared" si="455"/>
        <v>27258</v>
      </c>
      <c r="G2842" s="54">
        <f t="shared" si="456"/>
        <v>81774</v>
      </c>
      <c r="H2842" s="25">
        <v>400274</v>
      </c>
      <c r="I2842" s="25" t="s">
        <v>4111</v>
      </c>
      <c r="J2842" s="25">
        <v>3</v>
      </c>
      <c r="K2842" s="25">
        <v>3</v>
      </c>
      <c r="L2842" s="25">
        <f t="shared" si="457"/>
        <v>0</v>
      </c>
      <c r="M2842" s="25" t="s">
        <v>3648</v>
      </c>
      <c r="N2842" s="45">
        <v>45920</v>
      </c>
      <c r="O2842" s="54">
        <v>124829.25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458"/>
        <v>2</v>
      </c>
      <c r="Z2842" s="25" t="str">
        <f t="shared" si="459"/>
        <v>Saturday</v>
      </c>
      <c r="AA2842" s="25" t="str">
        <f t="shared" si="460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454"/>
        <v>2839</v>
      </c>
      <c r="B2843" s="25" t="s">
        <v>3585</v>
      </c>
      <c r="C2843" s="45">
        <v>45912</v>
      </c>
      <c r="D2843" s="45">
        <v>45918</v>
      </c>
      <c r="E2843" s="8">
        <v>135.1</v>
      </c>
      <c r="F2843" s="8">
        <f t="shared" si="455"/>
        <v>11888.8</v>
      </c>
      <c r="G2843" s="54">
        <f t="shared" si="456"/>
        <v>23777.599999999999</v>
      </c>
      <c r="H2843" s="25">
        <v>400334</v>
      </c>
      <c r="I2843" s="25" t="s">
        <v>3826</v>
      </c>
      <c r="J2843" s="25">
        <v>2</v>
      </c>
      <c r="K2843" s="25">
        <v>2</v>
      </c>
      <c r="L2843" s="25">
        <f t="shared" si="457"/>
        <v>0</v>
      </c>
      <c r="M2843" s="25" t="s">
        <v>3648</v>
      </c>
      <c r="N2843" s="45">
        <v>45920</v>
      </c>
      <c r="O2843" s="54">
        <v>38889.5</v>
      </c>
      <c r="P2843" s="25" t="s">
        <v>2055</v>
      </c>
      <c r="Q2843" s="25">
        <v>58155928261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458"/>
        <v>2</v>
      </c>
      <c r="Z2843" s="25" t="str">
        <f t="shared" si="459"/>
        <v>Saturday</v>
      </c>
      <c r="AA2843" s="25" t="str">
        <f t="shared" si="460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454"/>
        <v>2840</v>
      </c>
      <c r="B2844" s="25" t="s">
        <v>3585</v>
      </c>
      <c r="C2844" s="45">
        <v>45912</v>
      </c>
      <c r="D2844" s="45">
        <v>45918</v>
      </c>
      <c r="E2844" s="8">
        <v>346.5</v>
      </c>
      <c r="F2844" s="8">
        <f t="shared" si="455"/>
        <v>30492</v>
      </c>
      <c r="G2844" s="54">
        <f t="shared" si="456"/>
        <v>30492</v>
      </c>
      <c r="H2844" s="25">
        <v>405225</v>
      </c>
      <c r="I2844" s="25" t="s">
        <v>4112</v>
      </c>
      <c r="J2844" s="25">
        <v>1</v>
      </c>
      <c r="K2844" s="25">
        <v>1</v>
      </c>
      <c r="L2844" s="25">
        <f t="shared" si="457"/>
        <v>0</v>
      </c>
      <c r="M2844" s="25" t="s">
        <v>3649</v>
      </c>
      <c r="N2844" s="45">
        <v>45920</v>
      </c>
      <c r="O2844" s="54">
        <v>71610</v>
      </c>
      <c r="P2844" s="25" t="s">
        <v>3594</v>
      </c>
      <c r="Q2844" s="25">
        <v>58155920745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Bhopal</v>
      </c>
      <c r="W2844" s="56"/>
      <c r="X2844" s="45">
        <v>45922</v>
      </c>
      <c r="Y2844" s="25">
        <f t="shared" si="458"/>
        <v>2</v>
      </c>
      <c r="Z2844" s="25" t="str">
        <f t="shared" si="459"/>
        <v>Saturday</v>
      </c>
      <c r="AA2844" s="25" t="str">
        <f t="shared" si="460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454"/>
        <v>2841</v>
      </c>
      <c r="B2845" s="25" t="s">
        <v>3585</v>
      </c>
      <c r="C2845" s="45">
        <v>45912</v>
      </c>
      <c r="D2845" s="45">
        <v>45918</v>
      </c>
      <c r="E2845" s="8">
        <v>160.29999999999998</v>
      </c>
      <c r="F2845" s="8">
        <f t="shared" si="455"/>
        <v>14106.399999999998</v>
      </c>
      <c r="G2845" s="54">
        <f t="shared" si="456"/>
        <v>42319.199999999997</v>
      </c>
      <c r="H2845" s="25">
        <v>422302</v>
      </c>
      <c r="I2845" s="25" t="s">
        <v>3827</v>
      </c>
      <c r="J2845" s="25">
        <v>3</v>
      </c>
      <c r="K2845" s="25">
        <v>3</v>
      </c>
      <c r="L2845" s="25">
        <f t="shared" si="457"/>
        <v>0</v>
      </c>
      <c r="M2845" s="25" t="s">
        <v>3648</v>
      </c>
      <c r="N2845" s="45">
        <v>45920</v>
      </c>
      <c r="O2845" s="54">
        <v>69215.25</v>
      </c>
      <c r="P2845" s="25" t="s">
        <v>2055</v>
      </c>
      <c r="Q2845" s="25">
        <v>58155928261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Hyderabad</v>
      </c>
      <c r="W2845" s="56"/>
      <c r="X2845" s="45">
        <v>45922</v>
      </c>
      <c r="Y2845" s="25">
        <f t="shared" si="458"/>
        <v>2</v>
      </c>
      <c r="Z2845" s="25" t="str">
        <f t="shared" si="459"/>
        <v>Saturday</v>
      </c>
      <c r="AA2845" s="25" t="str">
        <f t="shared" si="460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454"/>
        <v>2842</v>
      </c>
      <c r="B2846" s="25" t="s">
        <v>3585</v>
      </c>
      <c r="C2846" s="45">
        <v>45912</v>
      </c>
      <c r="D2846" s="45">
        <v>45918</v>
      </c>
      <c r="E2846" s="8">
        <v>31.5</v>
      </c>
      <c r="F2846" s="8">
        <f t="shared" si="455"/>
        <v>2772</v>
      </c>
      <c r="G2846" s="54">
        <f t="shared" si="456"/>
        <v>11088</v>
      </c>
      <c r="H2846" s="25">
        <v>423201</v>
      </c>
      <c r="I2846" s="25" t="s">
        <v>4113</v>
      </c>
      <c r="J2846" s="25">
        <v>4</v>
      </c>
      <c r="K2846" s="25">
        <v>4</v>
      </c>
      <c r="L2846" s="25">
        <f t="shared" si="457"/>
        <v>0</v>
      </c>
      <c r="M2846" s="25" t="s">
        <v>3651</v>
      </c>
      <c r="N2846" s="45">
        <v>45920</v>
      </c>
      <c r="O2846" s="54">
        <v>18900</v>
      </c>
      <c r="P2846" s="25" t="s">
        <v>622</v>
      </c>
      <c r="Q2846" s="25">
        <v>58155918542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Hyderabad</v>
      </c>
      <c r="W2846" s="56"/>
      <c r="X2846" s="45">
        <v>45922</v>
      </c>
      <c r="Y2846" s="25">
        <f t="shared" si="458"/>
        <v>2</v>
      </c>
      <c r="Z2846" s="25" t="str">
        <f t="shared" si="459"/>
        <v>Saturday</v>
      </c>
      <c r="AA2846" s="25" t="str">
        <f t="shared" si="460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454"/>
        <v>2843</v>
      </c>
      <c r="B2847" s="25" t="s">
        <v>3585</v>
      </c>
      <c r="C2847" s="45">
        <v>45912</v>
      </c>
      <c r="D2847" s="45">
        <v>45918</v>
      </c>
      <c r="E2847" s="8">
        <v>193.5</v>
      </c>
      <c r="F2847" s="8">
        <f t="shared" si="455"/>
        <v>17028</v>
      </c>
      <c r="G2847" s="54">
        <f t="shared" si="456"/>
        <v>17028</v>
      </c>
      <c r="H2847" s="25">
        <v>424902</v>
      </c>
      <c r="I2847" s="25" t="s">
        <v>4114</v>
      </c>
      <c r="J2847" s="25">
        <v>1</v>
      </c>
      <c r="K2847" s="25">
        <v>1</v>
      </c>
      <c r="L2847" s="25">
        <f t="shared" si="457"/>
        <v>0</v>
      </c>
      <c r="M2847" s="25" t="s">
        <v>3668</v>
      </c>
      <c r="N2847" s="45">
        <v>45920</v>
      </c>
      <c r="O2847" s="54">
        <v>27993</v>
      </c>
      <c r="P2847" s="25" t="s">
        <v>3596</v>
      </c>
      <c r="Q2847" s="25">
        <v>58155919916</v>
      </c>
      <c r="R2847" s="25" t="s">
        <v>41</v>
      </c>
      <c r="S2847" s="3">
        <v>4</v>
      </c>
      <c r="T2847" s="55"/>
      <c r="U2847" s="25" t="s">
        <v>19</v>
      </c>
      <c r="V2847" s="25" t="str">
        <f>VLOOKUP(P2847,'Customer List'!B:C,2,)</f>
        <v>Hyderabad</v>
      </c>
      <c r="W2847" s="56"/>
      <c r="X2847" s="45">
        <v>45922</v>
      </c>
      <c r="Y2847" s="25">
        <f t="shared" si="458"/>
        <v>2</v>
      </c>
      <c r="Z2847" s="25" t="str">
        <f t="shared" si="459"/>
        <v>Saturday</v>
      </c>
      <c r="AA2847" s="25" t="str">
        <f t="shared" si="460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454"/>
        <v>2844</v>
      </c>
      <c r="B2848" s="25" t="s">
        <v>3585</v>
      </c>
      <c r="C2848" s="45">
        <v>45912</v>
      </c>
      <c r="D2848" s="45">
        <v>45918</v>
      </c>
      <c r="E2848" s="8">
        <v>394.1</v>
      </c>
      <c r="F2848" s="8">
        <f t="shared" si="455"/>
        <v>34680.800000000003</v>
      </c>
      <c r="G2848" s="54">
        <f t="shared" si="456"/>
        <v>34680.800000000003</v>
      </c>
      <c r="H2848" s="25">
        <v>426103</v>
      </c>
      <c r="I2848" s="25" t="s">
        <v>4115</v>
      </c>
      <c r="J2848" s="25">
        <v>1</v>
      </c>
      <c r="K2848" s="25">
        <v>1</v>
      </c>
      <c r="L2848" s="25">
        <f t="shared" si="457"/>
        <v>0</v>
      </c>
      <c r="M2848" s="25" t="s">
        <v>3659</v>
      </c>
      <c r="N2848" s="45">
        <v>45920</v>
      </c>
      <c r="O2848" s="54">
        <v>61085.5</v>
      </c>
      <c r="P2848" s="25" t="s">
        <v>2288</v>
      </c>
      <c r="Q2848" s="25">
        <v>58155921154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Ahemedabad</v>
      </c>
      <c r="W2848" s="56"/>
      <c r="X2848" s="45">
        <v>45922</v>
      </c>
      <c r="Y2848" s="25">
        <f t="shared" si="458"/>
        <v>2</v>
      </c>
      <c r="Z2848" s="25" t="str">
        <f t="shared" si="459"/>
        <v>Saturday</v>
      </c>
      <c r="AA2848" s="25" t="str">
        <f t="shared" si="460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454"/>
        <v>2845</v>
      </c>
      <c r="B2849" s="25" t="s">
        <v>3585</v>
      </c>
      <c r="C2849" s="45">
        <v>45912</v>
      </c>
      <c r="D2849" s="45">
        <v>45918</v>
      </c>
      <c r="E2849" s="8">
        <v>107.10000000000001</v>
      </c>
      <c r="F2849" s="8">
        <f t="shared" si="455"/>
        <v>9424.8000000000011</v>
      </c>
      <c r="G2849" s="54">
        <f t="shared" si="456"/>
        <v>56548.800000000003</v>
      </c>
      <c r="H2849" s="25">
        <v>426202</v>
      </c>
      <c r="I2849" s="25" t="s">
        <v>4116</v>
      </c>
      <c r="J2849" s="25">
        <v>6</v>
      </c>
      <c r="K2849" s="25">
        <v>6</v>
      </c>
      <c r="L2849" s="25">
        <f t="shared" si="457"/>
        <v>0</v>
      </c>
      <c r="M2849" s="25" t="s">
        <v>3660</v>
      </c>
      <c r="N2849" s="45">
        <v>45920</v>
      </c>
      <c r="O2849" s="54">
        <v>69731.28</v>
      </c>
      <c r="P2849" s="25" t="s">
        <v>277</v>
      </c>
      <c r="Q2849" s="25">
        <v>58155927303</v>
      </c>
      <c r="R2849" s="25" t="s">
        <v>41</v>
      </c>
      <c r="S2849" s="3" t="s">
        <v>300</v>
      </c>
      <c r="T2849" s="55"/>
      <c r="U2849" s="25" t="s">
        <v>19</v>
      </c>
      <c r="V2849" s="25" t="str">
        <f>VLOOKUP(P2849,'Customer List'!B:C,2,)</f>
        <v>Pune</v>
      </c>
      <c r="W2849" s="56"/>
      <c r="X2849" s="45">
        <v>45923</v>
      </c>
      <c r="Y2849" s="25">
        <f t="shared" si="458"/>
        <v>3</v>
      </c>
      <c r="Z2849" s="25" t="str">
        <f t="shared" si="459"/>
        <v>Saturday</v>
      </c>
      <c r="AA2849" s="25" t="str">
        <f t="shared" si="460"/>
        <v>Tuesday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454"/>
        <v>2846</v>
      </c>
      <c r="B2850" s="25" t="s">
        <v>3585</v>
      </c>
      <c r="C2850" s="45">
        <v>45912</v>
      </c>
      <c r="D2850" s="45">
        <v>45918</v>
      </c>
      <c r="E2850" s="8">
        <v>78.400000000000006</v>
      </c>
      <c r="F2850" s="8">
        <f t="shared" si="455"/>
        <v>6899.2000000000007</v>
      </c>
      <c r="G2850" s="54">
        <f t="shared" si="456"/>
        <v>6899.2000000000007</v>
      </c>
      <c r="H2850" s="25">
        <v>575304</v>
      </c>
      <c r="I2850" s="25" t="s">
        <v>4036</v>
      </c>
      <c r="J2850" s="25">
        <v>1</v>
      </c>
      <c r="K2850" s="25">
        <v>1</v>
      </c>
      <c r="L2850" s="25">
        <f t="shared" si="457"/>
        <v>0</v>
      </c>
      <c r="M2850" s="25" t="s">
        <v>3655</v>
      </c>
      <c r="N2850" s="45">
        <v>45920</v>
      </c>
      <c r="O2850" s="54">
        <v>12152</v>
      </c>
      <c r="P2850" s="25" t="s">
        <v>296</v>
      </c>
      <c r="Q2850" s="25">
        <v>58155922554</v>
      </c>
      <c r="R2850" s="25" t="s">
        <v>41</v>
      </c>
      <c r="S2850" s="3">
        <v>-20</v>
      </c>
      <c r="T2850" s="55"/>
      <c r="U2850" s="25" t="s">
        <v>19</v>
      </c>
      <c r="V2850" s="25" t="str">
        <f>VLOOKUP(P2850,'Customer List'!B:C,2,)</f>
        <v>Kerala</v>
      </c>
      <c r="W2850" s="56"/>
      <c r="X2850" s="45">
        <v>45923</v>
      </c>
      <c r="Y2850" s="25">
        <f t="shared" si="458"/>
        <v>3</v>
      </c>
      <c r="Z2850" s="25" t="str">
        <f t="shared" si="459"/>
        <v>Saturday</v>
      </c>
      <c r="AA2850" s="25" t="str">
        <f t="shared" si="460"/>
        <v>Tuesday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454"/>
        <v>2847</v>
      </c>
      <c r="B2851" s="25" t="s">
        <v>3585</v>
      </c>
      <c r="C2851" s="45">
        <v>45912</v>
      </c>
      <c r="D2851" s="45">
        <v>45918</v>
      </c>
      <c r="E2851" s="8">
        <v>177.1</v>
      </c>
      <c r="F2851" s="8">
        <f t="shared" si="455"/>
        <v>15584.8</v>
      </c>
      <c r="G2851" s="54">
        <f t="shared" si="456"/>
        <v>15584.8</v>
      </c>
      <c r="H2851" s="25">
        <v>582304</v>
      </c>
      <c r="I2851" s="25" t="s">
        <v>4117</v>
      </c>
      <c r="J2851" s="25">
        <v>1</v>
      </c>
      <c r="K2851" s="25">
        <v>1</v>
      </c>
      <c r="L2851" s="25">
        <f t="shared" si="457"/>
        <v>0</v>
      </c>
      <c r="M2851" s="25" t="s">
        <v>3661</v>
      </c>
      <c r="N2851" s="45">
        <v>45920</v>
      </c>
      <c r="O2851" s="54">
        <v>19217.88</v>
      </c>
      <c r="P2851" s="25" t="s">
        <v>277</v>
      </c>
      <c r="Q2851" s="25">
        <v>58155927303</v>
      </c>
      <c r="R2851" s="25" t="s">
        <v>41</v>
      </c>
      <c r="S2851" s="3">
        <v>-20</v>
      </c>
      <c r="T2851" s="55"/>
      <c r="U2851" s="25" t="s">
        <v>19</v>
      </c>
      <c r="V2851" s="25" t="str">
        <f>VLOOKUP(P2851,'Customer List'!B:C,2,)</f>
        <v>Pune</v>
      </c>
      <c r="W2851" s="56"/>
      <c r="X2851" s="45">
        <v>45923</v>
      </c>
      <c r="Y2851" s="25">
        <f t="shared" si="458"/>
        <v>3</v>
      </c>
      <c r="Z2851" s="25" t="str">
        <f t="shared" si="459"/>
        <v>Saturday</v>
      </c>
      <c r="AA2851" s="25" t="str">
        <f t="shared" si="460"/>
        <v>Tuesday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454"/>
        <v>2848</v>
      </c>
      <c r="B2852" s="25" t="s">
        <v>3585</v>
      </c>
      <c r="C2852" s="45">
        <v>45912</v>
      </c>
      <c r="D2852" s="45">
        <v>45918</v>
      </c>
      <c r="E2852" s="8">
        <v>267.39999999999998</v>
      </c>
      <c r="F2852" s="8">
        <f t="shared" si="455"/>
        <v>23531.199999999997</v>
      </c>
      <c r="G2852" s="54">
        <f t="shared" si="456"/>
        <v>23531.199999999997</v>
      </c>
      <c r="H2852" s="25">
        <v>626810</v>
      </c>
      <c r="I2852" s="25" t="s">
        <v>4118</v>
      </c>
      <c r="J2852" s="25">
        <v>1</v>
      </c>
      <c r="K2852" s="25">
        <v>1</v>
      </c>
      <c r="L2852" s="25">
        <f t="shared" si="457"/>
        <v>0</v>
      </c>
      <c r="M2852" s="25" t="s">
        <v>3647</v>
      </c>
      <c r="N2852" s="45">
        <v>45920</v>
      </c>
      <c r="O2852" s="54">
        <v>41447</v>
      </c>
      <c r="P2852" s="25" t="s">
        <v>2053</v>
      </c>
      <c r="Q2852" s="25">
        <v>58155918682</v>
      </c>
      <c r="R2852" s="25" t="s">
        <v>41</v>
      </c>
      <c r="S2852" s="3">
        <v>4</v>
      </c>
      <c r="T2852" s="55"/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458"/>
        <v>2</v>
      </c>
      <c r="Z2852" s="25" t="str">
        <f t="shared" si="459"/>
        <v>Saturday</v>
      </c>
      <c r="AA2852" s="25" t="str">
        <f t="shared" si="460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454"/>
        <v>2849</v>
      </c>
      <c r="B2853" s="25" t="s">
        <v>3585</v>
      </c>
      <c r="C2853" s="45">
        <v>45912</v>
      </c>
      <c r="D2853" s="45">
        <v>45918</v>
      </c>
      <c r="E2853" s="8">
        <v>82.6</v>
      </c>
      <c r="F2853" s="8">
        <f t="shared" si="455"/>
        <v>7268.7999999999993</v>
      </c>
      <c r="G2853" s="54">
        <f t="shared" si="456"/>
        <v>7268.7999999999993</v>
      </c>
      <c r="H2853" s="25">
        <v>740042</v>
      </c>
      <c r="I2853" s="25" t="s">
        <v>4119</v>
      </c>
      <c r="J2853" s="25">
        <v>1</v>
      </c>
      <c r="K2853" s="25">
        <v>1</v>
      </c>
      <c r="L2853" s="25">
        <f t="shared" si="457"/>
        <v>0</v>
      </c>
      <c r="M2853" s="25" t="s">
        <v>3662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3615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458"/>
        <v>2</v>
      </c>
      <c r="Z2853" s="25" t="str">
        <f t="shared" si="459"/>
        <v>Saturday</v>
      </c>
      <c r="AA2853" s="25" t="str">
        <f t="shared" si="460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454"/>
        <v>2850</v>
      </c>
      <c r="B2854" s="25" t="s">
        <v>3585</v>
      </c>
      <c r="C2854" s="45">
        <v>45912</v>
      </c>
      <c r="D2854" s="45">
        <v>45918</v>
      </c>
      <c r="E2854" s="8">
        <v>82.6</v>
      </c>
      <c r="F2854" s="8">
        <f t="shared" si="455"/>
        <v>7268.7999999999993</v>
      </c>
      <c r="G2854" s="54">
        <f t="shared" si="456"/>
        <v>7268.7999999999993</v>
      </c>
      <c r="H2854" s="25">
        <v>740043</v>
      </c>
      <c r="I2854" s="25" t="s">
        <v>4120</v>
      </c>
      <c r="J2854" s="25">
        <v>1</v>
      </c>
      <c r="K2854" s="25">
        <v>1</v>
      </c>
      <c r="L2854" s="25">
        <f t="shared" si="457"/>
        <v>0</v>
      </c>
      <c r="M2854" s="25" t="s">
        <v>3662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3615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458"/>
        <v>2</v>
      </c>
      <c r="Z2854" s="25" t="str">
        <f t="shared" si="459"/>
        <v>Saturday</v>
      </c>
      <c r="AA2854" s="25" t="str">
        <f t="shared" si="460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454"/>
        <v>2851</v>
      </c>
      <c r="B2855" s="25" t="s">
        <v>3585</v>
      </c>
      <c r="C2855" s="45">
        <v>45912</v>
      </c>
      <c r="D2855" s="45">
        <v>45918</v>
      </c>
      <c r="E2855" s="8">
        <v>82.6</v>
      </c>
      <c r="F2855" s="8">
        <f t="shared" si="455"/>
        <v>7268.7999999999993</v>
      </c>
      <c r="G2855" s="54">
        <f t="shared" si="456"/>
        <v>7268.7999999999993</v>
      </c>
      <c r="H2855" s="25">
        <v>740044</v>
      </c>
      <c r="I2855" s="25" t="s">
        <v>4121</v>
      </c>
      <c r="J2855" s="25">
        <v>1</v>
      </c>
      <c r="K2855" s="25">
        <v>1</v>
      </c>
      <c r="L2855" s="25">
        <f t="shared" si="457"/>
        <v>0</v>
      </c>
      <c r="M2855" s="25" t="s">
        <v>3662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3615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458"/>
        <v>2</v>
      </c>
      <c r="Z2855" s="25" t="str">
        <f t="shared" si="459"/>
        <v>Saturday</v>
      </c>
      <c r="AA2855" s="25" t="str">
        <f t="shared" si="460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454"/>
        <v>2852</v>
      </c>
      <c r="B2856" s="25" t="s">
        <v>3585</v>
      </c>
      <c r="C2856" s="45">
        <v>45912</v>
      </c>
      <c r="D2856" s="45">
        <v>45918</v>
      </c>
      <c r="E2856" s="8">
        <v>82.6</v>
      </c>
      <c r="F2856" s="8">
        <f t="shared" si="455"/>
        <v>7268.7999999999993</v>
      </c>
      <c r="G2856" s="54">
        <f t="shared" si="456"/>
        <v>7268.7999999999993</v>
      </c>
      <c r="H2856" s="25">
        <v>740045</v>
      </c>
      <c r="I2856" s="25" t="s">
        <v>4122</v>
      </c>
      <c r="J2856" s="25">
        <v>1</v>
      </c>
      <c r="K2856" s="25">
        <v>1</v>
      </c>
      <c r="L2856" s="25">
        <f t="shared" si="457"/>
        <v>0</v>
      </c>
      <c r="M2856" s="25" t="s">
        <v>3662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3615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458"/>
        <v>2</v>
      </c>
      <c r="Z2856" s="25" t="str">
        <f t="shared" si="459"/>
        <v>Saturday</v>
      </c>
      <c r="AA2856" s="25" t="str">
        <f t="shared" si="460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454"/>
        <v>2853</v>
      </c>
      <c r="B2857" s="25" t="s">
        <v>3585</v>
      </c>
      <c r="C2857" s="45">
        <v>45912</v>
      </c>
      <c r="D2857" s="45">
        <v>45918</v>
      </c>
      <c r="E2857" s="8">
        <v>82.6</v>
      </c>
      <c r="F2857" s="8">
        <f t="shared" si="455"/>
        <v>7268.7999999999993</v>
      </c>
      <c r="G2857" s="54">
        <f t="shared" si="456"/>
        <v>7268.7999999999993</v>
      </c>
      <c r="H2857" s="25">
        <v>740046</v>
      </c>
      <c r="I2857" s="25" t="s">
        <v>4123</v>
      </c>
      <c r="J2857" s="25">
        <v>1</v>
      </c>
      <c r="K2857" s="25">
        <v>1</v>
      </c>
      <c r="L2857" s="25">
        <f t="shared" si="457"/>
        <v>0</v>
      </c>
      <c r="M2857" s="25" t="s">
        <v>3662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3615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458"/>
        <v>2</v>
      </c>
      <c r="Z2857" s="25" t="str">
        <f t="shared" si="459"/>
        <v>Saturday</v>
      </c>
      <c r="AA2857" s="25" t="str">
        <f t="shared" si="460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454"/>
        <v>2854</v>
      </c>
      <c r="B2858" s="25" t="s">
        <v>3585</v>
      </c>
      <c r="C2858" s="45">
        <v>45912</v>
      </c>
      <c r="D2858" s="45">
        <v>45918</v>
      </c>
      <c r="E2858" s="8">
        <v>82.6</v>
      </c>
      <c r="F2858" s="8">
        <f t="shared" si="455"/>
        <v>7268.7999999999993</v>
      </c>
      <c r="G2858" s="54">
        <f t="shared" si="456"/>
        <v>7268.7999999999993</v>
      </c>
      <c r="H2858" s="25">
        <v>740047</v>
      </c>
      <c r="I2858" s="25" t="s">
        <v>4124</v>
      </c>
      <c r="J2858" s="25">
        <v>1</v>
      </c>
      <c r="K2858" s="25">
        <v>1</v>
      </c>
      <c r="L2858" s="25">
        <f t="shared" si="457"/>
        <v>0</v>
      </c>
      <c r="M2858" s="25" t="s">
        <v>3662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3615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458"/>
        <v>2</v>
      </c>
      <c r="Z2858" s="25" t="str">
        <f t="shared" si="459"/>
        <v>Saturday</v>
      </c>
      <c r="AA2858" s="25" t="str">
        <f t="shared" si="460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454"/>
        <v>2855</v>
      </c>
      <c r="B2859" s="25" t="s">
        <v>3585</v>
      </c>
      <c r="C2859" s="45">
        <v>45912</v>
      </c>
      <c r="D2859" s="45">
        <v>45918</v>
      </c>
      <c r="E2859" s="8">
        <v>82.6</v>
      </c>
      <c r="F2859" s="8">
        <f t="shared" si="455"/>
        <v>7268.7999999999993</v>
      </c>
      <c r="G2859" s="54">
        <f t="shared" si="456"/>
        <v>7268.7999999999993</v>
      </c>
      <c r="H2859" s="25">
        <v>740052</v>
      </c>
      <c r="I2859" s="25" t="s">
        <v>4125</v>
      </c>
      <c r="J2859" s="25">
        <v>1</v>
      </c>
      <c r="K2859" s="25">
        <v>1</v>
      </c>
      <c r="L2859" s="25">
        <f t="shared" si="457"/>
        <v>0</v>
      </c>
      <c r="M2859" s="25" t="s">
        <v>3662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3615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458"/>
        <v>2</v>
      </c>
      <c r="Z2859" s="25" t="str">
        <f t="shared" si="459"/>
        <v>Saturday</v>
      </c>
      <c r="AA2859" s="25" t="str">
        <f t="shared" si="460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454"/>
        <v>2856</v>
      </c>
      <c r="B2860" s="25" t="s">
        <v>3585</v>
      </c>
      <c r="C2860" s="45">
        <v>45912</v>
      </c>
      <c r="D2860" s="45">
        <v>45918</v>
      </c>
      <c r="E2860" s="8">
        <v>82.6</v>
      </c>
      <c r="F2860" s="8">
        <f t="shared" si="455"/>
        <v>7268.7999999999993</v>
      </c>
      <c r="G2860" s="54">
        <f t="shared" si="456"/>
        <v>7268.7999999999993</v>
      </c>
      <c r="H2860" s="25">
        <v>740053</v>
      </c>
      <c r="I2860" s="25" t="s">
        <v>4126</v>
      </c>
      <c r="J2860" s="25">
        <v>1</v>
      </c>
      <c r="K2860" s="25">
        <v>1</v>
      </c>
      <c r="L2860" s="25">
        <f t="shared" si="457"/>
        <v>0</v>
      </c>
      <c r="M2860" s="25" t="s">
        <v>3662</v>
      </c>
      <c r="N2860" s="45">
        <v>45920</v>
      </c>
      <c r="O2860" s="54">
        <v>13717.5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3615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458"/>
        <v>2</v>
      </c>
      <c r="Z2860" s="25" t="str">
        <f t="shared" si="459"/>
        <v>Saturday</v>
      </c>
      <c r="AA2860" s="25" t="str">
        <f t="shared" si="460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454"/>
        <v>2857</v>
      </c>
      <c r="B2861" s="25" t="s">
        <v>3585</v>
      </c>
      <c r="C2861" s="45">
        <v>45912</v>
      </c>
      <c r="D2861" s="45">
        <v>45918</v>
      </c>
      <c r="E2861" s="8">
        <v>82.6</v>
      </c>
      <c r="F2861" s="8">
        <f t="shared" si="455"/>
        <v>7268.7999999999993</v>
      </c>
      <c r="G2861" s="54">
        <f t="shared" si="456"/>
        <v>7268.7999999999993</v>
      </c>
      <c r="H2861" s="25">
        <v>740368</v>
      </c>
      <c r="I2861" s="25" t="s">
        <v>4127</v>
      </c>
      <c r="J2861" s="25">
        <v>1</v>
      </c>
      <c r="K2861" s="25">
        <v>1</v>
      </c>
      <c r="L2861" s="25">
        <f t="shared" si="457"/>
        <v>0</v>
      </c>
      <c r="M2861" s="25" t="s">
        <v>3662</v>
      </c>
      <c r="N2861" s="45">
        <v>45920</v>
      </c>
      <c r="O2861" s="54">
        <v>13717.5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3615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458"/>
        <v>2</v>
      </c>
      <c r="Z2861" s="25" t="str">
        <f t="shared" si="459"/>
        <v>Saturday</v>
      </c>
      <c r="AA2861" s="25" t="str">
        <f t="shared" si="460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454"/>
        <v>2858</v>
      </c>
      <c r="B2862" s="25" t="s">
        <v>3585</v>
      </c>
      <c r="C2862" s="45">
        <v>45912</v>
      </c>
      <c r="D2862" s="45">
        <v>45918</v>
      </c>
      <c r="E2862" s="8">
        <v>82.6</v>
      </c>
      <c r="F2862" s="8">
        <f t="shared" si="455"/>
        <v>7268.7999999999993</v>
      </c>
      <c r="G2862" s="54">
        <f t="shared" si="456"/>
        <v>7268.7999999999993</v>
      </c>
      <c r="H2862" s="25">
        <v>740717</v>
      </c>
      <c r="I2862" s="25" t="s">
        <v>4128</v>
      </c>
      <c r="J2862" s="25">
        <v>1</v>
      </c>
      <c r="K2862" s="25">
        <v>1</v>
      </c>
      <c r="L2862" s="25">
        <f t="shared" si="457"/>
        <v>0</v>
      </c>
      <c r="M2862" s="25" t="s">
        <v>3662</v>
      </c>
      <c r="N2862" s="45">
        <v>45920</v>
      </c>
      <c r="O2862" s="54">
        <v>13717.5</v>
      </c>
      <c r="P2862" s="25" t="s">
        <v>1139</v>
      </c>
      <c r="Q2862" s="25">
        <v>58155921386</v>
      </c>
      <c r="R2862" s="25" t="s">
        <v>41</v>
      </c>
      <c r="S2862" s="3">
        <v>4</v>
      </c>
      <c r="T2862" s="55" t="s">
        <v>3615</v>
      </c>
      <c r="U2862" s="25" t="s">
        <v>19</v>
      </c>
      <c r="V2862" s="25" t="str">
        <f>VLOOKUP(P2862,'Customer List'!B:C,2,)</f>
        <v>Banglore</v>
      </c>
      <c r="W2862" s="56"/>
      <c r="X2862" s="45">
        <v>45922</v>
      </c>
      <c r="Y2862" s="25">
        <f t="shared" si="458"/>
        <v>2</v>
      </c>
      <c r="Z2862" s="25" t="str">
        <f t="shared" si="459"/>
        <v>Saturday</v>
      </c>
      <c r="AA2862" s="25" t="str">
        <f t="shared" si="460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454"/>
        <v>2859</v>
      </c>
      <c r="B2863" s="25" t="s">
        <v>3585</v>
      </c>
      <c r="C2863" s="45">
        <v>45912</v>
      </c>
      <c r="D2863" s="45">
        <v>45918</v>
      </c>
      <c r="E2863" s="8">
        <v>1</v>
      </c>
      <c r="F2863" s="8">
        <f t="shared" si="455"/>
        <v>88</v>
      </c>
      <c r="G2863" s="54">
        <f t="shared" si="456"/>
        <v>88</v>
      </c>
      <c r="H2863" s="25">
        <v>740809</v>
      </c>
      <c r="I2863" s="25" t="s">
        <v>4129</v>
      </c>
      <c r="J2863" s="25">
        <v>1</v>
      </c>
      <c r="K2863" s="25">
        <v>1</v>
      </c>
      <c r="L2863" s="25">
        <f t="shared" si="457"/>
        <v>0</v>
      </c>
      <c r="M2863" s="25" t="s">
        <v>4982</v>
      </c>
      <c r="N2863" s="45">
        <v>45939</v>
      </c>
      <c r="O2863" s="54">
        <v>0</v>
      </c>
      <c r="P2863" s="25" t="s">
        <v>4867</v>
      </c>
      <c r="Q2863" s="25">
        <v>58156706370</v>
      </c>
      <c r="R2863" s="25"/>
      <c r="S2863" s="3">
        <v>4</v>
      </c>
      <c r="T2863" s="55" t="s">
        <v>3605</v>
      </c>
      <c r="U2863" s="25" t="s">
        <v>19</v>
      </c>
      <c r="V2863" s="25" t="str">
        <f>VLOOKUP(P2863,'Customer List'!B:C,2,)</f>
        <v>Banglore</v>
      </c>
      <c r="W2863" s="56"/>
      <c r="X2863" s="45" t="str">
        <f>IF(OR(R2863 = "PRIYANKA MADAM", R2863 = "DEEPAK", R2863 = "PORTER"),N2863,"")</f>
        <v/>
      </c>
      <c r="Y2863" s="25" t="str">
        <f t="shared" si="458"/>
        <v/>
      </c>
      <c r="Z2863" s="25" t="str">
        <f t="shared" si="459"/>
        <v>Thursday</v>
      </c>
      <c r="AA2863" s="25" t="str">
        <f t="shared" si="460"/>
        <v/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454"/>
        <v>2860</v>
      </c>
      <c r="B2864" s="25" t="s">
        <v>3585</v>
      </c>
      <c r="C2864" s="45">
        <v>45912</v>
      </c>
      <c r="D2864" s="45">
        <v>45918</v>
      </c>
      <c r="E2864" s="8">
        <v>205.8</v>
      </c>
      <c r="F2864" s="8">
        <f t="shared" si="455"/>
        <v>18110.400000000001</v>
      </c>
      <c r="G2864" s="54">
        <f t="shared" si="456"/>
        <v>18110.400000000001</v>
      </c>
      <c r="H2864" s="25">
        <v>741041</v>
      </c>
      <c r="I2864" s="25" t="s">
        <v>4130</v>
      </c>
      <c r="J2864" s="25">
        <v>1</v>
      </c>
      <c r="K2864" s="25">
        <v>1</v>
      </c>
      <c r="L2864" s="25">
        <f t="shared" si="457"/>
        <v>0</v>
      </c>
      <c r="M2864" s="25" t="s">
        <v>3662</v>
      </c>
      <c r="N2864" s="45">
        <v>45920</v>
      </c>
      <c r="O2864" s="54">
        <v>34177.5</v>
      </c>
      <c r="P2864" s="25" t="s">
        <v>1139</v>
      </c>
      <c r="Q2864" s="25">
        <v>58155921386</v>
      </c>
      <c r="R2864" s="25" t="s">
        <v>41</v>
      </c>
      <c r="S2864" s="3">
        <v>4</v>
      </c>
      <c r="T2864" s="55" t="s">
        <v>3615</v>
      </c>
      <c r="U2864" s="25" t="s">
        <v>19</v>
      </c>
      <c r="V2864" s="25" t="str">
        <f>VLOOKUP(P2864,'Customer List'!B:C,2,)</f>
        <v>Banglore</v>
      </c>
      <c r="W2864" s="56"/>
      <c r="X2864" s="45">
        <v>45922</v>
      </c>
      <c r="Y2864" s="25">
        <f t="shared" si="458"/>
        <v>2</v>
      </c>
      <c r="Z2864" s="25" t="str">
        <f t="shared" si="459"/>
        <v>Saturday</v>
      </c>
      <c r="AA2864" s="25" t="str">
        <f t="shared" si="460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454"/>
        <v>2861</v>
      </c>
      <c r="B2865" s="25" t="s">
        <v>3585</v>
      </c>
      <c r="C2865" s="45">
        <v>45912</v>
      </c>
      <c r="D2865" s="45">
        <v>45918</v>
      </c>
      <c r="E2865" s="8">
        <v>41.3</v>
      </c>
      <c r="F2865" s="8">
        <f t="shared" si="455"/>
        <v>3634.3999999999996</v>
      </c>
      <c r="G2865" s="54">
        <f t="shared" si="456"/>
        <v>3634.3999999999996</v>
      </c>
      <c r="H2865" s="25">
        <v>741042</v>
      </c>
      <c r="I2865" s="25" t="s">
        <v>4131</v>
      </c>
      <c r="J2865" s="25">
        <v>1</v>
      </c>
      <c r="K2865" s="25">
        <v>1</v>
      </c>
      <c r="L2865" s="25">
        <f t="shared" si="457"/>
        <v>0</v>
      </c>
      <c r="M2865" s="25" t="s">
        <v>3662</v>
      </c>
      <c r="N2865" s="45">
        <v>45920</v>
      </c>
      <c r="O2865" s="54">
        <v>6858.75</v>
      </c>
      <c r="P2865" s="25" t="s">
        <v>1139</v>
      </c>
      <c r="Q2865" s="25">
        <v>58155921386</v>
      </c>
      <c r="R2865" s="25" t="s">
        <v>41</v>
      </c>
      <c r="S2865" s="3">
        <v>4</v>
      </c>
      <c r="T2865" s="55" t="s">
        <v>3615</v>
      </c>
      <c r="U2865" s="25" t="s">
        <v>19</v>
      </c>
      <c r="V2865" s="25" t="str">
        <f>VLOOKUP(P2865,'Customer List'!B:C,2,)</f>
        <v>Banglore</v>
      </c>
      <c r="W2865" s="56"/>
      <c r="X2865" s="45">
        <v>45922</v>
      </c>
      <c r="Y2865" s="25">
        <f t="shared" si="458"/>
        <v>2</v>
      </c>
      <c r="Z2865" s="25" t="str">
        <f t="shared" si="459"/>
        <v>Saturday</v>
      </c>
      <c r="AA2865" s="25" t="str">
        <f t="shared" si="460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454"/>
        <v>2862</v>
      </c>
      <c r="B2866" s="25" t="s">
        <v>3585</v>
      </c>
      <c r="C2866" s="45">
        <v>45912</v>
      </c>
      <c r="D2866" s="45">
        <v>45918</v>
      </c>
      <c r="E2866" s="8">
        <v>171.75</v>
      </c>
      <c r="F2866" s="8">
        <f t="shared" si="455"/>
        <v>15114</v>
      </c>
      <c r="G2866" s="54">
        <f t="shared" si="456"/>
        <v>15114</v>
      </c>
      <c r="H2866" s="25">
        <v>846102</v>
      </c>
      <c r="I2866" s="25" t="s">
        <v>4132</v>
      </c>
      <c r="J2866" s="25">
        <v>1</v>
      </c>
      <c r="K2866" s="25">
        <v>1</v>
      </c>
      <c r="L2866" s="25">
        <f t="shared" si="457"/>
        <v>0</v>
      </c>
      <c r="M2866" s="25" t="s">
        <v>3650</v>
      </c>
      <c r="N2866" s="45">
        <v>45920</v>
      </c>
      <c r="O2866" s="54">
        <v>24045</v>
      </c>
      <c r="P2866" s="25" t="s">
        <v>622</v>
      </c>
      <c r="Q2866" s="25">
        <v>58155918542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Hyderabad</v>
      </c>
      <c r="W2866" s="56"/>
      <c r="X2866" s="45">
        <v>45922</v>
      </c>
      <c r="Y2866" s="25">
        <f t="shared" si="458"/>
        <v>2</v>
      </c>
      <c r="Z2866" s="25" t="str">
        <f t="shared" si="459"/>
        <v>Saturday</v>
      </c>
      <c r="AA2866" s="25" t="str">
        <f t="shared" si="460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454"/>
        <v>2863</v>
      </c>
      <c r="B2867" s="25" t="s">
        <v>3585</v>
      </c>
      <c r="C2867" s="45">
        <v>45912</v>
      </c>
      <c r="D2867" s="45">
        <v>45918</v>
      </c>
      <c r="E2867" s="8">
        <v>990</v>
      </c>
      <c r="F2867" s="8">
        <f t="shared" si="455"/>
        <v>87120</v>
      </c>
      <c r="G2867" s="54">
        <f t="shared" si="456"/>
        <v>174240</v>
      </c>
      <c r="H2867" s="25">
        <v>900007328</v>
      </c>
      <c r="I2867" s="25" t="s">
        <v>4222</v>
      </c>
      <c r="J2867" s="25">
        <v>2</v>
      </c>
      <c r="K2867" s="25">
        <v>2</v>
      </c>
      <c r="L2867" s="25">
        <f t="shared" si="457"/>
        <v>0</v>
      </c>
      <c r="M2867" s="25" t="s">
        <v>3646</v>
      </c>
      <c r="N2867" s="45">
        <v>45920</v>
      </c>
      <c r="O2867" s="54">
        <v>231660</v>
      </c>
      <c r="P2867" s="25" t="s">
        <v>3597</v>
      </c>
      <c r="Q2867" s="25">
        <v>58155928084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MADURAI</v>
      </c>
      <c r="W2867" s="56"/>
      <c r="X2867" s="45">
        <v>45922</v>
      </c>
      <c r="Y2867" s="25">
        <f t="shared" si="458"/>
        <v>2</v>
      </c>
      <c r="Z2867" s="25" t="str">
        <f t="shared" si="459"/>
        <v>Saturday</v>
      </c>
      <c r="AA2867" s="25" t="str">
        <f t="shared" si="460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454"/>
        <v>2864</v>
      </c>
      <c r="B2868" s="25" t="s">
        <v>3585</v>
      </c>
      <c r="C2868" s="45">
        <v>45912</v>
      </c>
      <c r="D2868" s="45">
        <v>45918</v>
      </c>
      <c r="E2868" s="8">
        <v>1540</v>
      </c>
      <c r="F2868" s="8">
        <f t="shared" si="455"/>
        <v>135520</v>
      </c>
      <c r="G2868" s="54">
        <f t="shared" si="456"/>
        <v>271040</v>
      </c>
      <c r="H2868" s="25">
        <v>900007329</v>
      </c>
      <c r="I2868" s="25" t="s">
        <v>4223</v>
      </c>
      <c r="J2868" s="25">
        <v>2</v>
      </c>
      <c r="K2868" s="25">
        <v>2</v>
      </c>
      <c r="L2868" s="25">
        <f t="shared" si="457"/>
        <v>0</v>
      </c>
      <c r="M2868" s="25" t="s">
        <v>3646</v>
      </c>
      <c r="N2868" s="45">
        <v>45920</v>
      </c>
      <c r="O2868" s="54">
        <v>360360</v>
      </c>
      <c r="P2868" s="25" t="s">
        <v>3597</v>
      </c>
      <c r="Q2868" s="25">
        <v>58155928084</v>
      </c>
      <c r="R2868" s="25" t="s">
        <v>41</v>
      </c>
      <c r="S2868" s="3">
        <v>4</v>
      </c>
      <c r="T2868" s="55"/>
      <c r="U2868" s="25" t="s">
        <v>19</v>
      </c>
      <c r="V2868" s="25" t="str">
        <f>VLOOKUP(P2868,'Customer List'!B:C,2,)</f>
        <v>MADURAI</v>
      </c>
      <c r="W2868" s="56"/>
      <c r="X2868" s="45">
        <v>45922</v>
      </c>
      <c r="Y2868" s="25">
        <f t="shared" si="458"/>
        <v>2</v>
      </c>
      <c r="Z2868" s="25" t="str">
        <f t="shared" si="459"/>
        <v>Saturday</v>
      </c>
      <c r="AA2868" s="25" t="str">
        <f t="shared" si="460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454"/>
        <v>2865</v>
      </c>
      <c r="B2869" s="25" t="s">
        <v>3585</v>
      </c>
      <c r="C2869" s="45">
        <v>45912</v>
      </c>
      <c r="D2869" s="45">
        <v>45918</v>
      </c>
      <c r="E2869" s="8">
        <v>62.3</v>
      </c>
      <c r="F2869" s="8">
        <f t="shared" si="455"/>
        <v>5482.4</v>
      </c>
      <c r="G2869" s="54">
        <f t="shared" si="456"/>
        <v>5482.4</v>
      </c>
      <c r="H2869" s="25">
        <v>906113</v>
      </c>
      <c r="I2869" s="25" t="s">
        <v>4224</v>
      </c>
      <c r="J2869" s="25">
        <v>1</v>
      </c>
      <c r="K2869" s="25">
        <v>1</v>
      </c>
      <c r="L2869" s="25">
        <f t="shared" si="457"/>
        <v>0</v>
      </c>
      <c r="M2869" s="25" t="s">
        <v>3650</v>
      </c>
      <c r="N2869" s="45">
        <v>45920</v>
      </c>
      <c r="O2869" s="54">
        <v>9345</v>
      </c>
      <c r="P2869" s="25" t="s">
        <v>622</v>
      </c>
      <c r="Q2869" s="25">
        <v>58155918542</v>
      </c>
      <c r="R2869" s="25" t="s">
        <v>41</v>
      </c>
      <c r="S2869" s="3">
        <v>4</v>
      </c>
      <c r="T2869" s="55"/>
      <c r="U2869" s="25" t="s">
        <v>19</v>
      </c>
      <c r="V2869" s="25" t="str">
        <f>VLOOKUP(P2869,'Customer List'!B:C,2,)</f>
        <v>Hyderabad</v>
      </c>
      <c r="W2869" s="56"/>
      <c r="X2869" s="45">
        <v>45922</v>
      </c>
      <c r="Y2869" s="25">
        <f t="shared" si="458"/>
        <v>2</v>
      </c>
      <c r="Z2869" s="25" t="str">
        <f t="shared" si="459"/>
        <v>Saturday</v>
      </c>
      <c r="AA2869" s="25" t="str">
        <f t="shared" si="460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454"/>
        <v>2866</v>
      </c>
      <c r="B2870" s="25" t="s">
        <v>3585</v>
      </c>
      <c r="C2870" s="45">
        <v>45912</v>
      </c>
      <c r="D2870" s="45">
        <v>45918</v>
      </c>
      <c r="E2870" s="8">
        <v>152.6</v>
      </c>
      <c r="F2870" s="8">
        <f t="shared" si="455"/>
        <v>13428.8</v>
      </c>
      <c r="G2870" s="54">
        <f t="shared" si="456"/>
        <v>13428.8</v>
      </c>
      <c r="H2870" s="25">
        <v>921304</v>
      </c>
      <c r="I2870" s="25" t="s">
        <v>4225</v>
      </c>
      <c r="J2870" s="25">
        <v>1</v>
      </c>
      <c r="K2870" s="25">
        <v>1</v>
      </c>
      <c r="L2870" s="25">
        <f t="shared" si="457"/>
        <v>0</v>
      </c>
      <c r="M2870" s="25" t="s">
        <v>3660</v>
      </c>
      <c r="N2870" s="45">
        <v>45920</v>
      </c>
      <c r="O2870" s="54">
        <v>16559.28</v>
      </c>
      <c r="P2870" s="25" t="s">
        <v>277</v>
      </c>
      <c r="Q2870" s="25">
        <v>58155927303</v>
      </c>
      <c r="R2870" s="25" t="s">
        <v>41</v>
      </c>
      <c r="S2870" s="3">
        <v>4</v>
      </c>
      <c r="T2870" s="55"/>
      <c r="U2870" s="25" t="s">
        <v>19</v>
      </c>
      <c r="V2870" s="25" t="str">
        <f>VLOOKUP(P2870,'Customer List'!B:C,2,)</f>
        <v>Pune</v>
      </c>
      <c r="W2870" s="56"/>
      <c r="X2870" s="45">
        <v>45923</v>
      </c>
      <c r="Y2870" s="25">
        <f t="shared" si="458"/>
        <v>3</v>
      </c>
      <c r="Z2870" s="25" t="str">
        <f t="shared" si="459"/>
        <v>Saturday</v>
      </c>
      <c r="AA2870" s="25" t="str">
        <f t="shared" si="460"/>
        <v>Tuesday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454"/>
        <v>2867</v>
      </c>
      <c r="B2871" s="25" t="s">
        <v>3585</v>
      </c>
      <c r="C2871" s="45">
        <v>45912</v>
      </c>
      <c r="D2871" s="45">
        <v>45918</v>
      </c>
      <c r="E2871" s="8">
        <v>88.9</v>
      </c>
      <c r="F2871" s="8">
        <f t="shared" si="455"/>
        <v>7823.2000000000007</v>
      </c>
      <c r="G2871" s="54">
        <f t="shared" si="456"/>
        <v>7823.2000000000007</v>
      </c>
      <c r="H2871" s="25">
        <v>926201</v>
      </c>
      <c r="I2871" s="25" t="s">
        <v>4226</v>
      </c>
      <c r="J2871" s="25">
        <v>1</v>
      </c>
      <c r="K2871" s="25">
        <v>1</v>
      </c>
      <c r="L2871" s="25">
        <f t="shared" si="457"/>
        <v>0</v>
      </c>
      <c r="M2871" s="25" t="s">
        <v>3660</v>
      </c>
      <c r="N2871" s="45">
        <v>45920</v>
      </c>
      <c r="O2871" s="54">
        <v>9646.92</v>
      </c>
      <c r="P2871" s="25" t="s">
        <v>277</v>
      </c>
      <c r="Q2871" s="25">
        <v>58155927303</v>
      </c>
      <c r="R2871" s="25" t="s">
        <v>41</v>
      </c>
      <c r="S2871" s="3" t="s">
        <v>300</v>
      </c>
      <c r="T2871" s="55"/>
      <c r="U2871" s="25" t="s">
        <v>19</v>
      </c>
      <c r="V2871" s="25" t="str">
        <f>VLOOKUP(P2871,'Customer List'!B:C,2,)</f>
        <v>Pune</v>
      </c>
      <c r="W2871" s="56"/>
      <c r="X2871" s="45">
        <v>45923</v>
      </c>
      <c r="Y2871" s="25">
        <f t="shared" si="458"/>
        <v>3</v>
      </c>
      <c r="Z2871" s="25" t="str">
        <f t="shared" si="459"/>
        <v>Saturday</v>
      </c>
      <c r="AA2871" s="25" t="str">
        <f t="shared" si="460"/>
        <v>Tuesday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ref="A2872:A2935" si="461">A2871+1</f>
        <v>2868</v>
      </c>
      <c r="B2872" s="25" t="s">
        <v>3606</v>
      </c>
      <c r="C2872" s="45">
        <v>45916</v>
      </c>
      <c r="D2872" s="45">
        <v>45919</v>
      </c>
      <c r="E2872" s="8">
        <v>0</v>
      </c>
      <c r="F2872" s="8">
        <f t="shared" ref="F2872:F2935" si="462">IF(AB2872="DOLLAR",E2872*88,E2872)</f>
        <v>0</v>
      </c>
      <c r="G2872" s="54">
        <f t="shared" ref="G2872:G2935" si="463">F2872*J2872</f>
        <v>0</v>
      </c>
      <c r="H2872" s="25" t="s">
        <v>3607</v>
      </c>
      <c r="I2872" s="25" t="s">
        <v>4227</v>
      </c>
      <c r="J2872" s="25">
        <v>1</v>
      </c>
      <c r="K2872" s="25">
        <v>1</v>
      </c>
      <c r="L2872" s="25">
        <f t="shared" ref="L2872:L2935" si="464">J2872-K2872</f>
        <v>0</v>
      </c>
      <c r="M2872" s="25" t="s">
        <v>3676</v>
      </c>
      <c r="N2872" s="45">
        <v>45920</v>
      </c>
      <c r="O2872" s="54">
        <v>0</v>
      </c>
      <c r="P2872" s="25" t="s">
        <v>3608</v>
      </c>
      <c r="Q2872" s="25">
        <v>58155918774</v>
      </c>
      <c r="R2872" s="25" t="s">
        <v>41</v>
      </c>
      <c r="S2872" s="3">
        <v>4</v>
      </c>
      <c r="T2872" s="55" t="s">
        <v>3614</v>
      </c>
      <c r="U2872" s="25" t="s">
        <v>3360</v>
      </c>
      <c r="V2872" s="25" t="str">
        <f>VLOOKUP(P2872,'Customer List'!B:C,2,)</f>
        <v>Mumbai</v>
      </c>
      <c r="W2872" s="56"/>
      <c r="X2872" s="45">
        <v>45922</v>
      </c>
      <c r="Y2872" s="25">
        <f t="shared" si="458"/>
        <v>2</v>
      </c>
      <c r="Z2872" s="25" t="str">
        <f t="shared" si="459"/>
        <v>Saturday</v>
      </c>
      <c r="AA2872" s="25" t="str">
        <f t="shared" si="460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461"/>
        <v>2869</v>
      </c>
      <c r="B2873" s="25">
        <v>178883</v>
      </c>
      <c r="C2873" s="45">
        <v>45915</v>
      </c>
      <c r="D2873" s="45">
        <v>45919</v>
      </c>
      <c r="E2873" s="8">
        <v>172</v>
      </c>
      <c r="F2873" s="8">
        <f t="shared" si="462"/>
        <v>15136</v>
      </c>
      <c r="G2873" s="54">
        <f t="shared" si="463"/>
        <v>15136</v>
      </c>
      <c r="H2873" s="25" t="s">
        <v>659</v>
      </c>
      <c r="I2873" s="25" t="s">
        <v>4133</v>
      </c>
      <c r="J2873" s="25">
        <v>1</v>
      </c>
      <c r="K2873" s="25">
        <v>1</v>
      </c>
      <c r="L2873" s="25">
        <f t="shared" si="464"/>
        <v>0</v>
      </c>
      <c r="M2873" s="25" t="s">
        <v>3656</v>
      </c>
      <c r="N2873" s="45">
        <v>45920</v>
      </c>
      <c r="O2873" s="54">
        <v>12642</v>
      </c>
      <c r="P2873" s="25" t="s">
        <v>3610</v>
      </c>
      <c r="Q2873" s="25">
        <v>58155922742</v>
      </c>
      <c r="R2873" s="25" t="s">
        <v>41</v>
      </c>
      <c r="S2873" s="3">
        <v>4</v>
      </c>
      <c r="T2873" s="55"/>
      <c r="U2873" s="25" t="s">
        <v>424</v>
      </c>
      <c r="V2873" s="25" t="str">
        <f>VLOOKUP(P2873,'Customer List'!B:C,2,)</f>
        <v>Kharagpur</v>
      </c>
      <c r="W2873" s="56"/>
      <c r="X2873" s="45">
        <v>45922</v>
      </c>
      <c r="Y2873" s="25">
        <f t="shared" ref="Y2873:Y2910" si="465">IF(X2873="", "", X2873-N2873)</f>
        <v>2</v>
      </c>
      <c r="Z2873" s="25" t="str">
        <f t="shared" ref="Z2873:Z2910" si="466">IF(N2873="", "", TEXT(N2873, "dddd"))</f>
        <v>Saturday</v>
      </c>
      <c r="AA2873" s="25" t="str">
        <f t="shared" ref="AA2873:AA2910" si="46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461"/>
        <v>2870</v>
      </c>
      <c r="B2874" s="25">
        <v>178883</v>
      </c>
      <c r="C2874" s="45">
        <v>45915</v>
      </c>
      <c r="D2874" s="45">
        <v>45919</v>
      </c>
      <c r="E2874" s="8">
        <v>903</v>
      </c>
      <c r="F2874" s="8">
        <f t="shared" si="462"/>
        <v>79464</v>
      </c>
      <c r="G2874" s="54">
        <f t="shared" si="463"/>
        <v>79464</v>
      </c>
      <c r="H2874" s="25" t="s">
        <v>2073</v>
      </c>
      <c r="I2874" s="25" t="s">
        <v>4140</v>
      </c>
      <c r="J2874" s="25">
        <v>1</v>
      </c>
      <c r="K2874" s="25">
        <v>1</v>
      </c>
      <c r="L2874" s="25">
        <f t="shared" si="464"/>
        <v>0</v>
      </c>
      <c r="M2874" s="25" t="s">
        <v>3652</v>
      </c>
      <c r="N2874" s="45">
        <v>45920</v>
      </c>
      <c r="O2874" s="54">
        <v>155011.5</v>
      </c>
      <c r="P2874" s="25" t="s">
        <v>3611</v>
      </c>
      <c r="Q2874" s="25">
        <v>58155922370</v>
      </c>
      <c r="R2874" s="25" t="s">
        <v>41</v>
      </c>
      <c r="S2874" s="3">
        <v>4</v>
      </c>
      <c r="T2874" s="55"/>
      <c r="U2874" s="25" t="s">
        <v>424</v>
      </c>
      <c r="V2874" s="25" t="str">
        <f>VLOOKUP(P2874,'Customer List'!B:C,2,)</f>
        <v>NAGPUR</v>
      </c>
      <c r="W2874" s="56"/>
      <c r="X2874" s="45">
        <v>45922</v>
      </c>
      <c r="Y2874" s="25">
        <f t="shared" si="465"/>
        <v>2</v>
      </c>
      <c r="Z2874" s="25" t="str">
        <f t="shared" si="466"/>
        <v>Saturday</v>
      </c>
      <c r="AA2874" s="25" t="str">
        <f t="shared" si="46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461"/>
        <v>2871</v>
      </c>
      <c r="B2875" s="25">
        <v>178883</v>
      </c>
      <c r="C2875" s="45">
        <v>45915</v>
      </c>
      <c r="D2875" s="45">
        <v>45919</v>
      </c>
      <c r="E2875" s="8">
        <v>1064</v>
      </c>
      <c r="F2875" s="8">
        <f t="shared" si="462"/>
        <v>93632</v>
      </c>
      <c r="G2875" s="54">
        <f t="shared" si="463"/>
        <v>93632</v>
      </c>
      <c r="H2875" s="25" t="s">
        <v>2074</v>
      </c>
      <c r="I2875" s="25" t="s">
        <v>4141</v>
      </c>
      <c r="J2875" s="25">
        <v>1</v>
      </c>
      <c r="K2875" s="25">
        <v>1</v>
      </c>
      <c r="L2875" s="25">
        <f t="shared" si="464"/>
        <v>0</v>
      </c>
      <c r="M2875" s="25" t="s">
        <v>3652</v>
      </c>
      <c r="N2875" s="45">
        <v>45920</v>
      </c>
      <c r="O2875" s="54">
        <v>166845</v>
      </c>
      <c r="P2875" s="25" t="s">
        <v>3611</v>
      </c>
      <c r="Q2875" s="25">
        <v>58155922370</v>
      </c>
      <c r="R2875" s="25" t="s">
        <v>41</v>
      </c>
      <c r="S2875" s="3">
        <v>4</v>
      </c>
      <c r="T2875" s="55"/>
      <c r="U2875" s="25" t="s">
        <v>424</v>
      </c>
      <c r="V2875" s="25" t="str">
        <f>VLOOKUP(P2875,'Customer List'!B:C,2,)</f>
        <v>NAGPUR</v>
      </c>
      <c r="W2875" s="56"/>
      <c r="X2875" s="45">
        <v>45922</v>
      </c>
      <c r="Y2875" s="25">
        <f t="shared" si="465"/>
        <v>2</v>
      </c>
      <c r="Z2875" s="25" t="str">
        <f t="shared" si="466"/>
        <v>Saturday</v>
      </c>
      <c r="AA2875" s="25" t="str">
        <f t="shared" si="467"/>
        <v>Monday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461"/>
        <v>2872</v>
      </c>
      <c r="B2876" s="25">
        <v>178883</v>
      </c>
      <c r="C2876" s="45">
        <v>45915</v>
      </c>
      <c r="D2876" s="45">
        <v>45919</v>
      </c>
      <c r="E2876" s="8">
        <v>3288</v>
      </c>
      <c r="F2876" s="8">
        <f t="shared" si="462"/>
        <v>289344</v>
      </c>
      <c r="G2876" s="54">
        <f t="shared" si="463"/>
        <v>289344</v>
      </c>
      <c r="H2876" s="25" t="s">
        <v>3609</v>
      </c>
      <c r="I2876" s="25" t="s">
        <v>4228</v>
      </c>
      <c r="J2876" s="25">
        <v>1</v>
      </c>
      <c r="K2876" s="25"/>
      <c r="L2876" s="25">
        <f t="shared" si="464"/>
        <v>1</v>
      </c>
      <c r="M2876" s="25"/>
      <c r="N2876" s="45"/>
      <c r="O2876" s="54"/>
      <c r="P2876" s="25" t="s">
        <v>1149</v>
      </c>
      <c r="Q2876" s="25"/>
      <c r="R2876" s="25"/>
      <c r="S2876" s="3">
        <v>4</v>
      </c>
      <c r="T2876" s="55"/>
      <c r="U2876" s="25" t="s">
        <v>424</v>
      </c>
      <c r="V2876" s="25" t="str">
        <f>VLOOKUP(P2876,'Customer List'!B:C,2,)</f>
        <v>STOCK</v>
      </c>
      <c r="W2876" s="56" t="s">
        <v>1149</v>
      </c>
      <c r="X2876" s="45" t="str">
        <f>IF(OR(R2876 = "PRIYANKA MADAM", R2876 = "DEEPAK", R2876 = "PORTER"),N2876,"")</f>
        <v/>
      </c>
      <c r="Y2876" s="25" t="str">
        <f t="shared" si="465"/>
        <v/>
      </c>
      <c r="Z2876" s="25" t="str">
        <f t="shared" si="466"/>
        <v/>
      </c>
      <c r="AA2876" s="25" t="str">
        <f t="shared" si="467"/>
        <v/>
      </c>
      <c r="AB2876" s="25" t="str">
        <f>VLOOKUP(U2876,'Currency Sheet'!A:C,3,)</f>
        <v>DOLLAR</v>
      </c>
      <c r="AC2876" s="67" t="str">
        <f>VLOOKUP(P2876,'Customer List'!B:D,3,)</f>
        <v>STOCK</v>
      </c>
    </row>
    <row r="2877" spans="1:29" x14ac:dyDescent="0.25">
      <c r="A2877" s="25">
        <f t="shared" si="461"/>
        <v>2873</v>
      </c>
      <c r="B2877" s="25" t="s">
        <v>3617</v>
      </c>
      <c r="C2877" s="45">
        <v>45915</v>
      </c>
      <c r="D2877" s="45">
        <v>45922</v>
      </c>
      <c r="E2877" s="8">
        <v>2249</v>
      </c>
      <c r="F2877" s="8">
        <f t="shared" si="462"/>
        <v>197912</v>
      </c>
      <c r="G2877" s="54">
        <f t="shared" si="463"/>
        <v>197912</v>
      </c>
      <c r="H2877" s="25" t="s">
        <v>3618</v>
      </c>
      <c r="I2877" s="25" t="s">
        <v>4229</v>
      </c>
      <c r="J2877" s="25">
        <v>1</v>
      </c>
      <c r="K2877" s="25">
        <v>1</v>
      </c>
      <c r="L2877" s="25">
        <f t="shared" si="464"/>
        <v>0</v>
      </c>
      <c r="M2877" s="25" t="s">
        <v>3621</v>
      </c>
      <c r="N2877" s="45">
        <v>45920</v>
      </c>
      <c r="O2877" s="54">
        <v>393750</v>
      </c>
      <c r="P2877" s="25" t="s">
        <v>371</v>
      </c>
      <c r="Q2877" s="25">
        <v>58155939203</v>
      </c>
      <c r="R2877" s="25" t="s">
        <v>41</v>
      </c>
      <c r="S2877" s="3">
        <v>-80</v>
      </c>
      <c r="T2877" s="55"/>
      <c r="U2877" s="25" t="s">
        <v>3595</v>
      </c>
      <c r="V2877" s="25" t="str">
        <f>VLOOKUP(P2877,'Customer List'!B:C,2,)</f>
        <v>Gujrat</v>
      </c>
      <c r="W2877" s="56"/>
      <c r="X2877" s="45">
        <v>45922</v>
      </c>
      <c r="Y2877" s="25">
        <f t="shared" si="465"/>
        <v>2</v>
      </c>
      <c r="Z2877" s="25" t="str">
        <f t="shared" si="466"/>
        <v>Saturday</v>
      </c>
      <c r="AA2877" s="25" t="str">
        <f t="shared" si="467"/>
        <v>Monday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461"/>
        <v>2874</v>
      </c>
      <c r="B2878" s="25" t="s">
        <v>3617</v>
      </c>
      <c r="C2878" s="45">
        <v>45915</v>
      </c>
      <c r="D2878" s="45">
        <v>45922</v>
      </c>
      <c r="E2878" s="8">
        <v>1</v>
      </c>
      <c r="F2878" s="8">
        <f t="shared" si="462"/>
        <v>88</v>
      </c>
      <c r="G2878" s="54">
        <f t="shared" si="463"/>
        <v>88</v>
      </c>
      <c r="H2878" s="25" t="s">
        <v>3619</v>
      </c>
      <c r="I2878" s="25" t="s">
        <v>4230</v>
      </c>
      <c r="J2878" s="25">
        <v>1</v>
      </c>
      <c r="K2878" s="25">
        <v>1</v>
      </c>
      <c r="L2878" s="25">
        <f t="shared" si="464"/>
        <v>0</v>
      </c>
      <c r="M2878" s="25" t="s">
        <v>3621</v>
      </c>
      <c r="N2878" s="45">
        <v>45920</v>
      </c>
      <c r="O2878" s="54">
        <v>0</v>
      </c>
      <c r="P2878" s="25" t="s">
        <v>371</v>
      </c>
      <c r="Q2878" s="25">
        <v>58155939203</v>
      </c>
      <c r="R2878" s="25" t="s">
        <v>41</v>
      </c>
      <c r="S2878" s="3">
        <v>-80</v>
      </c>
      <c r="T2878" s="55" t="s">
        <v>3622</v>
      </c>
      <c r="U2878" s="25" t="s">
        <v>3595</v>
      </c>
      <c r="V2878" s="25" t="str">
        <f>VLOOKUP(P2878,'Customer List'!B:C,2,)</f>
        <v>Gujrat</v>
      </c>
      <c r="W2878" s="56"/>
      <c r="X2878" s="45">
        <v>45922</v>
      </c>
      <c r="Y2878" s="25">
        <f t="shared" si="465"/>
        <v>2</v>
      </c>
      <c r="Z2878" s="25" t="str">
        <f t="shared" si="466"/>
        <v>Saturday</v>
      </c>
      <c r="AA2878" s="25" t="str">
        <f t="shared" si="467"/>
        <v>Monday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461"/>
        <v>2875</v>
      </c>
      <c r="B2879" s="25" t="s">
        <v>3683</v>
      </c>
      <c r="C2879" s="45">
        <v>45917</v>
      </c>
      <c r="D2879" s="45">
        <v>45922</v>
      </c>
      <c r="E2879" s="8">
        <v>11860.25</v>
      </c>
      <c r="F2879" s="8">
        <f t="shared" si="462"/>
        <v>11860.25</v>
      </c>
      <c r="G2879" s="54">
        <f t="shared" si="463"/>
        <v>23720.5</v>
      </c>
      <c r="H2879" s="25">
        <v>100575</v>
      </c>
      <c r="I2879" s="25" t="s">
        <v>4734</v>
      </c>
      <c r="J2879" s="25">
        <v>2</v>
      </c>
      <c r="K2879" s="25"/>
      <c r="L2879" s="25">
        <f t="shared" si="464"/>
        <v>2</v>
      </c>
      <c r="M2879" s="25"/>
      <c r="N2879" s="45"/>
      <c r="O2879" s="54"/>
      <c r="P2879" s="25" t="s">
        <v>1149</v>
      </c>
      <c r="Q2879" s="25"/>
      <c r="R2879" s="25"/>
      <c r="S2879" s="3">
        <v>4</v>
      </c>
      <c r="T2879" s="55"/>
      <c r="U2879" s="25" t="s">
        <v>2091</v>
      </c>
      <c r="V2879" s="25" t="str">
        <f>VLOOKUP(P2879,'Customer List'!B:C,2,)</f>
        <v>STOCK</v>
      </c>
      <c r="W2879" s="56" t="s">
        <v>1149</v>
      </c>
      <c r="X2879" s="45" t="str">
        <f t="shared" ref="X2879:X2880" si="468">IF(OR(R2879 = "PRIYANKA MADAM", R2879 = "DEEPAK", R2879 = "PORTER"),N2879,"")</f>
        <v/>
      </c>
      <c r="Y2879" s="25" t="str">
        <f t="shared" si="465"/>
        <v/>
      </c>
      <c r="Z2879" s="25" t="str">
        <f t="shared" si="466"/>
        <v/>
      </c>
      <c r="AA2879" s="25" t="str">
        <f t="shared" si="467"/>
        <v/>
      </c>
      <c r="AB2879" s="25" t="str">
        <f>VLOOKUP(U2879,'Currency Sheet'!A:C,3,)</f>
        <v>INR</v>
      </c>
      <c r="AC2879" s="67" t="str">
        <f>VLOOKUP(P2879,'Customer List'!B:D,3,)</f>
        <v>STOCK</v>
      </c>
    </row>
    <row r="2880" spans="1:29" x14ac:dyDescent="0.25">
      <c r="A2880" s="25">
        <f t="shared" si="461"/>
        <v>2876</v>
      </c>
      <c r="B2880" s="25" t="s">
        <v>3683</v>
      </c>
      <c r="C2880" s="45">
        <v>45917</v>
      </c>
      <c r="D2880" s="45">
        <v>45922</v>
      </c>
      <c r="E2880" s="8">
        <v>51562.5</v>
      </c>
      <c r="F2880" s="8">
        <f t="shared" si="462"/>
        <v>51562.5</v>
      </c>
      <c r="G2880" s="54">
        <f t="shared" si="463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4"/>
        <v>0</v>
      </c>
      <c r="M2880" s="25" t="s">
        <v>3694</v>
      </c>
      <c r="N2880" s="45">
        <v>45923</v>
      </c>
      <c r="O2880" s="54">
        <v>61875</v>
      </c>
      <c r="P2880" s="25" t="s">
        <v>3695</v>
      </c>
      <c r="Q2880" s="25" t="s">
        <v>2078</v>
      </c>
      <c r="R2880" s="25" t="s">
        <v>849</v>
      </c>
      <c r="S2880" s="3" t="s">
        <v>300</v>
      </c>
      <c r="T2880" s="55"/>
      <c r="U2880" s="25" t="s">
        <v>2091</v>
      </c>
      <c r="V2880" s="25" t="e">
        <f>VLOOKUP(P2880,'Customer List'!B:C,2,)</f>
        <v>#N/A</v>
      </c>
      <c r="W2880" s="56"/>
      <c r="X2880" s="45">
        <f t="shared" si="468"/>
        <v>45923</v>
      </c>
      <c r="Y2880" s="25">
        <f t="shared" si="465"/>
        <v>0</v>
      </c>
      <c r="Z2880" s="25" t="str">
        <f t="shared" si="466"/>
        <v>Tuesday</v>
      </c>
      <c r="AA2880" s="25" t="str">
        <f t="shared" si="467"/>
        <v>Tuesday</v>
      </c>
      <c r="AB2880" s="25" t="str">
        <f>VLOOKUP(U2880,'Currency Sheet'!A:C,3,)</f>
        <v>INR</v>
      </c>
      <c r="AC2880" s="67" t="e">
        <f>VLOOKUP(P2880,'Customer List'!B:D,3,)</f>
        <v>#N/A</v>
      </c>
    </row>
    <row r="2881" spans="1:29" x14ac:dyDescent="0.25">
      <c r="A2881" s="25">
        <f t="shared" si="461"/>
        <v>2877</v>
      </c>
      <c r="B2881" s="25" t="s">
        <v>3684</v>
      </c>
      <c r="C2881" s="45">
        <v>45918</v>
      </c>
      <c r="D2881" s="45">
        <v>45923</v>
      </c>
      <c r="E2881" s="8">
        <v>850</v>
      </c>
      <c r="F2881" s="8">
        <f t="shared" si="462"/>
        <v>74800</v>
      </c>
      <c r="G2881" s="54">
        <f t="shared" si="463"/>
        <v>74800</v>
      </c>
      <c r="H2881" s="25" t="s">
        <v>3686</v>
      </c>
      <c r="I2881" s="25"/>
      <c r="J2881" s="25">
        <v>1</v>
      </c>
      <c r="K2881" s="25">
        <v>1</v>
      </c>
      <c r="L2881" s="25">
        <f t="shared" si="464"/>
        <v>0</v>
      </c>
      <c r="M2881" s="25" t="s">
        <v>4958</v>
      </c>
      <c r="N2881" s="45">
        <v>45923</v>
      </c>
      <c r="O2881" s="54">
        <v>123250</v>
      </c>
      <c r="P2881" s="25" t="s">
        <v>3687</v>
      </c>
      <c r="Q2881" s="25">
        <v>58156038765</v>
      </c>
      <c r="R2881" s="25" t="s">
        <v>41</v>
      </c>
      <c r="S2881" s="3">
        <v>-20</v>
      </c>
      <c r="T2881" s="55"/>
      <c r="U2881" s="25" t="s">
        <v>521</v>
      </c>
      <c r="V2881" s="25" t="str">
        <f>VLOOKUP(P2881,'Customer List'!B:C,2,)</f>
        <v>Chennai</v>
      </c>
      <c r="W2881" s="56"/>
      <c r="X2881" s="45">
        <v>45924</v>
      </c>
      <c r="Y2881" s="25">
        <f t="shared" si="465"/>
        <v>1</v>
      </c>
      <c r="Z2881" s="25" t="str">
        <f t="shared" si="466"/>
        <v>Tuesday</v>
      </c>
      <c r="AA2881" s="25" t="str">
        <f t="shared" si="467"/>
        <v>Wednesday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461"/>
        <v>2878</v>
      </c>
      <c r="B2882" s="25" t="s">
        <v>3685</v>
      </c>
      <c r="C2882" s="45">
        <v>45918</v>
      </c>
      <c r="D2882" s="45">
        <v>45923</v>
      </c>
      <c r="E2882" s="8">
        <v>238.8</v>
      </c>
      <c r="F2882" s="8">
        <f t="shared" si="462"/>
        <v>21014.400000000001</v>
      </c>
      <c r="G2882" s="54">
        <f t="shared" si="463"/>
        <v>21014.400000000001</v>
      </c>
      <c r="H2882" s="25" t="s">
        <v>3688</v>
      </c>
      <c r="I2882" s="25"/>
      <c r="J2882" s="25">
        <v>1</v>
      </c>
      <c r="K2882" s="25">
        <v>1</v>
      </c>
      <c r="L2882" s="25">
        <f t="shared" si="464"/>
        <v>0</v>
      </c>
      <c r="M2882" s="25" t="s">
        <v>4969</v>
      </c>
      <c r="N2882" s="45">
        <v>45934</v>
      </c>
      <c r="O2882" s="54">
        <v>39243</v>
      </c>
      <c r="P2882" s="25" t="s">
        <v>1098</v>
      </c>
      <c r="Q2882" s="25" t="s">
        <v>4739</v>
      </c>
      <c r="R2882" s="25" t="s">
        <v>41</v>
      </c>
      <c r="S2882" s="3">
        <v>-20</v>
      </c>
      <c r="T2882" s="55"/>
      <c r="U2882" s="25" t="s">
        <v>521</v>
      </c>
      <c r="V2882" s="25" t="str">
        <f>VLOOKUP(P2882,'Customer List'!B:C,2,)</f>
        <v>Punjab</v>
      </c>
      <c r="W2882" s="56"/>
      <c r="X2882" s="45">
        <v>45936</v>
      </c>
      <c r="Y2882" s="25">
        <f t="shared" si="465"/>
        <v>2</v>
      </c>
      <c r="Z2882" s="25" t="str">
        <f t="shared" si="466"/>
        <v>Saturday</v>
      </c>
      <c r="AA2882" s="25" t="str">
        <f t="shared" si="467"/>
        <v>Monday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461"/>
        <v>2879</v>
      </c>
      <c r="B2883" s="25" t="s">
        <v>3692</v>
      </c>
      <c r="C2883" s="45">
        <v>45919</v>
      </c>
      <c r="D2883" s="45">
        <v>45923</v>
      </c>
      <c r="E2883" s="8">
        <v>2806.8</v>
      </c>
      <c r="F2883" s="8">
        <f t="shared" si="462"/>
        <v>246998.40000000002</v>
      </c>
      <c r="G2883" s="54">
        <f t="shared" si="463"/>
        <v>246998.40000000002</v>
      </c>
      <c r="H2883" s="25" t="s">
        <v>2074</v>
      </c>
      <c r="I2883" s="25" t="s">
        <v>4141</v>
      </c>
      <c r="J2883" s="25">
        <v>1</v>
      </c>
      <c r="K2883" s="25">
        <v>1</v>
      </c>
      <c r="L2883" s="25">
        <f t="shared" si="464"/>
        <v>0</v>
      </c>
      <c r="M2883" s="25" t="s">
        <v>4883</v>
      </c>
      <c r="N2883" s="45">
        <v>45923</v>
      </c>
      <c r="O2883" s="54">
        <v>334009.2</v>
      </c>
      <c r="P2883" s="25" t="s">
        <v>2053</v>
      </c>
      <c r="Q2883" s="25">
        <v>58156039233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45924</v>
      </c>
      <c r="Y2883" s="25">
        <f t="shared" si="465"/>
        <v>1</v>
      </c>
      <c r="Z2883" s="25" t="str">
        <f t="shared" si="466"/>
        <v>Tuesday</v>
      </c>
      <c r="AA2883" s="25" t="str">
        <f t="shared" si="467"/>
        <v>Wednesday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461"/>
        <v>2880</v>
      </c>
      <c r="B2884" s="25" t="s">
        <v>3692</v>
      </c>
      <c r="C2884" s="45">
        <v>45919</v>
      </c>
      <c r="D2884" s="45">
        <v>45923</v>
      </c>
      <c r="E2884" s="8">
        <v>1108</v>
      </c>
      <c r="F2884" s="8">
        <f t="shared" si="462"/>
        <v>97504</v>
      </c>
      <c r="G2884" s="54">
        <f t="shared" si="463"/>
        <v>97504</v>
      </c>
      <c r="H2884" s="25" t="s">
        <v>2074</v>
      </c>
      <c r="I2884" s="25" t="s">
        <v>4141</v>
      </c>
      <c r="J2884" s="25">
        <v>1</v>
      </c>
      <c r="K2884" s="25">
        <v>1</v>
      </c>
      <c r="L2884" s="25">
        <f t="shared" si="464"/>
        <v>0</v>
      </c>
      <c r="M2884" s="25" t="s">
        <v>3718</v>
      </c>
      <c r="N2884" s="45">
        <v>45924</v>
      </c>
      <c r="O2884" s="54">
        <v>177514</v>
      </c>
      <c r="P2884" s="25" t="s">
        <v>3691</v>
      </c>
      <c r="Q2884" s="25">
        <v>58156097705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BANGLORE</v>
      </c>
      <c r="W2884" s="56"/>
      <c r="X2884" s="45">
        <v>45925</v>
      </c>
      <c r="Y2884" s="25">
        <f t="shared" si="465"/>
        <v>1</v>
      </c>
      <c r="Z2884" s="25" t="str">
        <f t="shared" si="466"/>
        <v>Wednesday</v>
      </c>
      <c r="AA2884" s="25" t="str">
        <f t="shared" si="467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461"/>
        <v>2881</v>
      </c>
      <c r="B2885" s="25" t="s">
        <v>3692</v>
      </c>
      <c r="C2885" s="45">
        <v>45919</v>
      </c>
      <c r="D2885" s="45">
        <v>45923</v>
      </c>
      <c r="E2885" s="8">
        <v>2013</v>
      </c>
      <c r="F2885" s="8">
        <f t="shared" si="462"/>
        <v>177144</v>
      </c>
      <c r="G2885" s="54">
        <f t="shared" si="463"/>
        <v>177144</v>
      </c>
      <c r="H2885" s="25" t="s">
        <v>3689</v>
      </c>
      <c r="I2885" s="25" t="s">
        <v>4231</v>
      </c>
      <c r="J2885" s="25">
        <v>1</v>
      </c>
      <c r="K2885" s="25">
        <v>1</v>
      </c>
      <c r="L2885" s="25">
        <f t="shared" si="464"/>
        <v>0</v>
      </c>
      <c r="M2885" s="25" t="s">
        <v>4953</v>
      </c>
      <c r="N2885" s="45">
        <v>45923</v>
      </c>
      <c r="O2885" s="54">
        <v>237331.25</v>
      </c>
      <c r="P2885" s="25" t="s">
        <v>166</v>
      </c>
      <c r="Q2885" s="25">
        <v>58156038916</v>
      </c>
      <c r="R2885" s="25" t="s">
        <v>41</v>
      </c>
      <c r="S2885" s="3">
        <v>4</v>
      </c>
      <c r="T2885" s="55"/>
      <c r="U2885" s="25" t="s">
        <v>424</v>
      </c>
      <c r="V2885" s="25" t="str">
        <f>VLOOKUP(P2885,'Customer List'!B:C,2,)</f>
        <v>Lucknow</v>
      </c>
      <c r="W2885" s="56"/>
      <c r="X2885" s="45">
        <v>45925</v>
      </c>
      <c r="Y2885" s="25">
        <f t="shared" si="465"/>
        <v>2</v>
      </c>
      <c r="Z2885" s="25" t="str">
        <f t="shared" si="466"/>
        <v>Tuesday</v>
      </c>
      <c r="AA2885" s="25" t="str">
        <f t="shared" si="467"/>
        <v>Thursday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461"/>
        <v>2882</v>
      </c>
      <c r="B2886" s="25" t="s">
        <v>3692</v>
      </c>
      <c r="C2886" s="45">
        <v>45919</v>
      </c>
      <c r="D2886" s="45">
        <v>45923</v>
      </c>
      <c r="E2886" s="8">
        <v>2013</v>
      </c>
      <c r="F2886" s="8">
        <f t="shared" si="462"/>
        <v>177144</v>
      </c>
      <c r="G2886" s="54">
        <f t="shared" si="463"/>
        <v>177144</v>
      </c>
      <c r="H2886" s="25" t="s">
        <v>3690</v>
      </c>
      <c r="I2886" s="25" t="s">
        <v>4232</v>
      </c>
      <c r="J2886" s="25">
        <v>1</v>
      </c>
      <c r="K2886" s="25">
        <v>1</v>
      </c>
      <c r="L2886" s="25">
        <f t="shared" si="464"/>
        <v>0</v>
      </c>
      <c r="M2886" s="25" t="s">
        <v>4953</v>
      </c>
      <c r="N2886" s="45">
        <v>45923</v>
      </c>
      <c r="O2886" s="54">
        <v>237331.25</v>
      </c>
      <c r="P2886" s="25" t="s">
        <v>166</v>
      </c>
      <c r="Q2886" s="25">
        <v>58156038916</v>
      </c>
      <c r="R2886" s="25" t="s">
        <v>41</v>
      </c>
      <c r="S2886" s="3">
        <v>4</v>
      </c>
      <c r="T2886" s="55"/>
      <c r="U2886" s="25" t="s">
        <v>424</v>
      </c>
      <c r="V2886" s="25" t="str">
        <f>VLOOKUP(P2886,'Customer List'!B:C,2,)</f>
        <v>Lucknow</v>
      </c>
      <c r="W2886" s="56"/>
      <c r="X2886" s="45">
        <v>45925</v>
      </c>
      <c r="Y2886" s="25">
        <f t="shared" si="465"/>
        <v>2</v>
      </c>
      <c r="Z2886" s="25" t="str">
        <f t="shared" si="466"/>
        <v>Tuesday</v>
      </c>
      <c r="AA2886" s="25" t="str">
        <f t="shared" si="467"/>
        <v>Thursday</v>
      </c>
      <c r="AB2886" s="25" t="str">
        <f>VLOOKUP(U2886,'Currency Sheet'!A:C,3,)</f>
        <v>DOLLAR</v>
      </c>
      <c r="AC2886" s="67" t="str">
        <f>VLOOKUP(P2886,'Customer List'!B:D,3,)</f>
        <v>OutStation</v>
      </c>
    </row>
    <row r="2887" spans="1:29" x14ac:dyDescent="0.25">
      <c r="A2887" s="25">
        <f t="shared" si="461"/>
        <v>2883</v>
      </c>
      <c r="B2887" s="25" t="s">
        <v>3692</v>
      </c>
      <c r="C2887" s="45">
        <v>45919</v>
      </c>
      <c r="D2887" s="45">
        <v>45923</v>
      </c>
      <c r="E2887" s="8">
        <v>96.8</v>
      </c>
      <c r="F2887" s="8">
        <f t="shared" si="462"/>
        <v>8518.4</v>
      </c>
      <c r="G2887" s="54">
        <f t="shared" si="463"/>
        <v>8518.4</v>
      </c>
      <c r="H2887" s="25" t="s">
        <v>935</v>
      </c>
      <c r="I2887" s="25" t="s">
        <v>4136</v>
      </c>
      <c r="J2887" s="25">
        <v>1</v>
      </c>
      <c r="K2887" s="25">
        <v>1</v>
      </c>
      <c r="L2887" s="25">
        <f t="shared" si="464"/>
        <v>0</v>
      </c>
      <c r="M2887" s="25" t="s">
        <v>3718</v>
      </c>
      <c r="N2887" s="45">
        <v>45924</v>
      </c>
      <c r="O2887" s="54">
        <v>8452.5</v>
      </c>
      <c r="P2887" s="25" t="s">
        <v>3691</v>
      </c>
      <c r="Q2887" s="25">
        <v>58156097705</v>
      </c>
      <c r="R2887" s="25" t="s">
        <v>41</v>
      </c>
      <c r="S2887" s="3">
        <v>4</v>
      </c>
      <c r="T2887" s="55"/>
      <c r="U2887" s="25" t="s">
        <v>424</v>
      </c>
      <c r="V2887" s="25" t="str">
        <f>VLOOKUP(P2887,'Customer List'!B:C,2,)</f>
        <v>BANGLORE</v>
      </c>
      <c r="W2887" s="56"/>
      <c r="X2887" s="45">
        <v>45925</v>
      </c>
      <c r="Y2887" s="25">
        <f t="shared" si="465"/>
        <v>1</v>
      </c>
      <c r="Z2887" s="25" t="str">
        <f t="shared" si="466"/>
        <v>Wednesday</v>
      </c>
      <c r="AA2887" s="25" t="str">
        <f t="shared" si="467"/>
        <v>Thursday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461"/>
        <v>2884</v>
      </c>
      <c r="B2888" s="25" t="s">
        <v>3704</v>
      </c>
      <c r="C2888" s="45">
        <v>45923</v>
      </c>
      <c r="D2888" s="45">
        <v>45924</v>
      </c>
      <c r="E2888" s="8">
        <v>191.57</v>
      </c>
      <c r="F2888" s="8">
        <f t="shared" si="462"/>
        <v>16858.16</v>
      </c>
      <c r="G2888" s="54">
        <f t="shared" si="463"/>
        <v>16858.16</v>
      </c>
      <c r="H2888" s="25" t="s">
        <v>3705</v>
      </c>
      <c r="I2888" s="25" t="s">
        <v>4233</v>
      </c>
      <c r="J2888" s="25">
        <v>1</v>
      </c>
      <c r="K2888" s="25">
        <v>1</v>
      </c>
      <c r="L2888" s="25">
        <f t="shared" si="464"/>
        <v>0</v>
      </c>
      <c r="M2888" s="25" t="s">
        <v>4903</v>
      </c>
      <c r="N2888" s="45">
        <v>45927</v>
      </c>
      <c r="O2888" s="54">
        <v>28735.7</v>
      </c>
      <c r="P2888" s="25" t="s">
        <v>1034</v>
      </c>
      <c r="Q2888" s="25">
        <v>58156228885</v>
      </c>
      <c r="R2888" s="25" t="s">
        <v>41</v>
      </c>
      <c r="S2888" s="3">
        <v>-20</v>
      </c>
      <c r="T2888" s="55"/>
      <c r="U2888" s="25" t="s">
        <v>321</v>
      </c>
      <c r="V2888" s="25" t="str">
        <f>VLOOKUP(P2888,'Customer List'!B:C,2,)</f>
        <v>Kerala</v>
      </c>
      <c r="W2888" s="56"/>
      <c r="X2888" s="45">
        <v>45930</v>
      </c>
      <c r="Y2888" s="25">
        <f t="shared" si="465"/>
        <v>3</v>
      </c>
      <c r="Z2888" s="25" t="str">
        <f t="shared" si="466"/>
        <v>Saturday</v>
      </c>
      <c r="AA2888" s="25" t="str">
        <f t="shared" si="467"/>
        <v>Tuesday</v>
      </c>
      <c r="AB2888" s="25" t="str">
        <f>VLOOKUP(U2888,'Currency Sheet'!A:C,3,)</f>
        <v>DOLLAR</v>
      </c>
      <c r="AC2888" s="67" t="str">
        <f>VLOOKUP(P2888,'Customer List'!B:D,3,)</f>
        <v>OutStation</v>
      </c>
    </row>
    <row r="2889" spans="1:29" x14ac:dyDescent="0.25">
      <c r="A2889" s="25">
        <f t="shared" si="461"/>
        <v>2885</v>
      </c>
      <c r="B2889" s="25" t="s">
        <v>3704</v>
      </c>
      <c r="C2889" s="45">
        <v>45923</v>
      </c>
      <c r="D2889" s="45">
        <v>45924</v>
      </c>
      <c r="E2889" s="8">
        <v>382</v>
      </c>
      <c r="F2889" s="8">
        <f t="shared" si="462"/>
        <v>33616</v>
      </c>
      <c r="G2889" s="54">
        <f t="shared" si="463"/>
        <v>33616</v>
      </c>
      <c r="H2889" s="25" t="s">
        <v>3706</v>
      </c>
      <c r="I2889" s="25" t="s">
        <v>4234</v>
      </c>
      <c r="J2889" s="25">
        <v>1</v>
      </c>
      <c r="K2889" s="25">
        <v>1</v>
      </c>
      <c r="L2889" s="25">
        <f t="shared" si="464"/>
        <v>0</v>
      </c>
      <c r="M2889" s="25" t="s">
        <v>4906</v>
      </c>
      <c r="N2889" s="45">
        <v>45933</v>
      </c>
      <c r="O2889" s="54">
        <v>49186.25</v>
      </c>
      <c r="P2889" s="25" t="s">
        <v>31</v>
      </c>
      <c r="Q2889" s="25" t="s">
        <v>2078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>
        <f t="shared" ref="X2889:X2890" si="469">IF(OR(R2889 = "PRIYANKA MADAM", R2889 = "DEEPAK", R2889 = "PORTER"),N2889,"")</f>
        <v>45933</v>
      </c>
      <c r="Y2889" s="25">
        <f t="shared" si="465"/>
        <v>0</v>
      </c>
      <c r="Z2889" s="25" t="str">
        <f t="shared" si="466"/>
        <v>Friday</v>
      </c>
      <c r="AA2889" s="25" t="str">
        <f t="shared" si="467"/>
        <v>Friday</v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461"/>
        <v>2886</v>
      </c>
      <c r="B2890" s="25" t="s">
        <v>3704</v>
      </c>
      <c r="C2890" s="45">
        <v>45923</v>
      </c>
      <c r="D2890" s="45">
        <v>45924</v>
      </c>
      <c r="E2890" s="8">
        <v>188</v>
      </c>
      <c r="F2890" s="8">
        <f t="shared" si="462"/>
        <v>16544</v>
      </c>
      <c r="G2890" s="54">
        <f t="shared" si="463"/>
        <v>16544</v>
      </c>
      <c r="H2890" s="25" t="s">
        <v>373</v>
      </c>
      <c r="I2890" s="25" t="s">
        <v>4138</v>
      </c>
      <c r="J2890" s="25">
        <v>1</v>
      </c>
      <c r="K2890" s="25">
        <v>1</v>
      </c>
      <c r="L2890" s="25">
        <f t="shared" si="464"/>
        <v>0</v>
      </c>
      <c r="M2890" s="25" t="s">
        <v>4906</v>
      </c>
      <c r="N2890" s="45">
        <v>45933</v>
      </c>
      <c r="O2890" s="54">
        <v>24277.5</v>
      </c>
      <c r="P2890" s="25" t="s">
        <v>31</v>
      </c>
      <c r="Q2890" s="25" t="s">
        <v>2078</v>
      </c>
      <c r="R2890" s="25" t="s">
        <v>849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>
        <f t="shared" si="469"/>
        <v>45933</v>
      </c>
      <c r="Y2890" s="25">
        <f t="shared" si="465"/>
        <v>0</v>
      </c>
      <c r="Z2890" s="25" t="str">
        <f t="shared" si="466"/>
        <v>Friday</v>
      </c>
      <c r="AA2890" s="25" t="str">
        <f t="shared" si="467"/>
        <v>Friday</v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461"/>
        <v>2887</v>
      </c>
      <c r="B2891" s="25" t="s">
        <v>3704</v>
      </c>
      <c r="C2891" s="45">
        <v>45923</v>
      </c>
      <c r="D2891" s="45">
        <v>45924</v>
      </c>
      <c r="E2891" s="8">
        <v>374</v>
      </c>
      <c r="F2891" s="8">
        <f t="shared" si="462"/>
        <v>32912</v>
      </c>
      <c r="G2891" s="54">
        <f t="shared" si="463"/>
        <v>32912</v>
      </c>
      <c r="H2891" s="25" t="s">
        <v>3707</v>
      </c>
      <c r="I2891" s="25" t="s">
        <v>4235</v>
      </c>
      <c r="J2891" s="25">
        <v>1</v>
      </c>
      <c r="K2891" s="25">
        <v>1</v>
      </c>
      <c r="L2891" s="25">
        <f t="shared" si="464"/>
        <v>0</v>
      </c>
      <c r="M2891" s="25" t="s">
        <v>4943</v>
      </c>
      <c r="N2891" s="45">
        <v>45927</v>
      </c>
      <c r="O2891" s="54">
        <v>45632.97</v>
      </c>
      <c r="P2891" s="25" t="s">
        <v>277</v>
      </c>
      <c r="Q2891" s="25">
        <v>58156228815</v>
      </c>
      <c r="R2891" s="25" t="s">
        <v>41</v>
      </c>
      <c r="S2891" s="3">
        <v>-20</v>
      </c>
      <c r="T2891" s="55"/>
      <c r="U2891" s="25" t="s">
        <v>321</v>
      </c>
      <c r="V2891" s="25" t="str">
        <f>VLOOKUP(P2891,'Customer List'!B:C,2,)</f>
        <v>Pune</v>
      </c>
      <c r="W2891" s="56"/>
      <c r="X2891" s="45">
        <v>45929</v>
      </c>
      <c r="Y2891" s="25">
        <f t="shared" si="465"/>
        <v>2</v>
      </c>
      <c r="Z2891" s="25" t="str">
        <f t="shared" si="466"/>
        <v>Saturday</v>
      </c>
      <c r="AA2891" s="25" t="str">
        <f t="shared" si="467"/>
        <v>Monday</v>
      </c>
      <c r="AB2891" s="25" t="str">
        <f>VLOOKUP(U2891,'Currency Sheet'!A:C,3,)</f>
        <v>DOLLAR</v>
      </c>
      <c r="AC2891" s="67" t="str">
        <f>VLOOKUP(P2891,'Customer List'!B:D,3,)</f>
        <v>OutStation</v>
      </c>
    </row>
    <row r="2892" spans="1:29" x14ac:dyDescent="0.25">
      <c r="A2892" s="25">
        <f t="shared" si="461"/>
        <v>2888</v>
      </c>
      <c r="B2892" s="25" t="s">
        <v>3704</v>
      </c>
      <c r="C2892" s="45">
        <v>45923</v>
      </c>
      <c r="D2892" s="45">
        <v>45924</v>
      </c>
      <c r="E2892" s="8">
        <v>153</v>
      </c>
      <c r="F2892" s="8">
        <f t="shared" si="462"/>
        <v>13464</v>
      </c>
      <c r="G2892" s="54">
        <f t="shared" si="463"/>
        <v>13464</v>
      </c>
      <c r="H2892" s="25" t="s">
        <v>3708</v>
      </c>
      <c r="I2892" s="25" t="s">
        <v>4236</v>
      </c>
      <c r="J2892" s="25">
        <v>1</v>
      </c>
      <c r="K2892" s="25">
        <v>1</v>
      </c>
      <c r="L2892" s="25">
        <f t="shared" si="464"/>
        <v>0</v>
      </c>
      <c r="M2892" s="25" t="s">
        <v>4950</v>
      </c>
      <c r="N2892" s="45">
        <v>45938</v>
      </c>
      <c r="O2892" s="54">
        <v>23257.8</v>
      </c>
      <c r="P2892" s="25" t="s">
        <v>255</v>
      </c>
      <c r="Q2892" s="25" t="s">
        <v>637</v>
      </c>
      <c r="R2892" s="25" t="s">
        <v>849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>
        <f t="shared" ref="X2892:X2897" si="470">IF(OR(R2892 = "PRIYANKA MADAM", R2892 = "DEEPAK", R2892 = "PORTER"),N2892,"")</f>
        <v>45938</v>
      </c>
      <c r="Y2892" s="25">
        <f t="shared" si="465"/>
        <v>0</v>
      </c>
      <c r="Z2892" s="25" t="str">
        <f t="shared" si="466"/>
        <v>Wednesday</v>
      </c>
      <c r="AA2892" s="25" t="str">
        <f t="shared" si="467"/>
        <v>Wednesday</v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461"/>
        <v>2889</v>
      </c>
      <c r="B2893" s="25" t="s">
        <v>3704</v>
      </c>
      <c r="C2893" s="45">
        <v>45923</v>
      </c>
      <c r="D2893" s="45">
        <v>45924</v>
      </c>
      <c r="E2893" s="8">
        <v>153</v>
      </c>
      <c r="F2893" s="8">
        <f t="shared" si="462"/>
        <v>13464</v>
      </c>
      <c r="G2893" s="54">
        <f t="shared" si="463"/>
        <v>13464</v>
      </c>
      <c r="H2893" s="25" t="s">
        <v>3709</v>
      </c>
      <c r="I2893" s="25" t="s">
        <v>4237</v>
      </c>
      <c r="J2893" s="25">
        <v>1</v>
      </c>
      <c r="K2893" s="25">
        <v>1</v>
      </c>
      <c r="L2893" s="25">
        <f t="shared" si="464"/>
        <v>0</v>
      </c>
      <c r="M2893" s="25" t="s">
        <v>4950</v>
      </c>
      <c r="N2893" s="45">
        <v>45938</v>
      </c>
      <c r="O2893" s="54">
        <v>23257.8</v>
      </c>
      <c r="P2893" s="25" t="s">
        <v>255</v>
      </c>
      <c r="Q2893" s="25" t="s">
        <v>637</v>
      </c>
      <c r="R2893" s="25" t="s">
        <v>849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>
        <f t="shared" si="470"/>
        <v>45938</v>
      </c>
      <c r="Y2893" s="25">
        <f t="shared" si="465"/>
        <v>0</v>
      </c>
      <c r="Z2893" s="25" t="str">
        <f t="shared" si="466"/>
        <v>Wednesday</v>
      </c>
      <c r="AA2893" s="25" t="str">
        <f t="shared" si="467"/>
        <v>Wednesday</v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461"/>
        <v>2890</v>
      </c>
      <c r="B2894" s="25" t="s">
        <v>3704</v>
      </c>
      <c r="C2894" s="45">
        <v>45923</v>
      </c>
      <c r="D2894" s="45">
        <v>45924</v>
      </c>
      <c r="E2894" s="8">
        <v>374</v>
      </c>
      <c r="F2894" s="8">
        <f t="shared" si="462"/>
        <v>32912</v>
      </c>
      <c r="G2894" s="54">
        <f t="shared" si="463"/>
        <v>32912</v>
      </c>
      <c r="H2894" s="25" t="s">
        <v>3710</v>
      </c>
      <c r="I2894" s="25" t="s">
        <v>4238</v>
      </c>
      <c r="J2894" s="25">
        <v>1</v>
      </c>
      <c r="K2894" s="25">
        <v>1</v>
      </c>
      <c r="L2894" s="25">
        <f t="shared" si="464"/>
        <v>0</v>
      </c>
      <c r="M2894" s="25" t="s">
        <v>4950</v>
      </c>
      <c r="N2894" s="45">
        <v>45938</v>
      </c>
      <c r="O2894" s="54">
        <v>56710.8</v>
      </c>
      <c r="P2894" s="25" t="s">
        <v>255</v>
      </c>
      <c r="Q2894" s="25" t="s">
        <v>637</v>
      </c>
      <c r="R2894" s="25" t="s">
        <v>849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>
        <f t="shared" si="470"/>
        <v>45938</v>
      </c>
      <c r="Y2894" s="25">
        <f t="shared" si="465"/>
        <v>0</v>
      </c>
      <c r="Z2894" s="25" t="str">
        <f t="shared" si="466"/>
        <v>Wednesday</v>
      </c>
      <c r="AA2894" s="25" t="str">
        <f t="shared" si="467"/>
        <v>Wednesday</v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x14ac:dyDescent="0.25">
      <c r="A2895" s="25">
        <f t="shared" si="461"/>
        <v>2891</v>
      </c>
      <c r="B2895" s="25" t="s">
        <v>3704</v>
      </c>
      <c r="C2895" s="45">
        <v>45923</v>
      </c>
      <c r="D2895" s="45">
        <v>45924</v>
      </c>
      <c r="E2895" s="8">
        <v>188</v>
      </c>
      <c r="F2895" s="8">
        <f t="shared" si="462"/>
        <v>16544</v>
      </c>
      <c r="G2895" s="54">
        <f t="shared" si="463"/>
        <v>16544</v>
      </c>
      <c r="H2895" s="25" t="s">
        <v>373</v>
      </c>
      <c r="I2895" s="25" t="s">
        <v>4138</v>
      </c>
      <c r="J2895" s="25">
        <v>1</v>
      </c>
      <c r="K2895" s="25">
        <v>1</v>
      </c>
      <c r="L2895" s="25">
        <f t="shared" si="464"/>
        <v>0</v>
      </c>
      <c r="M2895" s="25" t="s">
        <v>3731</v>
      </c>
      <c r="N2895" s="45">
        <v>45926</v>
      </c>
      <c r="O2895" s="54">
        <v>24277.25</v>
      </c>
      <c r="P2895" s="25" t="s">
        <v>31</v>
      </c>
      <c r="Q2895" s="25" t="s">
        <v>2078</v>
      </c>
      <c r="R2895" s="25" t="s">
        <v>638</v>
      </c>
      <c r="S2895" s="3">
        <v>-20</v>
      </c>
      <c r="T2895" s="55"/>
      <c r="U2895" s="25" t="s">
        <v>321</v>
      </c>
      <c r="V2895" s="25" t="str">
        <f>VLOOKUP(P2895,'Customer List'!B:C,2,)</f>
        <v>Delhi</v>
      </c>
      <c r="W2895" s="56"/>
      <c r="X2895" s="45">
        <f t="shared" si="470"/>
        <v>45926</v>
      </c>
      <c r="Y2895" s="25">
        <f t="shared" si="465"/>
        <v>0</v>
      </c>
      <c r="Z2895" s="25" t="str">
        <f t="shared" si="466"/>
        <v>Friday</v>
      </c>
      <c r="AA2895" s="25" t="str">
        <f t="shared" si="467"/>
        <v>Friday</v>
      </c>
      <c r="AB2895" s="25" t="str">
        <f>VLOOKUP(U2895,'Currency Sheet'!A:C,3,)</f>
        <v>DOLLAR</v>
      </c>
      <c r="AC2895" s="67" t="str">
        <f>VLOOKUP(P2895,'Customer List'!B:D,3,)</f>
        <v>Local</v>
      </c>
    </row>
    <row r="2896" spans="1:29" x14ac:dyDescent="0.25">
      <c r="A2896" s="25">
        <f t="shared" si="461"/>
        <v>2892</v>
      </c>
      <c r="B2896" s="25" t="s">
        <v>3704</v>
      </c>
      <c r="C2896" s="45">
        <v>45923</v>
      </c>
      <c r="D2896" s="45">
        <v>45924</v>
      </c>
      <c r="E2896" s="8">
        <v>201</v>
      </c>
      <c r="F2896" s="8">
        <f t="shared" si="462"/>
        <v>17688</v>
      </c>
      <c r="G2896" s="54">
        <f t="shared" si="463"/>
        <v>17688</v>
      </c>
      <c r="H2896" s="25" t="s">
        <v>753</v>
      </c>
      <c r="I2896" s="25" t="s">
        <v>4142</v>
      </c>
      <c r="J2896" s="25">
        <v>1</v>
      </c>
      <c r="K2896" s="25">
        <v>1</v>
      </c>
      <c r="L2896" s="25">
        <f t="shared" si="464"/>
        <v>0</v>
      </c>
      <c r="M2896" s="25" t="s">
        <v>3731</v>
      </c>
      <c r="N2896" s="45">
        <v>45926</v>
      </c>
      <c r="O2896" s="54">
        <v>25901.75</v>
      </c>
      <c r="P2896" s="25" t="s">
        <v>31</v>
      </c>
      <c r="Q2896" s="25" t="s">
        <v>2078</v>
      </c>
      <c r="R2896" s="25" t="s">
        <v>638</v>
      </c>
      <c r="S2896" s="3">
        <v>-20</v>
      </c>
      <c r="T2896" s="55"/>
      <c r="U2896" s="25" t="s">
        <v>321</v>
      </c>
      <c r="V2896" s="25" t="str">
        <f>VLOOKUP(P2896,'Customer List'!B:C,2,)</f>
        <v>Delhi</v>
      </c>
      <c r="W2896" s="56"/>
      <c r="X2896" s="45">
        <f t="shared" si="470"/>
        <v>45926</v>
      </c>
      <c r="Y2896" s="25">
        <f t="shared" si="465"/>
        <v>0</v>
      </c>
      <c r="Z2896" s="25" t="str">
        <f t="shared" si="466"/>
        <v>Friday</v>
      </c>
      <c r="AA2896" s="25" t="str">
        <f t="shared" si="467"/>
        <v>Friday</v>
      </c>
      <c r="AB2896" s="25" t="str">
        <f>VLOOKUP(U2896,'Currency Sheet'!A:C,3,)</f>
        <v>DOLLAR</v>
      </c>
      <c r="AC2896" s="67" t="str">
        <f>VLOOKUP(P2896,'Customer List'!B:D,3,)</f>
        <v>Local</v>
      </c>
    </row>
    <row r="2897" spans="1:29" x14ac:dyDescent="0.25">
      <c r="A2897" s="25">
        <f t="shared" si="461"/>
        <v>2893</v>
      </c>
      <c r="B2897" s="25" t="s">
        <v>3704</v>
      </c>
      <c r="C2897" s="45">
        <v>45923</v>
      </c>
      <c r="D2897" s="45">
        <v>45924</v>
      </c>
      <c r="E2897" s="8">
        <v>201</v>
      </c>
      <c r="F2897" s="8">
        <f t="shared" si="462"/>
        <v>17688</v>
      </c>
      <c r="G2897" s="54">
        <f t="shared" si="463"/>
        <v>17688</v>
      </c>
      <c r="H2897" s="25" t="s">
        <v>756</v>
      </c>
      <c r="I2897" s="25" t="s">
        <v>4143</v>
      </c>
      <c r="J2897" s="25">
        <v>1</v>
      </c>
      <c r="K2897" s="25">
        <v>1</v>
      </c>
      <c r="L2897" s="25">
        <f t="shared" si="464"/>
        <v>0</v>
      </c>
      <c r="M2897" s="25" t="s">
        <v>3731</v>
      </c>
      <c r="N2897" s="45">
        <v>45926</v>
      </c>
      <c r="O2897" s="54">
        <v>25901.75</v>
      </c>
      <c r="P2897" s="25" t="s">
        <v>31</v>
      </c>
      <c r="Q2897" s="25" t="s">
        <v>2078</v>
      </c>
      <c r="R2897" s="25" t="s">
        <v>638</v>
      </c>
      <c r="S2897" s="3">
        <v>-20</v>
      </c>
      <c r="T2897" s="55"/>
      <c r="U2897" s="25" t="s">
        <v>321</v>
      </c>
      <c r="V2897" s="25" t="str">
        <f>VLOOKUP(P2897,'Customer List'!B:C,2,)</f>
        <v>Delhi</v>
      </c>
      <c r="W2897" s="56"/>
      <c r="X2897" s="45">
        <f t="shared" si="470"/>
        <v>45926</v>
      </c>
      <c r="Y2897" s="25">
        <f t="shared" si="465"/>
        <v>0</v>
      </c>
      <c r="Z2897" s="25" t="str">
        <f t="shared" si="466"/>
        <v>Friday</v>
      </c>
      <c r="AA2897" s="25" t="str">
        <f t="shared" si="467"/>
        <v>Friday</v>
      </c>
      <c r="AB2897" s="25" t="str">
        <f>VLOOKUP(U2897,'Currency Sheet'!A:C,3,)</f>
        <v>DOLLAR</v>
      </c>
      <c r="AC2897" s="67" t="str">
        <f>VLOOKUP(P2897,'Customer List'!B:D,3,)</f>
        <v>Local</v>
      </c>
    </row>
    <row r="2898" spans="1:29" x14ac:dyDescent="0.25">
      <c r="A2898" s="25">
        <f t="shared" si="461"/>
        <v>2894</v>
      </c>
      <c r="B2898" s="25" t="s">
        <v>3704</v>
      </c>
      <c r="C2898" s="45">
        <v>45923</v>
      </c>
      <c r="D2898" s="45">
        <v>45924</v>
      </c>
      <c r="E2898" s="8">
        <v>1761</v>
      </c>
      <c r="F2898" s="8">
        <f t="shared" si="462"/>
        <v>154968</v>
      </c>
      <c r="G2898" s="54">
        <f t="shared" si="463"/>
        <v>154968</v>
      </c>
      <c r="H2898" s="25" t="s">
        <v>3711</v>
      </c>
      <c r="I2898" s="25" t="s">
        <v>4239</v>
      </c>
      <c r="J2898" s="25">
        <v>1</v>
      </c>
      <c r="K2898" s="25">
        <v>1</v>
      </c>
      <c r="L2898" s="25">
        <f t="shared" si="464"/>
        <v>0</v>
      </c>
      <c r="M2898" s="25" t="s">
        <v>4917</v>
      </c>
      <c r="N2898" s="45">
        <v>45936</v>
      </c>
      <c r="O2898" s="54">
        <v>210337.6</v>
      </c>
      <c r="P2898" s="25" t="s">
        <v>618</v>
      </c>
      <c r="Q2898" s="25">
        <v>58156534575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>
        <v>45938</v>
      </c>
      <c r="Y2898" s="25">
        <f t="shared" si="465"/>
        <v>2</v>
      </c>
      <c r="Z2898" s="25" t="str">
        <f t="shared" si="466"/>
        <v>Monday</v>
      </c>
      <c r="AA2898" s="25" t="str">
        <f t="shared" si="467"/>
        <v>Wednesday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461"/>
        <v>2895</v>
      </c>
      <c r="B2899" s="25" t="s">
        <v>3704</v>
      </c>
      <c r="C2899" s="45">
        <v>45923</v>
      </c>
      <c r="D2899" s="45">
        <v>45924</v>
      </c>
      <c r="E2899" s="8">
        <v>334.75</v>
      </c>
      <c r="F2899" s="8">
        <f t="shared" si="462"/>
        <v>29458</v>
      </c>
      <c r="G2899" s="54">
        <f t="shared" si="463"/>
        <v>29458</v>
      </c>
      <c r="H2899" s="25" t="s">
        <v>3712</v>
      </c>
      <c r="I2899" s="25" t="s">
        <v>4240</v>
      </c>
      <c r="J2899" s="25">
        <v>1</v>
      </c>
      <c r="K2899" s="25">
        <v>1</v>
      </c>
      <c r="L2899" s="25">
        <f t="shared" si="464"/>
        <v>0</v>
      </c>
      <c r="M2899" s="25" t="s">
        <v>4917</v>
      </c>
      <c r="N2899" s="45">
        <v>45936</v>
      </c>
      <c r="O2899" s="54">
        <v>39960.800000000003</v>
      </c>
      <c r="P2899" s="25" t="s">
        <v>618</v>
      </c>
      <c r="Q2899" s="25">
        <v>58156534575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Bhuvneshwar</v>
      </c>
      <c r="W2899" s="56"/>
      <c r="X2899" s="45">
        <v>45938</v>
      </c>
      <c r="Y2899" s="25">
        <f t="shared" si="465"/>
        <v>2</v>
      </c>
      <c r="Z2899" s="25" t="str">
        <f t="shared" si="466"/>
        <v>Monday</v>
      </c>
      <c r="AA2899" s="25" t="str">
        <f t="shared" si="467"/>
        <v>Wednesday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461"/>
        <v>2896</v>
      </c>
      <c r="B2900" s="25" t="s">
        <v>3704</v>
      </c>
      <c r="C2900" s="45">
        <v>45923</v>
      </c>
      <c r="D2900" s="45">
        <v>45924</v>
      </c>
      <c r="E2900" s="8">
        <v>1606</v>
      </c>
      <c r="F2900" s="8">
        <f t="shared" si="462"/>
        <v>141328</v>
      </c>
      <c r="G2900" s="54">
        <f t="shared" si="463"/>
        <v>141328</v>
      </c>
      <c r="H2900" s="25" t="s">
        <v>3713</v>
      </c>
      <c r="I2900" s="25" t="s">
        <v>4241</v>
      </c>
      <c r="J2900" s="25">
        <v>1</v>
      </c>
      <c r="K2900" s="25">
        <v>1</v>
      </c>
      <c r="L2900" s="25">
        <f t="shared" si="464"/>
        <v>0</v>
      </c>
      <c r="M2900" s="25" t="s">
        <v>4917</v>
      </c>
      <c r="N2900" s="45">
        <v>45936</v>
      </c>
      <c r="O2900" s="54">
        <v>210337.6</v>
      </c>
      <c r="P2900" s="25" t="s">
        <v>618</v>
      </c>
      <c r="Q2900" s="25">
        <v>58156534575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Bhuvneshwar</v>
      </c>
      <c r="W2900" s="56"/>
      <c r="X2900" s="45">
        <v>45938</v>
      </c>
      <c r="Y2900" s="25">
        <f t="shared" si="465"/>
        <v>2</v>
      </c>
      <c r="Z2900" s="25" t="str">
        <f t="shared" si="466"/>
        <v>Monday</v>
      </c>
      <c r="AA2900" s="25" t="str">
        <f t="shared" si="467"/>
        <v>Wednesday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461"/>
        <v>2897</v>
      </c>
      <c r="B2901" s="25" t="s">
        <v>3704</v>
      </c>
      <c r="C2901" s="45">
        <v>45923</v>
      </c>
      <c r="D2901" s="45">
        <v>45924</v>
      </c>
      <c r="E2901" s="8">
        <v>1761</v>
      </c>
      <c r="F2901" s="8">
        <f t="shared" si="462"/>
        <v>154968</v>
      </c>
      <c r="G2901" s="54">
        <f t="shared" si="463"/>
        <v>154968</v>
      </c>
      <c r="H2901" s="25" t="s">
        <v>3714</v>
      </c>
      <c r="I2901" s="25" t="s">
        <v>4242</v>
      </c>
      <c r="J2901" s="25">
        <v>1</v>
      </c>
      <c r="K2901" s="25">
        <v>1</v>
      </c>
      <c r="L2901" s="25">
        <f t="shared" si="464"/>
        <v>0</v>
      </c>
      <c r="M2901" s="25" t="s">
        <v>4917</v>
      </c>
      <c r="N2901" s="45">
        <v>45936</v>
      </c>
      <c r="O2901" s="54">
        <v>210337.6</v>
      </c>
      <c r="P2901" s="25" t="s">
        <v>618</v>
      </c>
      <c r="Q2901" s="25">
        <v>58156534575</v>
      </c>
      <c r="R2901" s="25" t="s">
        <v>41</v>
      </c>
      <c r="S2901" s="3">
        <v>-80</v>
      </c>
      <c r="T2901" s="55"/>
      <c r="U2901" s="25" t="s">
        <v>321</v>
      </c>
      <c r="V2901" s="25" t="str">
        <f>VLOOKUP(P2901,'Customer List'!B:C,2,)</f>
        <v>Bhuvneshwar</v>
      </c>
      <c r="W2901" s="56"/>
      <c r="X2901" s="45">
        <v>45938</v>
      </c>
      <c r="Y2901" s="25">
        <f t="shared" si="465"/>
        <v>2</v>
      </c>
      <c r="Z2901" s="25" t="str">
        <f t="shared" si="466"/>
        <v>Monday</v>
      </c>
      <c r="AA2901" s="25" t="str">
        <f t="shared" si="467"/>
        <v>Wednesday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461"/>
        <v>2898</v>
      </c>
      <c r="B2902" s="25" t="s">
        <v>3704</v>
      </c>
      <c r="C2902" s="45">
        <v>45923</v>
      </c>
      <c r="D2902" s="45">
        <v>45924</v>
      </c>
      <c r="E2902" s="8">
        <v>55</v>
      </c>
      <c r="F2902" s="8">
        <f t="shared" si="462"/>
        <v>4840</v>
      </c>
      <c r="G2902" s="54">
        <f t="shared" si="463"/>
        <v>4840</v>
      </c>
      <c r="H2902" s="25" t="s">
        <v>3715</v>
      </c>
      <c r="I2902" s="25" t="s">
        <v>4243</v>
      </c>
      <c r="J2902" s="25">
        <v>1</v>
      </c>
      <c r="K2902" s="25">
        <v>1</v>
      </c>
      <c r="L2902" s="25">
        <f t="shared" si="464"/>
        <v>0</v>
      </c>
      <c r="M2902" s="25" t="s">
        <v>4889</v>
      </c>
      <c r="N2902" s="45">
        <v>45927</v>
      </c>
      <c r="O2902" s="54">
        <v>8190</v>
      </c>
      <c r="P2902" s="25" t="s">
        <v>622</v>
      </c>
      <c r="Q2902" s="25">
        <v>58156227076</v>
      </c>
      <c r="R2902" s="25" t="s">
        <v>41</v>
      </c>
      <c r="S2902" s="3">
        <v>-80</v>
      </c>
      <c r="T2902" s="55"/>
      <c r="U2902" s="25" t="s">
        <v>321</v>
      </c>
      <c r="V2902" s="25" t="str">
        <f>VLOOKUP(P2902,'Customer List'!B:C,2,)</f>
        <v>Hyderabad</v>
      </c>
      <c r="W2902" s="56"/>
      <c r="X2902" s="45">
        <v>45929</v>
      </c>
      <c r="Y2902" s="25">
        <f t="shared" si="465"/>
        <v>2</v>
      </c>
      <c r="Z2902" s="25" t="str">
        <f t="shared" si="466"/>
        <v>Saturday</v>
      </c>
      <c r="AA2902" s="25" t="str">
        <f t="shared" si="467"/>
        <v>Monday</v>
      </c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461"/>
        <v>2899</v>
      </c>
      <c r="B2903" s="25" t="s">
        <v>3704</v>
      </c>
      <c r="C2903" s="45">
        <v>45923</v>
      </c>
      <c r="D2903" s="45">
        <v>45924</v>
      </c>
      <c r="E2903" s="8">
        <v>55</v>
      </c>
      <c r="F2903" s="8">
        <f t="shared" si="462"/>
        <v>4840</v>
      </c>
      <c r="G2903" s="54">
        <f t="shared" si="463"/>
        <v>4840</v>
      </c>
      <c r="H2903" s="25" t="s">
        <v>3716</v>
      </c>
      <c r="I2903" s="25" t="s">
        <v>4244</v>
      </c>
      <c r="J2903" s="25">
        <v>1</v>
      </c>
      <c r="K2903" s="25">
        <v>1</v>
      </c>
      <c r="L2903" s="25">
        <f t="shared" si="464"/>
        <v>0</v>
      </c>
      <c r="M2903" s="25" t="s">
        <v>4889</v>
      </c>
      <c r="N2903" s="45">
        <v>45927</v>
      </c>
      <c r="O2903" s="54">
        <v>8190</v>
      </c>
      <c r="P2903" s="25" t="s">
        <v>622</v>
      </c>
      <c r="Q2903" s="25">
        <v>58156227076</v>
      </c>
      <c r="R2903" s="25" t="s">
        <v>41</v>
      </c>
      <c r="S2903" s="3">
        <v>-80</v>
      </c>
      <c r="T2903" s="55"/>
      <c r="U2903" s="25" t="s">
        <v>321</v>
      </c>
      <c r="V2903" s="25" t="str">
        <f>VLOOKUP(P2903,'Customer List'!B:C,2,)</f>
        <v>Hyderabad</v>
      </c>
      <c r="W2903" s="56"/>
      <c r="X2903" s="45">
        <v>45929</v>
      </c>
      <c r="Y2903" s="25">
        <f t="shared" si="465"/>
        <v>2</v>
      </c>
      <c r="Z2903" s="25" t="str">
        <f t="shared" si="466"/>
        <v>Saturday</v>
      </c>
      <c r="AA2903" s="25" t="str">
        <f t="shared" si="467"/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461"/>
        <v>2900</v>
      </c>
      <c r="B2904" s="25" t="s">
        <v>3704</v>
      </c>
      <c r="C2904" s="45">
        <v>45923</v>
      </c>
      <c r="D2904" s="45">
        <v>45924</v>
      </c>
      <c r="E2904" s="8">
        <v>237</v>
      </c>
      <c r="F2904" s="8">
        <f t="shared" si="462"/>
        <v>20856</v>
      </c>
      <c r="G2904" s="54">
        <f t="shared" si="463"/>
        <v>20856</v>
      </c>
      <c r="H2904" s="25" t="s">
        <v>322</v>
      </c>
      <c r="I2904" s="25" t="s">
        <v>4147</v>
      </c>
      <c r="J2904" s="25">
        <v>1</v>
      </c>
      <c r="K2904" s="25">
        <v>1</v>
      </c>
      <c r="L2904" s="25">
        <f t="shared" si="464"/>
        <v>0</v>
      </c>
      <c r="M2904" s="25" t="s">
        <v>4906</v>
      </c>
      <c r="N2904" s="45">
        <v>45933</v>
      </c>
      <c r="O2904" s="54">
        <v>30504.5</v>
      </c>
      <c r="P2904" s="25" t="s">
        <v>31</v>
      </c>
      <c r="Q2904" s="25" t="s">
        <v>2078</v>
      </c>
      <c r="R2904" s="25" t="s">
        <v>849</v>
      </c>
      <c r="S2904" s="3">
        <v>4</v>
      </c>
      <c r="T2904" s="55"/>
      <c r="U2904" s="25" t="s">
        <v>321</v>
      </c>
      <c r="V2904" s="25" t="str">
        <f>VLOOKUP(P2904,'Customer List'!B:C,2,)</f>
        <v>Delhi</v>
      </c>
      <c r="W2904" s="56"/>
      <c r="X2904" s="45">
        <f t="shared" ref="X2904:X2906" si="471">IF(OR(R2904 = "PRIYANKA MADAM", R2904 = "DEEPAK", R2904 = "PORTER"),N2904,"")</f>
        <v>45933</v>
      </c>
      <c r="Y2904" s="25">
        <f t="shared" si="465"/>
        <v>0</v>
      </c>
      <c r="Z2904" s="25" t="str">
        <f t="shared" si="466"/>
        <v>Friday</v>
      </c>
      <c r="AA2904" s="25" t="str">
        <f t="shared" si="467"/>
        <v>Friday</v>
      </c>
      <c r="AB2904" s="25" t="str">
        <f>VLOOKUP(U2904,'Currency Sheet'!A:C,3,)</f>
        <v>DOLLAR</v>
      </c>
      <c r="AC2904" s="67" t="str">
        <f>VLOOKUP(P2904,'Customer List'!B:D,3,)</f>
        <v>Local</v>
      </c>
    </row>
    <row r="2905" spans="1:29" x14ac:dyDescent="0.25">
      <c r="A2905" s="25">
        <f t="shared" si="461"/>
        <v>2901</v>
      </c>
      <c r="B2905" s="25" t="s">
        <v>3704</v>
      </c>
      <c r="C2905" s="45">
        <v>45923</v>
      </c>
      <c r="D2905" s="45">
        <v>45924</v>
      </c>
      <c r="E2905" s="8">
        <v>237</v>
      </c>
      <c r="F2905" s="8">
        <f t="shared" si="462"/>
        <v>20856</v>
      </c>
      <c r="G2905" s="54">
        <f t="shared" si="463"/>
        <v>20856</v>
      </c>
      <c r="H2905" s="25" t="s">
        <v>3593</v>
      </c>
      <c r="I2905" s="25" t="s">
        <v>4221</v>
      </c>
      <c r="J2905" s="25">
        <v>1</v>
      </c>
      <c r="K2905" s="25">
        <v>1</v>
      </c>
      <c r="L2905" s="25">
        <f t="shared" si="464"/>
        <v>0</v>
      </c>
      <c r="M2905" s="25" t="s">
        <v>4906</v>
      </c>
      <c r="N2905" s="45">
        <v>45933</v>
      </c>
      <c r="O2905" s="54">
        <v>30504.5</v>
      </c>
      <c r="P2905" s="25" t="s">
        <v>31</v>
      </c>
      <c r="Q2905" s="25" t="s">
        <v>2078</v>
      </c>
      <c r="R2905" s="25" t="s">
        <v>849</v>
      </c>
      <c r="S2905" s="3">
        <v>4</v>
      </c>
      <c r="T2905" s="55"/>
      <c r="U2905" s="25" t="s">
        <v>321</v>
      </c>
      <c r="V2905" s="25" t="str">
        <f>VLOOKUP(P2905,'Customer List'!B:C,2,)</f>
        <v>Delhi</v>
      </c>
      <c r="W2905" s="56"/>
      <c r="X2905" s="45">
        <f t="shared" si="471"/>
        <v>45933</v>
      </c>
      <c r="Y2905" s="25">
        <f t="shared" si="465"/>
        <v>0</v>
      </c>
      <c r="Z2905" s="25" t="str">
        <f t="shared" si="466"/>
        <v>Friday</v>
      </c>
      <c r="AA2905" s="25" t="str">
        <f t="shared" si="467"/>
        <v>Friday</v>
      </c>
      <c r="AB2905" s="25" t="str">
        <f>VLOOKUP(U2905,'Currency Sheet'!A:C,3,)</f>
        <v>DOLLAR</v>
      </c>
      <c r="AC2905" s="67" t="str">
        <f>VLOOKUP(P2905,'Customer List'!B:D,3,)</f>
        <v>Local</v>
      </c>
    </row>
    <row r="2906" spans="1:29" x14ac:dyDescent="0.25">
      <c r="A2906" s="25">
        <f t="shared" si="461"/>
        <v>2902</v>
      </c>
      <c r="B2906" s="25" t="s">
        <v>3717</v>
      </c>
      <c r="C2906" s="45">
        <v>45917</v>
      </c>
      <c r="D2906" s="45">
        <v>45924</v>
      </c>
      <c r="E2906" s="8">
        <v>16000</v>
      </c>
      <c r="F2906" s="8">
        <f t="shared" si="462"/>
        <v>16000</v>
      </c>
      <c r="G2906" s="54">
        <f t="shared" si="463"/>
        <v>112000</v>
      </c>
      <c r="H2906" s="25" t="s">
        <v>2697</v>
      </c>
      <c r="I2906" s="25" t="s">
        <v>2698</v>
      </c>
      <c r="J2906" s="25">
        <v>7</v>
      </c>
      <c r="K2906" s="25"/>
      <c r="L2906" s="25">
        <f t="shared" si="464"/>
        <v>7</v>
      </c>
      <c r="M2906" s="25"/>
      <c r="N2906" s="45"/>
      <c r="O2906" s="54"/>
      <c r="P2906" s="25" t="s">
        <v>1149</v>
      </c>
      <c r="Q2906" s="25"/>
      <c r="R2906" s="25"/>
      <c r="S2906" s="3">
        <v>-20</v>
      </c>
      <c r="T2906" s="55"/>
      <c r="U2906" s="25" t="s">
        <v>2091</v>
      </c>
      <c r="V2906" s="25" t="str">
        <f>VLOOKUP(P2906,'Customer List'!B:C,2,)</f>
        <v>STOCK</v>
      </c>
      <c r="W2906" s="56" t="s">
        <v>1149</v>
      </c>
      <c r="X2906" s="45" t="str">
        <f t="shared" si="471"/>
        <v/>
      </c>
      <c r="Y2906" s="25" t="str">
        <f t="shared" si="465"/>
        <v/>
      </c>
      <c r="Z2906" s="25" t="str">
        <f t="shared" si="466"/>
        <v/>
      </c>
      <c r="AA2906" s="25" t="str">
        <f t="shared" si="467"/>
        <v/>
      </c>
      <c r="AB2906" s="25" t="str">
        <f>VLOOKUP(U2906,'Currency Sheet'!A:C,3,)</f>
        <v>INR</v>
      </c>
      <c r="AC2906" s="67" t="str">
        <f>VLOOKUP(P2906,'Customer List'!B:D,3,)</f>
        <v>STOCK</v>
      </c>
    </row>
    <row r="2907" spans="1:29" x14ac:dyDescent="0.25">
      <c r="A2907" s="25">
        <f t="shared" si="461"/>
        <v>2903</v>
      </c>
      <c r="B2907" s="25">
        <v>921769</v>
      </c>
      <c r="C2907" s="45">
        <v>45919</v>
      </c>
      <c r="D2907" s="45">
        <v>45925</v>
      </c>
      <c r="E2907" s="8">
        <v>463.25</v>
      </c>
      <c r="F2907" s="8">
        <f t="shared" si="462"/>
        <v>40766</v>
      </c>
      <c r="G2907" s="54">
        <f t="shared" si="463"/>
        <v>40766</v>
      </c>
      <c r="H2907" s="25" t="s">
        <v>3726</v>
      </c>
      <c r="I2907" s="25" t="s">
        <v>4245</v>
      </c>
      <c r="J2907" s="25">
        <v>1</v>
      </c>
      <c r="K2907" s="25">
        <v>1</v>
      </c>
      <c r="L2907" s="25">
        <f t="shared" si="464"/>
        <v>0</v>
      </c>
      <c r="M2907" s="25" t="s">
        <v>4959</v>
      </c>
      <c r="N2907" s="45">
        <v>45927</v>
      </c>
      <c r="O2907" s="54">
        <v>51502.5</v>
      </c>
      <c r="P2907" s="25" t="s">
        <v>3577</v>
      </c>
      <c r="Q2907" s="25">
        <v>58156233936</v>
      </c>
      <c r="R2907" s="25" t="s">
        <v>41</v>
      </c>
      <c r="S2907" s="3">
        <v>4</v>
      </c>
      <c r="T2907" s="55"/>
      <c r="U2907" s="25" t="s">
        <v>3604</v>
      </c>
      <c r="V2907" s="25" t="str">
        <f>VLOOKUP(P2907,'Customer List'!B:C,2,)</f>
        <v>JAIPUR</v>
      </c>
      <c r="W2907" s="56"/>
      <c r="X2907" s="45">
        <v>45929</v>
      </c>
      <c r="Y2907" s="25">
        <f t="shared" si="465"/>
        <v>2</v>
      </c>
      <c r="Z2907" s="25" t="str">
        <f t="shared" si="466"/>
        <v>Saturday</v>
      </c>
      <c r="AA2907" s="25" t="str">
        <f t="shared" si="467"/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461"/>
        <v>2904</v>
      </c>
      <c r="B2908" s="25" t="s">
        <v>4740</v>
      </c>
      <c r="C2908" s="45">
        <v>45926</v>
      </c>
      <c r="D2908" s="45">
        <v>45936</v>
      </c>
      <c r="E2908" s="8">
        <v>321.75</v>
      </c>
      <c r="F2908" s="8">
        <f t="shared" si="462"/>
        <v>28314</v>
      </c>
      <c r="G2908" s="54">
        <f t="shared" si="463"/>
        <v>56628</v>
      </c>
      <c r="H2908" s="25">
        <v>301344</v>
      </c>
      <c r="I2908" s="25" t="s">
        <v>4575</v>
      </c>
      <c r="J2908" s="25">
        <v>2</v>
      </c>
      <c r="K2908" s="25">
        <v>2</v>
      </c>
      <c r="L2908" s="25">
        <f t="shared" si="464"/>
        <v>0</v>
      </c>
      <c r="M2908" s="25" t="s">
        <v>4945</v>
      </c>
      <c r="N2908" s="45">
        <v>45937</v>
      </c>
      <c r="O2908" s="54">
        <v>86444</v>
      </c>
      <c r="P2908" s="25" t="s">
        <v>184</v>
      </c>
      <c r="Q2908" s="25">
        <v>58156566646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Mumbai</v>
      </c>
      <c r="W2908" s="56"/>
      <c r="X2908" s="45">
        <v>45938</v>
      </c>
      <c r="Y2908" s="25">
        <f t="shared" si="465"/>
        <v>1</v>
      </c>
      <c r="Z2908" s="25" t="str">
        <f t="shared" si="466"/>
        <v>Tuesday</v>
      </c>
      <c r="AA2908" s="25" t="str">
        <f t="shared" si="467"/>
        <v>Wednesday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461"/>
        <v>2905</v>
      </c>
      <c r="B2909" s="25" t="s">
        <v>3727</v>
      </c>
      <c r="C2909" s="45">
        <v>45923</v>
      </c>
      <c r="D2909" s="45">
        <v>45926</v>
      </c>
      <c r="E2909" s="8">
        <v>294.60000000000002</v>
      </c>
      <c r="F2909" s="8">
        <f t="shared" si="462"/>
        <v>25924.800000000003</v>
      </c>
      <c r="G2909" s="54">
        <f t="shared" si="463"/>
        <v>25924.800000000003</v>
      </c>
      <c r="H2909" s="25" t="s">
        <v>3728</v>
      </c>
      <c r="I2909" s="25"/>
      <c r="J2909" s="25">
        <v>1</v>
      </c>
      <c r="K2909" s="25">
        <v>1</v>
      </c>
      <c r="L2909" s="25">
        <f t="shared" si="464"/>
        <v>0</v>
      </c>
      <c r="M2909" s="25" t="s">
        <v>4884</v>
      </c>
      <c r="N2909" s="45">
        <v>45927</v>
      </c>
      <c r="O2909" s="54">
        <v>49836.5</v>
      </c>
      <c r="P2909" s="25" t="s">
        <v>2055</v>
      </c>
      <c r="Q2909" s="25">
        <v>58156225665</v>
      </c>
      <c r="R2909" s="25" t="s">
        <v>41</v>
      </c>
      <c r="S2909" s="3">
        <v>-20</v>
      </c>
      <c r="T2909" s="55"/>
      <c r="U2909" s="25" t="s">
        <v>521</v>
      </c>
      <c r="V2909" s="25" t="str">
        <f>VLOOKUP(P2909,'Customer List'!B:C,2,)</f>
        <v>Hyderabad</v>
      </c>
      <c r="W2909" s="56"/>
      <c r="X2909" s="45">
        <v>45929</v>
      </c>
      <c r="Y2909" s="25">
        <f t="shared" si="465"/>
        <v>2</v>
      </c>
      <c r="Z2909" s="25" t="str">
        <f t="shared" si="466"/>
        <v>Saturday</v>
      </c>
      <c r="AA2909" s="25" t="str">
        <f t="shared" si="467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461"/>
        <v>2906</v>
      </c>
      <c r="B2910" s="25" t="s">
        <v>3730</v>
      </c>
      <c r="C2910" s="45">
        <v>45923</v>
      </c>
      <c r="D2910" s="45">
        <v>45926</v>
      </c>
      <c r="E2910" s="8">
        <v>106.8</v>
      </c>
      <c r="F2910" s="8">
        <f t="shared" si="462"/>
        <v>9398.4</v>
      </c>
      <c r="G2910" s="54">
        <f t="shared" si="463"/>
        <v>18796.8</v>
      </c>
      <c r="H2910" s="25" t="s">
        <v>2393</v>
      </c>
      <c r="I2910" s="25" t="s">
        <v>4148</v>
      </c>
      <c r="J2910" s="25">
        <v>2</v>
      </c>
      <c r="K2910" s="25">
        <v>2</v>
      </c>
      <c r="L2910" s="25">
        <f t="shared" si="464"/>
        <v>0</v>
      </c>
      <c r="M2910" s="25" t="s">
        <v>4941</v>
      </c>
      <c r="N2910" s="45">
        <v>45934</v>
      </c>
      <c r="O2910" s="54">
        <v>16776</v>
      </c>
      <c r="P2910" s="25" t="s">
        <v>3729</v>
      </c>
      <c r="Q2910" s="25">
        <v>58156475322</v>
      </c>
      <c r="R2910" s="25" t="s">
        <v>41</v>
      </c>
      <c r="S2910" s="3">
        <v>-20</v>
      </c>
      <c r="T2910" s="55"/>
      <c r="U2910" s="25" t="s">
        <v>521</v>
      </c>
      <c r="V2910" s="25" t="str">
        <f>VLOOKUP(P2910,'Customer List'!B:C,2,)</f>
        <v>JAIPUR</v>
      </c>
      <c r="W2910" s="56"/>
      <c r="X2910" s="45">
        <v>45937</v>
      </c>
      <c r="Y2910" s="25">
        <f t="shared" si="465"/>
        <v>3</v>
      </c>
      <c r="Z2910" s="25" t="str">
        <f t="shared" si="466"/>
        <v>Saturday</v>
      </c>
      <c r="AA2910" s="25" t="str">
        <f t="shared" si="467"/>
        <v>Tuesday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461"/>
        <v>2907</v>
      </c>
      <c r="B2911" s="25" t="s">
        <v>3736</v>
      </c>
      <c r="C2911" s="45">
        <v>45919</v>
      </c>
      <c r="D2911" s="45">
        <v>45926</v>
      </c>
      <c r="E2911" s="8">
        <v>73.5</v>
      </c>
      <c r="F2911" s="8">
        <f t="shared" si="462"/>
        <v>6468</v>
      </c>
      <c r="G2911" s="54">
        <f t="shared" si="463"/>
        <v>6468</v>
      </c>
      <c r="H2911" s="25">
        <v>100219</v>
      </c>
      <c r="I2911" s="25" t="s">
        <v>4246</v>
      </c>
      <c r="J2911" s="25">
        <v>1</v>
      </c>
      <c r="K2911" s="25">
        <v>1</v>
      </c>
      <c r="L2911" s="25">
        <f t="shared" si="464"/>
        <v>0</v>
      </c>
      <c r="M2911" s="25" t="s">
        <v>4954</v>
      </c>
      <c r="N2911" s="45">
        <v>45927</v>
      </c>
      <c r="O2911" s="54">
        <v>10578.75</v>
      </c>
      <c r="P2911" s="25" t="s">
        <v>166</v>
      </c>
      <c r="Q2911" s="25">
        <v>58156229353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461"/>
        <v>2908</v>
      </c>
      <c r="B2912" s="25" t="s">
        <v>3736</v>
      </c>
      <c r="C2912" s="45">
        <v>45919</v>
      </c>
      <c r="D2912" s="45">
        <v>45926</v>
      </c>
      <c r="E2912" s="8">
        <v>150.5</v>
      </c>
      <c r="F2912" s="8">
        <f t="shared" si="462"/>
        <v>13244</v>
      </c>
      <c r="G2912" s="54">
        <f t="shared" si="463"/>
        <v>13244</v>
      </c>
      <c r="H2912" s="25">
        <v>100536</v>
      </c>
      <c r="I2912" s="25" t="s">
        <v>4247</v>
      </c>
      <c r="J2912" s="25">
        <v>1</v>
      </c>
      <c r="K2912" s="25">
        <v>1</v>
      </c>
      <c r="L2912" s="25">
        <f t="shared" si="464"/>
        <v>0</v>
      </c>
      <c r="M2912" s="25" t="s">
        <v>4946</v>
      </c>
      <c r="N2912" s="45">
        <v>45927</v>
      </c>
      <c r="O2912" s="54">
        <v>23327.5</v>
      </c>
      <c r="P2912" s="25" t="s">
        <v>619</v>
      </c>
      <c r="Q2912" s="25">
        <v>58156229110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Kerala</v>
      </c>
      <c r="W2912" s="56"/>
      <c r="X2912" s="45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461"/>
        <v>2909</v>
      </c>
      <c r="B2913" s="25" t="s">
        <v>3736</v>
      </c>
      <c r="C2913" s="45">
        <v>45919</v>
      </c>
      <c r="D2913" s="45">
        <v>45926</v>
      </c>
      <c r="E2913" s="8">
        <v>138.6</v>
      </c>
      <c r="F2913" s="8">
        <f t="shared" si="462"/>
        <v>12196.8</v>
      </c>
      <c r="G2913" s="54">
        <f t="shared" si="463"/>
        <v>24393.599999999999</v>
      </c>
      <c r="H2913" s="25">
        <v>100722</v>
      </c>
      <c r="I2913" s="25" t="s">
        <v>4248</v>
      </c>
      <c r="J2913" s="25">
        <v>2</v>
      </c>
      <c r="K2913" s="25">
        <v>2</v>
      </c>
      <c r="L2913" s="25">
        <f t="shared" si="464"/>
        <v>0</v>
      </c>
      <c r="M2913" s="25" t="s">
        <v>4956</v>
      </c>
      <c r="N2913" s="45">
        <v>45927</v>
      </c>
      <c r="O2913" s="54">
        <v>36828</v>
      </c>
      <c r="P2913" s="25" t="s">
        <v>2052</v>
      </c>
      <c r="Q2913" s="25">
        <v>58156227345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Pune</v>
      </c>
      <c r="W2913" s="56"/>
      <c r="X2913" s="45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461"/>
        <v>2910</v>
      </c>
      <c r="B2914" s="25" t="s">
        <v>3736</v>
      </c>
      <c r="C2914" s="45">
        <v>45919</v>
      </c>
      <c r="D2914" s="45">
        <v>45926</v>
      </c>
      <c r="E2914" s="8">
        <v>23.1</v>
      </c>
      <c r="F2914" s="8">
        <f t="shared" si="462"/>
        <v>2032.8000000000002</v>
      </c>
      <c r="G2914" s="54">
        <f t="shared" si="463"/>
        <v>2032.8000000000002</v>
      </c>
      <c r="H2914" s="25">
        <v>103011</v>
      </c>
      <c r="I2914" s="25" t="s">
        <v>4249</v>
      </c>
      <c r="J2914" s="25">
        <v>1</v>
      </c>
      <c r="K2914" s="25">
        <v>1</v>
      </c>
      <c r="L2914" s="25">
        <f t="shared" si="464"/>
        <v>0</v>
      </c>
      <c r="M2914" s="25" t="s">
        <v>4875</v>
      </c>
      <c r="N2914" s="45">
        <v>45936</v>
      </c>
      <c r="O2914" s="54">
        <v>3324.75</v>
      </c>
      <c r="P2914" s="25" t="s">
        <v>229</v>
      </c>
      <c r="Q2914" s="25">
        <v>58156536115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Kolkata</v>
      </c>
      <c r="W2914" s="56"/>
      <c r="X2914" s="45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461"/>
        <v>2911</v>
      </c>
      <c r="B2915" s="25" t="s">
        <v>3736</v>
      </c>
      <c r="C2915" s="45">
        <v>45919</v>
      </c>
      <c r="D2915" s="45">
        <v>45926</v>
      </c>
      <c r="E2915" s="8">
        <v>30.1</v>
      </c>
      <c r="F2915" s="8">
        <f t="shared" si="462"/>
        <v>2648.8</v>
      </c>
      <c r="G2915" s="54">
        <f t="shared" si="463"/>
        <v>2648.8</v>
      </c>
      <c r="H2915" s="25">
        <v>123109</v>
      </c>
      <c r="I2915" s="25" t="s">
        <v>4061</v>
      </c>
      <c r="J2915" s="25">
        <v>1</v>
      </c>
      <c r="K2915" s="25">
        <v>1</v>
      </c>
      <c r="L2915" s="25">
        <f t="shared" si="464"/>
        <v>0</v>
      </c>
      <c r="M2915" s="25" t="s">
        <v>4890</v>
      </c>
      <c r="N2915" s="45">
        <v>45927</v>
      </c>
      <c r="O2915" s="54">
        <v>4515</v>
      </c>
      <c r="P2915" s="25" t="s">
        <v>622</v>
      </c>
      <c r="Q2915" s="25">
        <v>58156227076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Hyderabad</v>
      </c>
      <c r="W2915" s="56"/>
      <c r="X2915" s="45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461"/>
        <v>2912</v>
      </c>
      <c r="B2916" s="25" t="s">
        <v>3736</v>
      </c>
      <c r="C2916" s="45">
        <v>45919</v>
      </c>
      <c r="D2916" s="45">
        <v>45926</v>
      </c>
      <c r="E2916" s="8">
        <v>204.75</v>
      </c>
      <c r="F2916" s="8">
        <f t="shared" si="462"/>
        <v>18018</v>
      </c>
      <c r="G2916" s="54">
        <f t="shared" si="463"/>
        <v>18018</v>
      </c>
      <c r="H2916" s="25">
        <v>138419</v>
      </c>
      <c r="I2916" s="25" t="s">
        <v>4250</v>
      </c>
      <c r="J2916" s="25">
        <v>1</v>
      </c>
      <c r="K2916" s="25">
        <v>1</v>
      </c>
      <c r="L2916" s="25">
        <f t="shared" si="464"/>
        <v>0</v>
      </c>
      <c r="M2916" s="25" t="s">
        <v>4898</v>
      </c>
      <c r="N2916" s="45">
        <v>45927</v>
      </c>
      <c r="O2916" s="54">
        <v>28774.2</v>
      </c>
      <c r="P2916" s="25" t="s">
        <v>888</v>
      </c>
      <c r="Q2916" s="25">
        <v>58156225400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Karnataka</v>
      </c>
      <c r="W2916" s="56"/>
      <c r="X2916" s="45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461"/>
        <v>2913</v>
      </c>
      <c r="B2917" s="25" t="s">
        <v>3736</v>
      </c>
      <c r="C2917" s="45">
        <v>45919</v>
      </c>
      <c r="D2917" s="45">
        <v>45926</v>
      </c>
      <c r="E2917" s="8">
        <v>123.2</v>
      </c>
      <c r="F2917" s="8">
        <f t="shared" si="462"/>
        <v>10841.6</v>
      </c>
      <c r="G2917" s="54">
        <f t="shared" si="463"/>
        <v>10841.6</v>
      </c>
      <c r="H2917" s="25">
        <v>144215</v>
      </c>
      <c r="I2917" s="25" t="s">
        <v>4251</v>
      </c>
      <c r="J2917" s="25">
        <v>1</v>
      </c>
      <c r="K2917" s="25">
        <v>1</v>
      </c>
      <c r="L2917" s="25">
        <f t="shared" si="464"/>
        <v>0</v>
      </c>
      <c r="M2917" s="25" t="s">
        <v>4954</v>
      </c>
      <c r="N2917" s="45">
        <v>45927</v>
      </c>
      <c r="O2917" s="54">
        <v>17732</v>
      </c>
      <c r="P2917" s="25" t="s">
        <v>166</v>
      </c>
      <c r="Q2917" s="25">
        <v>58156229353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Lucknow</v>
      </c>
      <c r="W2917" s="56"/>
      <c r="X2917" s="45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461"/>
        <v>2914</v>
      </c>
      <c r="B2918" s="25" t="s">
        <v>3736</v>
      </c>
      <c r="C2918" s="45">
        <v>45919</v>
      </c>
      <c r="D2918" s="45">
        <v>45926</v>
      </c>
      <c r="E2918" s="8">
        <v>70.7</v>
      </c>
      <c r="F2918" s="8">
        <f t="shared" si="462"/>
        <v>6221.6</v>
      </c>
      <c r="G2918" s="54">
        <f t="shared" si="463"/>
        <v>6221.6</v>
      </c>
      <c r="H2918" s="25">
        <v>157617</v>
      </c>
      <c r="I2918" s="25" t="s">
        <v>4252</v>
      </c>
      <c r="J2918" s="25">
        <v>1</v>
      </c>
      <c r="K2918" s="25">
        <v>1</v>
      </c>
      <c r="L2918" s="25">
        <f t="shared" si="464"/>
        <v>0</v>
      </c>
      <c r="M2918" s="25" t="s">
        <v>4954</v>
      </c>
      <c r="N2918" s="45">
        <v>45927</v>
      </c>
      <c r="O2918" s="54">
        <v>10175.75</v>
      </c>
      <c r="P2918" s="25" t="s">
        <v>166</v>
      </c>
      <c r="Q2918" s="25">
        <v>58156229353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Lucknow</v>
      </c>
      <c r="W2918" s="56"/>
      <c r="X2918" s="45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461"/>
        <v>2915</v>
      </c>
      <c r="B2919" s="25" t="s">
        <v>3736</v>
      </c>
      <c r="C2919" s="45">
        <v>45919</v>
      </c>
      <c r="D2919" s="45">
        <v>45926</v>
      </c>
      <c r="E2919" s="8">
        <v>30.8</v>
      </c>
      <c r="F2919" s="8">
        <f t="shared" si="462"/>
        <v>2710.4</v>
      </c>
      <c r="G2919" s="54">
        <f t="shared" si="463"/>
        <v>2710.4</v>
      </c>
      <c r="H2919" s="25">
        <v>300402</v>
      </c>
      <c r="I2919" s="25" t="s">
        <v>4253</v>
      </c>
      <c r="J2919" s="25">
        <v>1</v>
      </c>
      <c r="K2919" s="25">
        <v>1</v>
      </c>
      <c r="L2919" s="25">
        <f t="shared" si="464"/>
        <v>0</v>
      </c>
      <c r="M2919" s="25" t="s">
        <v>4931</v>
      </c>
      <c r="N2919" s="45">
        <v>45929</v>
      </c>
      <c r="O2919" s="54">
        <v>4180</v>
      </c>
      <c r="P2919" s="25" t="s">
        <v>214</v>
      </c>
      <c r="Q2919" s="25" t="s">
        <v>2002</v>
      </c>
      <c r="R2919" s="25" t="s">
        <v>2002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x14ac:dyDescent="0.25">
      <c r="A2920" s="25">
        <f t="shared" si="461"/>
        <v>2916</v>
      </c>
      <c r="B2920" s="25" t="s">
        <v>3736</v>
      </c>
      <c r="C2920" s="45">
        <v>45919</v>
      </c>
      <c r="D2920" s="45">
        <v>45926</v>
      </c>
      <c r="E2920" s="8">
        <v>285.75</v>
      </c>
      <c r="F2920" s="8">
        <f t="shared" si="462"/>
        <v>25146</v>
      </c>
      <c r="G2920" s="54">
        <f t="shared" si="463"/>
        <v>25146</v>
      </c>
      <c r="H2920" s="25">
        <v>300434</v>
      </c>
      <c r="I2920" s="25" t="s">
        <v>4254</v>
      </c>
      <c r="J2920" s="25">
        <v>1</v>
      </c>
      <c r="K2920" s="25">
        <v>1</v>
      </c>
      <c r="L2920" s="25">
        <f t="shared" si="464"/>
        <v>0</v>
      </c>
      <c r="M2920" s="25" t="s">
        <v>4938</v>
      </c>
      <c r="N2920" s="45">
        <v>45927</v>
      </c>
      <c r="O2920" s="54">
        <v>40157.4</v>
      </c>
      <c r="P2920" s="25" t="s">
        <v>192</v>
      </c>
      <c r="Q2920" s="25" t="s">
        <v>3733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Chandigarh</v>
      </c>
      <c r="W2920" s="56"/>
      <c r="X2920" s="45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461"/>
        <v>2917</v>
      </c>
      <c r="B2921" s="25" t="s">
        <v>3736</v>
      </c>
      <c r="C2921" s="45">
        <v>45919</v>
      </c>
      <c r="D2921" s="45">
        <v>45926</v>
      </c>
      <c r="E2921" s="8">
        <v>297</v>
      </c>
      <c r="F2921" s="8">
        <f t="shared" si="462"/>
        <v>26136</v>
      </c>
      <c r="G2921" s="54">
        <f t="shared" si="463"/>
        <v>26136</v>
      </c>
      <c r="H2921" s="25">
        <v>300468</v>
      </c>
      <c r="I2921" s="25" t="s">
        <v>4255</v>
      </c>
      <c r="J2921" s="25">
        <v>1</v>
      </c>
      <c r="K2921" s="25">
        <v>1</v>
      </c>
      <c r="L2921" s="25">
        <f t="shared" si="464"/>
        <v>0</v>
      </c>
      <c r="M2921" s="25" t="s">
        <v>4876</v>
      </c>
      <c r="N2921" s="45">
        <v>45927</v>
      </c>
      <c r="O2921" s="54">
        <v>33858</v>
      </c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461"/>
        <v>2918</v>
      </c>
      <c r="B2922" s="25" t="s">
        <v>3736</v>
      </c>
      <c r="C2922" s="45">
        <v>45919</v>
      </c>
      <c r="D2922" s="45">
        <v>45926</v>
      </c>
      <c r="E2922" s="8">
        <v>46.2</v>
      </c>
      <c r="F2922" s="8">
        <f t="shared" si="462"/>
        <v>4065.6000000000004</v>
      </c>
      <c r="G2922" s="54">
        <f t="shared" si="463"/>
        <v>8131.2000000000007</v>
      </c>
      <c r="H2922" s="25">
        <v>300508</v>
      </c>
      <c r="I2922" s="25" t="s">
        <v>3960</v>
      </c>
      <c r="J2922" s="25">
        <v>2</v>
      </c>
      <c r="K2922" s="25">
        <v>2</v>
      </c>
      <c r="L2922" s="25">
        <f t="shared" si="464"/>
        <v>0</v>
      </c>
      <c r="M2922" s="25" t="s">
        <v>4938</v>
      </c>
      <c r="N2922" s="45">
        <v>45927</v>
      </c>
      <c r="O2922" s="54">
        <v>13912.8</v>
      </c>
      <c r="P2922" s="25" t="s">
        <v>192</v>
      </c>
      <c r="Q2922" s="25" t="s">
        <v>3733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461"/>
        <v>2919</v>
      </c>
      <c r="B2923" s="25" t="s">
        <v>3736</v>
      </c>
      <c r="C2923" s="45">
        <v>45919</v>
      </c>
      <c r="D2923" s="45">
        <v>45926</v>
      </c>
      <c r="E2923" s="8">
        <v>73.5</v>
      </c>
      <c r="F2923" s="8">
        <f t="shared" si="462"/>
        <v>6468</v>
      </c>
      <c r="G2923" s="54">
        <f t="shared" si="463"/>
        <v>6468</v>
      </c>
      <c r="H2923" s="25">
        <v>301330</v>
      </c>
      <c r="I2923" s="25" t="s">
        <v>4256</v>
      </c>
      <c r="J2923" s="25">
        <v>1</v>
      </c>
      <c r="K2923" s="25">
        <v>1</v>
      </c>
      <c r="L2923" s="25">
        <f t="shared" si="464"/>
        <v>0</v>
      </c>
      <c r="M2923" s="25" t="s">
        <v>4939</v>
      </c>
      <c r="N2923" s="45">
        <v>45927</v>
      </c>
      <c r="O2923" s="54">
        <v>11067</v>
      </c>
      <c r="P2923" s="25" t="s">
        <v>192</v>
      </c>
      <c r="Q2923" s="25" t="s">
        <v>3733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Chandigarh</v>
      </c>
      <c r="W2923" s="56"/>
      <c r="X2923" s="45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461"/>
        <v>2920</v>
      </c>
      <c r="B2924" s="25" t="s">
        <v>3736</v>
      </c>
      <c r="C2924" s="45">
        <v>45919</v>
      </c>
      <c r="D2924" s="45">
        <v>45926</v>
      </c>
      <c r="E2924" s="8">
        <v>45.5</v>
      </c>
      <c r="F2924" s="8">
        <f t="shared" si="462"/>
        <v>4004</v>
      </c>
      <c r="G2924" s="54">
        <f t="shared" si="463"/>
        <v>4004</v>
      </c>
      <c r="H2924" s="25">
        <v>301805</v>
      </c>
      <c r="I2924" s="25" t="s">
        <v>4257</v>
      </c>
      <c r="J2924" s="25">
        <v>1</v>
      </c>
      <c r="K2924" s="25">
        <v>1</v>
      </c>
      <c r="L2924" s="25">
        <f t="shared" si="464"/>
        <v>0</v>
      </c>
      <c r="M2924" s="25" t="s">
        <v>4930</v>
      </c>
      <c r="N2924" s="45">
        <v>45929</v>
      </c>
      <c r="O2924" s="54">
        <v>6175</v>
      </c>
      <c r="P2924" s="25" t="s">
        <v>214</v>
      </c>
      <c r="Q2924" s="25" t="s">
        <v>2002</v>
      </c>
      <c r="R2924" s="25" t="s">
        <v>2002</v>
      </c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461"/>
        <v>2921</v>
      </c>
      <c r="B2925" s="25" t="s">
        <v>3736</v>
      </c>
      <c r="C2925" s="45">
        <v>45919</v>
      </c>
      <c r="D2925" s="45">
        <v>45926</v>
      </c>
      <c r="E2925" s="8">
        <v>169.4</v>
      </c>
      <c r="F2925" s="8">
        <f t="shared" si="462"/>
        <v>14907.2</v>
      </c>
      <c r="G2925" s="54">
        <f t="shared" si="463"/>
        <v>14907.2</v>
      </c>
      <c r="H2925" s="25">
        <v>302008</v>
      </c>
      <c r="I2925" s="25" t="s">
        <v>4258</v>
      </c>
      <c r="J2925" s="25">
        <v>1</v>
      </c>
      <c r="K2925" s="25">
        <v>1</v>
      </c>
      <c r="L2925" s="25">
        <f t="shared" si="464"/>
        <v>0</v>
      </c>
      <c r="M2925" s="25" t="s">
        <v>4905</v>
      </c>
      <c r="N2925" s="45">
        <v>45929</v>
      </c>
      <c r="O2925" s="54">
        <v>20691</v>
      </c>
      <c r="P2925" s="25" t="s">
        <v>17</v>
      </c>
      <c r="Q2925" s="25" t="s">
        <v>2078</v>
      </c>
      <c r="R2925" s="25" t="s">
        <v>638</v>
      </c>
      <c r="S2925" s="3">
        <v>4</v>
      </c>
      <c r="T2925" s="55"/>
      <c r="U2925" s="25" t="s">
        <v>19</v>
      </c>
      <c r="V2925" s="25" t="str">
        <f>VLOOKUP(P2925,'Customer List'!B:C,2,)</f>
        <v>Delhi</v>
      </c>
      <c r="W2925" s="56"/>
      <c r="X2925" s="45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67" t="str">
        <f>VLOOKUP(P2925,'Customer List'!B:D,3,)</f>
        <v>Local</v>
      </c>
    </row>
    <row r="2926" spans="1:29" x14ac:dyDescent="0.25">
      <c r="A2926" s="25">
        <f t="shared" si="461"/>
        <v>2922</v>
      </c>
      <c r="B2926" s="25" t="s">
        <v>3736</v>
      </c>
      <c r="C2926" s="45">
        <v>45919</v>
      </c>
      <c r="D2926" s="45">
        <v>45926</v>
      </c>
      <c r="E2926" s="8">
        <v>142.5</v>
      </c>
      <c r="F2926" s="8">
        <f t="shared" si="462"/>
        <v>12540</v>
      </c>
      <c r="G2926" s="54">
        <f t="shared" si="463"/>
        <v>12540</v>
      </c>
      <c r="H2926" s="25">
        <v>302037</v>
      </c>
      <c r="I2926" s="25" t="s">
        <v>4259</v>
      </c>
      <c r="J2926" s="25">
        <v>1</v>
      </c>
      <c r="K2926" s="25">
        <v>1</v>
      </c>
      <c r="L2926" s="25">
        <f t="shared" si="464"/>
        <v>0</v>
      </c>
      <c r="M2926" s="25" t="s">
        <v>4875</v>
      </c>
      <c r="N2926" s="45">
        <v>45936</v>
      </c>
      <c r="O2926" s="54">
        <v>19142.5</v>
      </c>
      <c r="P2926" s="25" t="s">
        <v>229</v>
      </c>
      <c r="Q2926" s="25">
        <v>58156536115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Kolkata</v>
      </c>
      <c r="W2926" s="56"/>
      <c r="X2926" s="45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461"/>
        <v>2923</v>
      </c>
      <c r="B2927" s="25" t="s">
        <v>3736</v>
      </c>
      <c r="C2927" s="45">
        <v>45919</v>
      </c>
      <c r="D2927" s="45">
        <v>45926</v>
      </c>
      <c r="E2927" s="8">
        <v>259</v>
      </c>
      <c r="F2927" s="8">
        <f t="shared" si="462"/>
        <v>22792</v>
      </c>
      <c r="G2927" s="54">
        <f t="shared" si="463"/>
        <v>22792</v>
      </c>
      <c r="H2927" s="25">
        <v>302088</v>
      </c>
      <c r="I2927" s="25" t="s">
        <v>4260</v>
      </c>
      <c r="J2927" s="25">
        <v>1</v>
      </c>
      <c r="K2927" s="25">
        <v>1</v>
      </c>
      <c r="L2927" s="25">
        <f t="shared" si="464"/>
        <v>0</v>
      </c>
      <c r="M2927" s="25" t="s">
        <v>4876</v>
      </c>
      <c r="N2927" s="45">
        <v>45927</v>
      </c>
      <c r="O2927" s="54">
        <v>31635</v>
      </c>
      <c r="P2927" s="25" t="s">
        <v>243</v>
      </c>
      <c r="Q2927" s="25">
        <v>58156233800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Mumbai</v>
      </c>
      <c r="W2927" s="56"/>
      <c r="X2927" s="45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461"/>
        <v>2924</v>
      </c>
      <c r="B2928" s="25" t="s">
        <v>3736</v>
      </c>
      <c r="C2928" s="45">
        <v>45919</v>
      </c>
      <c r="D2928" s="45">
        <v>45926</v>
      </c>
      <c r="E2928" s="8">
        <v>46.2</v>
      </c>
      <c r="F2928" s="8">
        <f t="shared" si="462"/>
        <v>4065.6000000000004</v>
      </c>
      <c r="G2928" s="54">
        <f t="shared" si="463"/>
        <v>8131.2000000000007</v>
      </c>
      <c r="H2928" s="25">
        <v>302208</v>
      </c>
      <c r="I2928" s="25" t="s">
        <v>4261</v>
      </c>
      <c r="J2928" s="25">
        <v>2</v>
      </c>
      <c r="K2928" s="25">
        <v>2</v>
      </c>
      <c r="L2928" s="25">
        <f t="shared" si="464"/>
        <v>0</v>
      </c>
      <c r="M2928" s="25" t="s">
        <v>4938</v>
      </c>
      <c r="N2928" s="45">
        <v>45927</v>
      </c>
      <c r="O2928" s="54">
        <v>13912.8</v>
      </c>
      <c r="P2928" s="25" t="s">
        <v>192</v>
      </c>
      <c r="Q2928" s="25" t="s">
        <v>3733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Chandigarh</v>
      </c>
      <c r="W2928" s="56"/>
      <c r="X2928" s="45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461"/>
        <v>2925</v>
      </c>
      <c r="B2929" s="25" t="s">
        <v>3736</v>
      </c>
      <c r="C2929" s="45">
        <v>45919</v>
      </c>
      <c r="D2929" s="45">
        <v>45926</v>
      </c>
      <c r="E2929" s="8">
        <v>267.39999999999998</v>
      </c>
      <c r="F2929" s="8">
        <f t="shared" si="462"/>
        <v>23531.199999999997</v>
      </c>
      <c r="G2929" s="54">
        <f t="shared" si="463"/>
        <v>23531.199999999997</v>
      </c>
      <c r="H2929" s="25">
        <v>302326</v>
      </c>
      <c r="I2929" s="25" t="s">
        <v>4262</v>
      </c>
      <c r="J2929" s="25">
        <v>1</v>
      </c>
      <c r="K2929" s="25">
        <v>1</v>
      </c>
      <c r="L2929" s="25">
        <f t="shared" si="464"/>
        <v>0</v>
      </c>
      <c r="M2929" s="25" t="s">
        <v>4952</v>
      </c>
      <c r="N2929" s="45">
        <v>45927</v>
      </c>
      <c r="O2929" s="54">
        <v>36773.870000000003</v>
      </c>
      <c r="P2929" s="25" t="s">
        <v>166</v>
      </c>
      <c r="Q2929" s="25">
        <v>58156229353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Lucknow</v>
      </c>
      <c r="W2929" s="56"/>
      <c r="X2929" s="45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461"/>
        <v>2926</v>
      </c>
      <c r="B2930" s="25" t="s">
        <v>3736</v>
      </c>
      <c r="C2930" s="45">
        <v>45919</v>
      </c>
      <c r="D2930" s="45">
        <v>45926</v>
      </c>
      <c r="E2930" s="8">
        <v>204.4</v>
      </c>
      <c r="F2930" s="8">
        <f t="shared" si="462"/>
        <v>17987.2</v>
      </c>
      <c r="G2930" s="54">
        <f t="shared" si="463"/>
        <v>17987.2</v>
      </c>
      <c r="H2930" s="25">
        <v>302612</v>
      </c>
      <c r="I2930" s="25" t="s">
        <v>4263</v>
      </c>
      <c r="J2930" s="25">
        <v>1</v>
      </c>
      <c r="K2930" s="25">
        <v>1</v>
      </c>
      <c r="L2930" s="25">
        <f t="shared" si="464"/>
        <v>0</v>
      </c>
      <c r="M2930" s="25" t="s">
        <v>4898</v>
      </c>
      <c r="N2930" s="45">
        <v>45927</v>
      </c>
      <c r="O2930" s="54">
        <v>30776.799999999999</v>
      </c>
      <c r="P2930" s="25" t="s">
        <v>888</v>
      </c>
      <c r="Q2930" s="25">
        <v>58156225400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Karnataka</v>
      </c>
      <c r="W2930" s="56"/>
      <c r="X2930" s="45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461"/>
        <v>2927</v>
      </c>
      <c r="B2931" s="25" t="s">
        <v>3736</v>
      </c>
      <c r="C2931" s="45">
        <v>45919</v>
      </c>
      <c r="D2931" s="45">
        <v>45926</v>
      </c>
      <c r="E2931" s="8">
        <v>73.5</v>
      </c>
      <c r="F2931" s="8">
        <f t="shared" si="462"/>
        <v>6468</v>
      </c>
      <c r="G2931" s="54">
        <f t="shared" si="463"/>
        <v>6468</v>
      </c>
      <c r="H2931" s="25">
        <v>302808</v>
      </c>
      <c r="I2931" s="25" t="s">
        <v>4264</v>
      </c>
      <c r="J2931" s="25">
        <v>1</v>
      </c>
      <c r="K2931" s="25">
        <v>1</v>
      </c>
      <c r="L2931" s="25">
        <f t="shared" si="464"/>
        <v>0</v>
      </c>
      <c r="M2931" s="25" t="s">
        <v>4939</v>
      </c>
      <c r="N2931" s="45">
        <v>45927</v>
      </c>
      <c r="O2931" s="54">
        <v>11067</v>
      </c>
      <c r="P2931" s="25" t="s">
        <v>192</v>
      </c>
      <c r="Q2931" s="25" t="s">
        <v>3733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x14ac:dyDescent="0.25">
      <c r="A2932" s="25">
        <f t="shared" si="461"/>
        <v>2928</v>
      </c>
      <c r="B2932" s="25" t="s">
        <v>3736</v>
      </c>
      <c r="C2932" s="45">
        <v>45919</v>
      </c>
      <c r="D2932" s="45">
        <v>45926</v>
      </c>
      <c r="E2932" s="8">
        <v>35</v>
      </c>
      <c r="F2932" s="8">
        <f t="shared" si="462"/>
        <v>3080</v>
      </c>
      <c r="G2932" s="54">
        <f t="shared" si="463"/>
        <v>3080</v>
      </c>
      <c r="H2932" s="25">
        <v>302902</v>
      </c>
      <c r="I2932" s="25" t="s">
        <v>4265</v>
      </c>
      <c r="J2932" s="25">
        <v>1</v>
      </c>
      <c r="K2932" s="25">
        <v>1</v>
      </c>
      <c r="L2932" s="25">
        <f t="shared" si="464"/>
        <v>0</v>
      </c>
      <c r="M2932" s="25" t="s">
        <v>4931</v>
      </c>
      <c r="N2932" s="45">
        <v>45929</v>
      </c>
      <c r="O2932" s="54">
        <v>4750</v>
      </c>
      <c r="P2932" s="25" t="s">
        <v>214</v>
      </c>
      <c r="Q2932" s="25" t="s">
        <v>2002</v>
      </c>
      <c r="R2932" s="25" t="s">
        <v>2002</v>
      </c>
      <c r="S2932" s="3">
        <v>4</v>
      </c>
      <c r="T2932" s="55"/>
      <c r="U2932" s="25" t="s">
        <v>19</v>
      </c>
      <c r="V2932" s="25" t="str">
        <f>VLOOKUP(P2932,'Customer List'!B:C,2,)</f>
        <v>Delhi</v>
      </c>
      <c r="W2932" s="56"/>
      <c r="X2932" s="45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67" t="str">
        <f>VLOOKUP(P2932,'Customer List'!B:D,3,)</f>
        <v>Local</v>
      </c>
    </row>
    <row r="2933" spans="1:29" x14ac:dyDescent="0.25">
      <c r="A2933" s="25">
        <f t="shared" si="461"/>
        <v>2929</v>
      </c>
      <c r="B2933" s="25" t="s">
        <v>3736</v>
      </c>
      <c r="C2933" s="45">
        <v>45919</v>
      </c>
      <c r="D2933" s="45">
        <v>45926</v>
      </c>
      <c r="E2933" s="8">
        <v>207.9</v>
      </c>
      <c r="F2933" s="8">
        <f t="shared" si="462"/>
        <v>18295.2</v>
      </c>
      <c r="G2933" s="54">
        <f t="shared" si="463"/>
        <v>18295.2</v>
      </c>
      <c r="H2933" s="25">
        <v>302910</v>
      </c>
      <c r="I2933" s="25" t="s">
        <v>4093</v>
      </c>
      <c r="J2933" s="25">
        <v>1</v>
      </c>
      <c r="K2933" s="25">
        <v>1</v>
      </c>
      <c r="L2933" s="25">
        <f t="shared" si="464"/>
        <v>0</v>
      </c>
      <c r="M2933" s="25" t="s">
        <v>4923</v>
      </c>
      <c r="N2933" s="45">
        <v>45927</v>
      </c>
      <c r="O2933" s="54">
        <v>34526</v>
      </c>
      <c r="P2933" s="25" t="s">
        <v>3721</v>
      </c>
      <c r="Q2933" s="25" t="s">
        <v>3734</v>
      </c>
      <c r="R2933" s="25" t="s">
        <v>41</v>
      </c>
      <c r="S2933" s="3">
        <v>4</v>
      </c>
      <c r="T2933" s="55"/>
      <c r="U2933" s="25" t="s">
        <v>19</v>
      </c>
      <c r="V2933" s="25" t="str">
        <f>VLOOKUP(P2933,'Customer List'!B:C,2,)</f>
        <v>Chandigarh</v>
      </c>
      <c r="W2933" s="56"/>
      <c r="X2933" s="45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67" t="str">
        <f>VLOOKUP(P2933,'Customer List'!B:D,3,)</f>
        <v>OutStation</v>
      </c>
    </row>
    <row r="2934" spans="1:29" x14ac:dyDescent="0.25">
      <c r="A2934" s="25">
        <f t="shared" si="461"/>
        <v>2930</v>
      </c>
      <c r="B2934" s="25" t="s">
        <v>3736</v>
      </c>
      <c r="C2934" s="45">
        <v>45919</v>
      </c>
      <c r="D2934" s="45">
        <v>45926</v>
      </c>
      <c r="E2934" s="8">
        <v>185.5</v>
      </c>
      <c r="F2934" s="8">
        <f t="shared" si="462"/>
        <v>16324</v>
      </c>
      <c r="G2934" s="54">
        <f t="shared" si="463"/>
        <v>16324</v>
      </c>
      <c r="H2934" s="25">
        <v>303110</v>
      </c>
      <c r="I2934" s="25" t="s">
        <v>4266</v>
      </c>
      <c r="J2934" s="25">
        <v>1</v>
      </c>
      <c r="K2934" s="25">
        <v>1</v>
      </c>
      <c r="L2934" s="25">
        <f t="shared" si="464"/>
        <v>0</v>
      </c>
      <c r="M2934" s="25" t="s">
        <v>4924</v>
      </c>
      <c r="N2934" s="45">
        <v>45929</v>
      </c>
      <c r="O2934" s="54">
        <v>29574</v>
      </c>
      <c r="P2934" s="25" t="s">
        <v>3722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461"/>
        <v>2931</v>
      </c>
      <c r="B2935" s="25" t="s">
        <v>3736</v>
      </c>
      <c r="C2935" s="45">
        <v>45919</v>
      </c>
      <c r="D2935" s="45">
        <v>45926</v>
      </c>
      <c r="E2935" s="8">
        <v>285.75</v>
      </c>
      <c r="F2935" s="8">
        <f t="shared" si="462"/>
        <v>25146</v>
      </c>
      <c r="G2935" s="54">
        <f t="shared" si="463"/>
        <v>25146</v>
      </c>
      <c r="H2935" s="25">
        <v>303526</v>
      </c>
      <c r="I2935" s="25" t="s">
        <v>4267</v>
      </c>
      <c r="J2935" s="25">
        <v>1</v>
      </c>
      <c r="K2935" s="25">
        <v>1</v>
      </c>
      <c r="L2935" s="25">
        <f t="shared" si="464"/>
        <v>0</v>
      </c>
      <c r="M2935" s="25" t="s">
        <v>4939</v>
      </c>
      <c r="N2935" s="45">
        <v>45927</v>
      </c>
      <c r="O2935" s="54">
        <v>40157.4</v>
      </c>
      <c r="P2935" s="25" t="s">
        <v>192</v>
      </c>
      <c r="Q2935" s="25" t="s">
        <v>3733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Chandigarh</v>
      </c>
      <c r="W2935" s="56"/>
      <c r="X2935" s="45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ref="A2936:A2999" si="476">A2935+1</f>
        <v>2932</v>
      </c>
      <c r="B2936" s="25" t="s">
        <v>3736</v>
      </c>
      <c r="C2936" s="45">
        <v>45919</v>
      </c>
      <c r="D2936" s="45">
        <v>45926</v>
      </c>
      <c r="E2936" s="8">
        <v>157.5</v>
      </c>
      <c r="F2936" s="8">
        <f t="shared" ref="F2936:F2999" si="477">IF(AB2936="DOLLAR",E2936*88,E2936)</f>
        <v>13860</v>
      </c>
      <c r="G2936" s="54">
        <f t="shared" ref="G2936:G2999" si="478">F2936*J2936</f>
        <v>13860</v>
      </c>
      <c r="H2936" s="25">
        <v>303651</v>
      </c>
      <c r="I2936" s="25" t="s">
        <v>4268</v>
      </c>
      <c r="J2936" s="25">
        <v>1</v>
      </c>
      <c r="K2936" s="25">
        <v>1</v>
      </c>
      <c r="L2936" s="25">
        <f t="shared" ref="L2936:L2999" si="479">J2936-K2936</f>
        <v>0</v>
      </c>
      <c r="M2936" s="25" t="s">
        <v>4875</v>
      </c>
      <c r="N2936" s="45">
        <v>45936</v>
      </c>
      <c r="O2936" s="54">
        <v>22668.75</v>
      </c>
      <c r="P2936" s="25" t="s">
        <v>229</v>
      </c>
      <c r="Q2936" s="25">
        <v>58156536115</v>
      </c>
      <c r="R2936" s="25" t="s">
        <v>41</v>
      </c>
      <c r="S2936" s="3">
        <v>4</v>
      </c>
      <c r="T2936" s="55"/>
      <c r="U2936" s="25" t="s">
        <v>19</v>
      </c>
      <c r="V2936" s="25" t="str">
        <f>VLOOKUP(P2936,'Customer List'!B:C,2,)</f>
        <v>Kolkata</v>
      </c>
      <c r="W2936" s="56"/>
      <c r="X2936" s="45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476"/>
        <v>2933</v>
      </c>
      <c r="B2937" s="25" t="s">
        <v>3736</v>
      </c>
      <c r="C2937" s="45">
        <v>45919</v>
      </c>
      <c r="D2937" s="45">
        <v>45926</v>
      </c>
      <c r="E2937" s="8">
        <v>342.75</v>
      </c>
      <c r="F2937" s="8">
        <f t="shared" si="477"/>
        <v>30162</v>
      </c>
      <c r="G2937" s="54">
        <f t="shared" si="478"/>
        <v>30162</v>
      </c>
      <c r="H2937" s="25">
        <v>303744</v>
      </c>
      <c r="I2937" s="25" t="s">
        <v>4269</v>
      </c>
      <c r="J2937" s="25">
        <v>1</v>
      </c>
      <c r="K2937" s="25">
        <v>1</v>
      </c>
      <c r="L2937" s="25">
        <f t="shared" si="479"/>
        <v>0</v>
      </c>
      <c r="M2937" s="25" t="s">
        <v>4952</v>
      </c>
      <c r="N2937" s="45">
        <v>45938</v>
      </c>
      <c r="O2937" s="54">
        <v>43993.87</v>
      </c>
      <c r="P2937" s="25" t="s">
        <v>255</v>
      </c>
      <c r="Q2937" s="25" t="s">
        <v>637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476"/>
        <v>2934</v>
      </c>
      <c r="B2938" s="25" t="s">
        <v>3736</v>
      </c>
      <c r="C2938" s="45">
        <v>45919</v>
      </c>
      <c r="D2938" s="45">
        <v>45926</v>
      </c>
      <c r="E2938" s="8">
        <v>50.4</v>
      </c>
      <c r="F2938" s="8">
        <f t="shared" si="477"/>
        <v>4435.2</v>
      </c>
      <c r="G2938" s="54">
        <f t="shared" si="478"/>
        <v>4435.2</v>
      </c>
      <c r="H2938" s="25">
        <v>304006</v>
      </c>
      <c r="I2938" s="25" t="s">
        <v>3964</v>
      </c>
      <c r="J2938" s="25">
        <v>1</v>
      </c>
      <c r="K2938" s="25">
        <v>1</v>
      </c>
      <c r="L2938" s="25">
        <f t="shared" si="479"/>
        <v>0</v>
      </c>
      <c r="M2938" s="25" t="s">
        <v>4954</v>
      </c>
      <c r="N2938" s="45">
        <v>45927</v>
      </c>
      <c r="O2938" s="54">
        <v>7254</v>
      </c>
      <c r="P2938" s="25" t="s">
        <v>166</v>
      </c>
      <c r="Q2938" s="25">
        <v>58156229353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Lucknow</v>
      </c>
      <c r="W2938" s="56"/>
      <c r="X2938" s="45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476"/>
        <v>2935</v>
      </c>
      <c r="B2939" s="25" t="s">
        <v>3736</v>
      </c>
      <c r="C2939" s="45">
        <v>45919</v>
      </c>
      <c r="D2939" s="45">
        <v>45926</v>
      </c>
      <c r="E2939" s="8">
        <v>289.5</v>
      </c>
      <c r="F2939" s="8">
        <f t="shared" si="477"/>
        <v>25476</v>
      </c>
      <c r="G2939" s="54">
        <f t="shared" si="478"/>
        <v>25476</v>
      </c>
      <c r="H2939" s="25">
        <v>304036</v>
      </c>
      <c r="I2939" s="25" t="s">
        <v>4270</v>
      </c>
      <c r="J2939" s="25">
        <v>1</v>
      </c>
      <c r="K2939" s="25">
        <v>1</v>
      </c>
      <c r="L2939" s="25">
        <f t="shared" si="479"/>
        <v>0</v>
      </c>
      <c r="M2939" s="25" t="s">
        <v>4905</v>
      </c>
      <c r="N2939" s="45">
        <v>45929</v>
      </c>
      <c r="O2939" s="54">
        <v>33003</v>
      </c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>
        <f t="shared" ref="X2939:X2940" si="480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476"/>
        <v>2936</v>
      </c>
      <c r="B2940" s="25" t="s">
        <v>3736</v>
      </c>
      <c r="C2940" s="45">
        <v>45919</v>
      </c>
      <c r="D2940" s="45">
        <v>45926</v>
      </c>
      <c r="E2940" s="8">
        <v>203</v>
      </c>
      <c r="F2940" s="8">
        <f t="shared" si="477"/>
        <v>17864</v>
      </c>
      <c r="G2940" s="54">
        <f t="shared" si="478"/>
        <v>17864</v>
      </c>
      <c r="H2940" s="25">
        <v>304096</v>
      </c>
      <c r="I2940" s="25" t="s">
        <v>4271</v>
      </c>
      <c r="J2940" s="25">
        <v>1</v>
      </c>
      <c r="K2940" s="25">
        <v>1</v>
      </c>
      <c r="L2940" s="25">
        <f t="shared" si="479"/>
        <v>0</v>
      </c>
      <c r="M2940" s="25" t="s">
        <v>4924</v>
      </c>
      <c r="N2940" s="45">
        <v>45929</v>
      </c>
      <c r="O2940" s="54">
        <v>32364</v>
      </c>
      <c r="P2940" s="25" t="s">
        <v>3722</v>
      </c>
      <c r="Q2940" s="25" t="s">
        <v>2078</v>
      </c>
      <c r="R2940" s="25" t="s">
        <v>849</v>
      </c>
      <c r="S2940" s="3">
        <v>4</v>
      </c>
      <c r="T2940" s="55"/>
      <c r="U2940" s="25" t="s">
        <v>19</v>
      </c>
      <c r="V2940" s="25" t="str">
        <f>VLOOKUP(P2940,'Customer List'!B:C,2,)</f>
        <v>DELHI</v>
      </c>
      <c r="W2940" s="56"/>
      <c r="X2940" s="45">
        <f t="shared" si="480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67" t="str">
        <f>VLOOKUP(P2940,'Customer List'!B:D,3,)</f>
        <v>LOCAL</v>
      </c>
    </row>
    <row r="2941" spans="1:29" x14ac:dyDescent="0.25">
      <c r="A2941" s="25">
        <f t="shared" si="476"/>
        <v>2937</v>
      </c>
      <c r="B2941" s="25" t="s">
        <v>3736</v>
      </c>
      <c r="C2941" s="45">
        <v>45919</v>
      </c>
      <c r="D2941" s="45">
        <v>45926</v>
      </c>
      <c r="E2941" s="8">
        <v>326.25</v>
      </c>
      <c r="F2941" s="8">
        <f t="shared" si="477"/>
        <v>28710</v>
      </c>
      <c r="G2941" s="54">
        <f t="shared" si="478"/>
        <v>28710</v>
      </c>
      <c r="H2941" s="25">
        <v>304136</v>
      </c>
      <c r="I2941" s="25" t="s">
        <v>4272</v>
      </c>
      <c r="J2941" s="25">
        <v>1</v>
      </c>
      <c r="K2941" s="25">
        <v>1</v>
      </c>
      <c r="L2941" s="25">
        <f t="shared" si="479"/>
        <v>0</v>
      </c>
      <c r="M2941" s="25" t="s">
        <v>4898</v>
      </c>
      <c r="N2941" s="45">
        <v>45927</v>
      </c>
      <c r="O2941" s="54">
        <v>45849</v>
      </c>
      <c r="P2941" s="25" t="s">
        <v>888</v>
      </c>
      <c r="Q2941" s="25">
        <v>58156225400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Karnataka</v>
      </c>
      <c r="W2941" s="56"/>
      <c r="X2941" s="45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476"/>
        <v>2938</v>
      </c>
      <c r="B2942" s="25" t="s">
        <v>3736</v>
      </c>
      <c r="C2942" s="45">
        <v>45919</v>
      </c>
      <c r="D2942" s="45">
        <v>45926</v>
      </c>
      <c r="E2942" s="8">
        <v>285</v>
      </c>
      <c r="F2942" s="8">
        <f t="shared" si="477"/>
        <v>25080</v>
      </c>
      <c r="G2942" s="54">
        <f t="shared" si="478"/>
        <v>25080</v>
      </c>
      <c r="H2942" s="25">
        <v>304142</v>
      </c>
      <c r="I2942" s="25" t="s">
        <v>4273</v>
      </c>
      <c r="J2942" s="25">
        <v>1</v>
      </c>
      <c r="K2942" s="25">
        <v>1</v>
      </c>
      <c r="L2942" s="25">
        <f t="shared" si="479"/>
        <v>0</v>
      </c>
      <c r="M2942" s="25" t="s">
        <v>4939</v>
      </c>
      <c r="N2942" s="45">
        <v>45927</v>
      </c>
      <c r="O2942" s="54">
        <v>40052</v>
      </c>
      <c r="P2942" s="25" t="s">
        <v>192</v>
      </c>
      <c r="Q2942" s="25" t="s">
        <v>3733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Chandigarh</v>
      </c>
      <c r="W2942" s="56"/>
      <c r="X2942" s="45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476"/>
        <v>2939</v>
      </c>
      <c r="B2943" s="25" t="s">
        <v>3736</v>
      </c>
      <c r="C2943" s="45">
        <v>45919</v>
      </c>
      <c r="D2943" s="45">
        <v>45926</v>
      </c>
      <c r="E2943" s="8">
        <v>71.400000000000006</v>
      </c>
      <c r="F2943" s="8">
        <f t="shared" si="477"/>
        <v>6283.2000000000007</v>
      </c>
      <c r="G2943" s="54">
        <f t="shared" si="478"/>
        <v>6283.2000000000007</v>
      </c>
      <c r="H2943" s="25">
        <v>304402</v>
      </c>
      <c r="I2943" s="25" t="s">
        <v>4274</v>
      </c>
      <c r="J2943" s="25">
        <v>1</v>
      </c>
      <c r="K2943" s="25">
        <v>1</v>
      </c>
      <c r="L2943" s="25">
        <f t="shared" si="479"/>
        <v>0</v>
      </c>
      <c r="M2943" s="25" t="s">
        <v>4925</v>
      </c>
      <c r="N2943" s="45">
        <v>45929</v>
      </c>
      <c r="O2943" s="54">
        <v>11857.5</v>
      </c>
      <c r="P2943" s="25" t="s">
        <v>3722</v>
      </c>
      <c r="Q2943" s="25" t="s">
        <v>2078</v>
      </c>
      <c r="R2943" s="25" t="s">
        <v>849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>
        <f>IF(OR(R2943 = "PRIYANKA MADAM", R2943 = "DEEPAK", R2943 = "PORTER"),N2943,"")</f>
        <v>45929</v>
      </c>
      <c r="Y2943" s="25">
        <f t="shared" ref="Y2943:Y2974" si="481">IF(X2943="", "", X2943-N2943)</f>
        <v>0</v>
      </c>
      <c r="Z2943" s="25" t="str">
        <f t="shared" ref="Z2943:Z2974" si="482">IF(N2943="", "", TEXT(N2943, "dddd"))</f>
        <v>Monday</v>
      </c>
      <c r="AA2943" s="25" t="str">
        <f t="shared" ref="AA2943:AA2974" si="483">IF(X2943="", "", TEXT(X2943, "dddd"))</f>
        <v>Monday</v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476"/>
        <v>2940</v>
      </c>
      <c r="B2944" s="25" t="s">
        <v>3736</v>
      </c>
      <c r="C2944" s="45">
        <v>45919</v>
      </c>
      <c r="D2944" s="45">
        <v>45926</v>
      </c>
      <c r="E2944" s="8">
        <v>86.8</v>
      </c>
      <c r="F2944" s="8">
        <f t="shared" si="477"/>
        <v>7638.4</v>
      </c>
      <c r="G2944" s="54">
        <f t="shared" si="478"/>
        <v>7638.4</v>
      </c>
      <c r="H2944" s="25">
        <v>304825</v>
      </c>
      <c r="I2944" s="25" t="s">
        <v>4275</v>
      </c>
      <c r="J2944" s="25">
        <v>1</v>
      </c>
      <c r="K2944" s="25">
        <v>1</v>
      </c>
      <c r="L2944" s="25">
        <f t="shared" si="479"/>
        <v>0</v>
      </c>
      <c r="M2944" s="25" t="s">
        <v>4875</v>
      </c>
      <c r="N2944" s="45">
        <v>45936</v>
      </c>
      <c r="O2944" s="54">
        <v>12493</v>
      </c>
      <c r="P2944" s="25" t="s">
        <v>229</v>
      </c>
      <c r="Q2944" s="25">
        <v>58156536115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Kolkata</v>
      </c>
      <c r="W2944" s="56"/>
      <c r="X2944" s="45">
        <v>45937</v>
      </c>
      <c r="Y2944" s="25">
        <f t="shared" si="481"/>
        <v>1</v>
      </c>
      <c r="Z2944" s="25" t="str">
        <f t="shared" si="482"/>
        <v>Monday</v>
      </c>
      <c r="AA2944" s="25" t="str">
        <f t="shared" si="483"/>
        <v>Tuesday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476"/>
        <v>2941</v>
      </c>
      <c r="B2945" s="25" t="s">
        <v>3736</v>
      </c>
      <c r="C2945" s="45">
        <v>45919</v>
      </c>
      <c r="D2945" s="45">
        <v>45926</v>
      </c>
      <c r="E2945" s="8">
        <v>226.1</v>
      </c>
      <c r="F2945" s="8">
        <f t="shared" si="477"/>
        <v>19896.8</v>
      </c>
      <c r="G2945" s="54">
        <f t="shared" si="478"/>
        <v>19896.8</v>
      </c>
      <c r="H2945" s="25">
        <v>305114</v>
      </c>
      <c r="I2945" s="25" t="s">
        <v>4276</v>
      </c>
      <c r="J2945" s="25">
        <v>1</v>
      </c>
      <c r="K2945" s="25">
        <v>1</v>
      </c>
      <c r="L2945" s="25">
        <f t="shared" si="479"/>
        <v>0</v>
      </c>
      <c r="M2945" s="25" t="s">
        <v>4905</v>
      </c>
      <c r="N2945" s="45">
        <v>45929</v>
      </c>
      <c r="O2945" s="54">
        <v>27616.5</v>
      </c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>
        <f>IF(OR(R2945 = "PRIYANKA MADAM", R2945 = "DEEPAK", R2945 = "PORTER"),N2945,"")</f>
        <v>45929</v>
      </c>
      <c r="Y2945" s="25">
        <f t="shared" si="481"/>
        <v>0</v>
      </c>
      <c r="Z2945" s="25" t="str">
        <f t="shared" si="482"/>
        <v>Monday</v>
      </c>
      <c r="AA2945" s="25" t="str">
        <f t="shared" si="483"/>
        <v>Monday</v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x14ac:dyDescent="0.25">
      <c r="A2946" s="25">
        <f t="shared" si="476"/>
        <v>2942</v>
      </c>
      <c r="B2946" s="25" t="s">
        <v>3736</v>
      </c>
      <c r="C2946" s="45">
        <v>45919</v>
      </c>
      <c r="D2946" s="45">
        <v>45926</v>
      </c>
      <c r="E2946" s="8">
        <v>205.1</v>
      </c>
      <c r="F2946" s="8">
        <f t="shared" si="477"/>
        <v>18048.8</v>
      </c>
      <c r="G2946" s="54">
        <f t="shared" si="478"/>
        <v>18048.8</v>
      </c>
      <c r="H2946" s="25">
        <v>306008</v>
      </c>
      <c r="I2946" s="25" t="s">
        <v>4277</v>
      </c>
      <c r="J2946" s="25">
        <v>1</v>
      </c>
      <c r="K2946" s="25">
        <v>1</v>
      </c>
      <c r="L2946" s="25">
        <f t="shared" si="479"/>
        <v>0</v>
      </c>
      <c r="M2946" s="25" t="s">
        <v>4876</v>
      </c>
      <c r="N2946" s="45">
        <v>45927</v>
      </c>
      <c r="O2946" s="54">
        <v>25051.5</v>
      </c>
      <c r="P2946" s="25" t="s">
        <v>243</v>
      </c>
      <c r="Q2946" s="25">
        <v>58156233800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Mumbai</v>
      </c>
      <c r="W2946" s="56"/>
      <c r="X2946" s="45">
        <v>45929</v>
      </c>
      <c r="Y2946" s="25">
        <f t="shared" si="481"/>
        <v>2</v>
      </c>
      <c r="Z2946" s="25" t="str">
        <f t="shared" si="482"/>
        <v>Saturday</v>
      </c>
      <c r="AA2946" s="25" t="str">
        <f t="shared" si="483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476"/>
        <v>2943</v>
      </c>
      <c r="B2947" s="25" t="s">
        <v>3736</v>
      </c>
      <c r="C2947" s="45">
        <v>45919</v>
      </c>
      <c r="D2947" s="45">
        <v>45926</v>
      </c>
      <c r="E2947" s="8">
        <v>107.8</v>
      </c>
      <c r="F2947" s="8">
        <f t="shared" si="477"/>
        <v>9486.4</v>
      </c>
      <c r="G2947" s="54">
        <f t="shared" si="478"/>
        <v>9486.4</v>
      </c>
      <c r="H2947" s="25">
        <v>306509</v>
      </c>
      <c r="I2947" s="25" t="s">
        <v>4278</v>
      </c>
      <c r="J2947" s="25">
        <v>1</v>
      </c>
      <c r="K2947" s="25">
        <v>1</v>
      </c>
      <c r="L2947" s="25">
        <f t="shared" si="479"/>
        <v>0</v>
      </c>
      <c r="M2947" s="25" t="s">
        <v>4930</v>
      </c>
      <c r="N2947" s="45">
        <v>45929</v>
      </c>
      <c r="O2947" s="54">
        <v>14630</v>
      </c>
      <c r="P2947" s="25" t="s">
        <v>214</v>
      </c>
      <c r="Q2947" s="25" t="s">
        <v>2002</v>
      </c>
      <c r="R2947" s="25" t="s">
        <v>2002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>
        <f>IF(OR(R2947 = "PRIYANKA MADAM", R2947 = "DEEPAK", R2947 = "PORTER"),N2947,"")</f>
        <v>45929</v>
      </c>
      <c r="Y2947" s="25">
        <f t="shared" si="481"/>
        <v>0</v>
      </c>
      <c r="Z2947" s="25" t="str">
        <f t="shared" si="482"/>
        <v>Monday</v>
      </c>
      <c r="AA2947" s="25" t="str">
        <f t="shared" si="483"/>
        <v>Monday</v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476"/>
        <v>2944</v>
      </c>
      <c r="B2948" s="25" t="s">
        <v>3736</v>
      </c>
      <c r="C2948" s="45">
        <v>45919</v>
      </c>
      <c r="D2948" s="45">
        <v>45926</v>
      </c>
      <c r="E2948" s="8">
        <v>321.75</v>
      </c>
      <c r="F2948" s="8">
        <f t="shared" si="477"/>
        <v>28314</v>
      </c>
      <c r="G2948" s="54">
        <f t="shared" si="478"/>
        <v>56628</v>
      </c>
      <c r="H2948" s="25">
        <v>307640</v>
      </c>
      <c r="I2948" s="25" t="s">
        <v>4279</v>
      </c>
      <c r="J2948" s="25">
        <v>2</v>
      </c>
      <c r="K2948" s="25">
        <v>2</v>
      </c>
      <c r="L2948" s="25">
        <f t="shared" si="479"/>
        <v>0</v>
      </c>
      <c r="M2948" s="25" t="s">
        <v>4876</v>
      </c>
      <c r="N2948" s="45">
        <v>45927</v>
      </c>
      <c r="O2948" s="54">
        <v>73359</v>
      </c>
      <c r="P2948" s="25" t="s">
        <v>243</v>
      </c>
      <c r="Q2948" s="25">
        <v>58156233800</v>
      </c>
      <c r="R2948" s="25" t="s">
        <v>41</v>
      </c>
      <c r="S2948" s="3">
        <v>4</v>
      </c>
      <c r="T2948" s="55"/>
      <c r="U2948" s="25" t="s">
        <v>19</v>
      </c>
      <c r="V2948" s="25" t="str">
        <f>VLOOKUP(P2948,'Customer List'!B:C,2,)</f>
        <v>Mumbai</v>
      </c>
      <c r="W2948" s="56"/>
      <c r="X2948" s="45">
        <v>45929</v>
      </c>
      <c r="Y2948" s="25">
        <f t="shared" si="481"/>
        <v>2</v>
      </c>
      <c r="Z2948" s="25" t="str">
        <f t="shared" si="482"/>
        <v>Saturday</v>
      </c>
      <c r="AA2948" s="25" t="str">
        <f t="shared" si="483"/>
        <v>Monday</v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476"/>
        <v>2945</v>
      </c>
      <c r="B2949" s="25" t="s">
        <v>3736</v>
      </c>
      <c r="C2949" s="45">
        <v>45919</v>
      </c>
      <c r="D2949" s="45">
        <v>45926</v>
      </c>
      <c r="E2949" s="8">
        <v>242.9</v>
      </c>
      <c r="F2949" s="8">
        <f t="shared" si="477"/>
        <v>21375.200000000001</v>
      </c>
      <c r="G2949" s="54">
        <f t="shared" si="478"/>
        <v>21375.200000000001</v>
      </c>
      <c r="H2949" s="25">
        <v>307654</v>
      </c>
      <c r="I2949" s="25" t="s">
        <v>4280</v>
      </c>
      <c r="J2949" s="25">
        <v>1</v>
      </c>
      <c r="K2949" s="25">
        <v>1</v>
      </c>
      <c r="L2949" s="25">
        <f t="shared" si="479"/>
        <v>0</v>
      </c>
      <c r="M2949" s="25" t="s">
        <v>4905</v>
      </c>
      <c r="N2949" s="45">
        <v>45929</v>
      </c>
      <c r="O2949" s="54">
        <v>29658.5</v>
      </c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>
        <f>IF(OR(R2949 = "PRIYANKA MADAM", R2949 = "DEEPAK", R2949 = "PORTER"),N2949,"")</f>
        <v>45929</v>
      </c>
      <c r="Y2949" s="25">
        <f t="shared" si="481"/>
        <v>0</v>
      </c>
      <c r="Z2949" s="25" t="str">
        <f t="shared" si="482"/>
        <v>Monday</v>
      </c>
      <c r="AA2949" s="25" t="str">
        <f t="shared" si="483"/>
        <v>Monday</v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476"/>
        <v>2946</v>
      </c>
      <c r="B2950" s="25" t="s">
        <v>3736</v>
      </c>
      <c r="C2950" s="45">
        <v>45919</v>
      </c>
      <c r="D2950" s="45">
        <v>45926</v>
      </c>
      <c r="E2950" s="8">
        <v>267.39999999999998</v>
      </c>
      <c r="F2950" s="8">
        <f t="shared" si="477"/>
        <v>23531.199999999997</v>
      </c>
      <c r="G2950" s="54">
        <f t="shared" si="478"/>
        <v>23531.199999999997</v>
      </c>
      <c r="H2950" s="25">
        <v>310718</v>
      </c>
      <c r="I2950" s="25" t="s">
        <v>4281</v>
      </c>
      <c r="J2950" s="25">
        <v>1</v>
      </c>
      <c r="K2950" s="25">
        <v>1</v>
      </c>
      <c r="L2950" s="25">
        <f t="shared" si="479"/>
        <v>0</v>
      </c>
      <c r="M2950" s="25" t="s">
        <v>4939</v>
      </c>
      <c r="N2950" s="45">
        <v>45927</v>
      </c>
      <c r="O2950" s="54">
        <v>40262.800000000003</v>
      </c>
      <c r="P2950" s="25" t="s">
        <v>192</v>
      </c>
      <c r="Q2950" s="25" t="s">
        <v>3733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Chandigarh</v>
      </c>
      <c r="W2950" s="56"/>
      <c r="X2950" s="45">
        <v>45929</v>
      </c>
      <c r="Y2950" s="25">
        <f t="shared" si="481"/>
        <v>2</v>
      </c>
      <c r="Z2950" s="25" t="str">
        <f t="shared" si="482"/>
        <v>Saturday</v>
      </c>
      <c r="AA2950" s="25" t="str">
        <f t="shared" si="483"/>
        <v>Monday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76"/>
        <v>2947</v>
      </c>
      <c r="B2951" s="25" t="s">
        <v>3736</v>
      </c>
      <c r="C2951" s="45">
        <v>45919</v>
      </c>
      <c r="D2951" s="45">
        <v>45926</v>
      </c>
      <c r="E2951" s="8">
        <v>242.9</v>
      </c>
      <c r="F2951" s="8">
        <f t="shared" si="477"/>
        <v>21375.200000000001</v>
      </c>
      <c r="G2951" s="54">
        <f t="shared" si="478"/>
        <v>21375.200000000001</v>
      </c>
      <c r="H2951" s="25">
        <v>310946</v>
      </c>
      <c r="I2951" s="25" t="s">
        <v>4282</v>
      </c>
      <c r="J2951" s="25">
        <v>1</v>
      </c>
      <c r="K2951" s="25">
        <v>1</v>
      </c>
      <c r="L2951" s="25">
        <f t="shared" si="479"/>
        <v>0</v>
      </c>
      <c r="M2951" s="25" t="s">
        <v>4898</v>
      </c>
      <c r="N2951" s="45">
        <v>45927</v>
      </c>
      <c r="O2951" s="54">
        <v>36573.800000000003</v>
      </c>
      <c r="P2951" s="25" t="s">
        <v>888</v>
      </c>
      <c r="Q2951" s="25">
        <v>58156225400</v>
      </c>
      <c r="R2951" s="25" t="s">
        <v>41</v>
      </c>
      <c r="S2951" s="3">
        <v>4</v>
      </c>
      <c r="T2951" s="55"/>
      <c r="U2951" s="25" t="s">
        <v>19</v>
      </c>
      <c r="V2951" s="25" t="str">
        <f>VLOOKUP(P2951,'Customer List'!B:C,2,)</f>
        <v>Karnataka</v>
      </c>
      <c r="W2951" s="56"/>
      <c r="X2951" s="45">
        <v>45930</v>
      </c>
      <c r="Y2951" s="25">
        <f t="shared" si="481"/>
        <v>3</v>
      </c>
      <c r="Z2951" s="25" t="str">
        <f t="shared" si="482"/>
        <v>Saturday</v>
      </c>
      <c r="AA2951" s="25" t="str">
        <f t="shared" si="483"/>
        <v>Tuesday</v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si="476"/>
        <v>2948</v>
      </c>
      <c r="B2952" s="25" t="s">
        <v>3736</v>
      </c>
      <c r="C2952" s="45">
        <v>45919</v>
      </c>
      <c r="D2952" s="45">
        <v>45926</v>
      </c>
      <c r="E2952" s="8">
        <v>304.5</v>
      </c>
      <c r="F2952" s="8">
        <f t="shared" si="477"/>
        <v>26796</v>
      </c>
      <c r="G2952" s="54">
        <f t="shared" si="478"/>
        <v>26796</v>
      </c>
      <c r="H2952" s="25">
        <v>311136</v>
      </c>
      <c r="I2952" s="25" t="s">
        <v>4283</v>
      </c>
      <c r="J2952" s="25">
        <v>1</v>
      </c>
      <c r="K2952" s="25">
        <v>1</v>
      </c>
      <c r="L2952" s="25">
        <f t="shared" si="479"/>
        <v>0</v>
      </c>
      <c r="M2952" s="25" t="s">
        <v>4952</v>
      </c>
      <c r="N2952" s="45">
        <v>45938</v>
      </c>
      <c r="O2952" s="54">
        <v>39084.269999999997</v>
      </c>
      <c r="P2952" s="25" t="s">
        <v>255</v>
      </c>
      <c r="Q2952" s="25" t="s">
        <v>637</v>
      </c>
      <c r="R2952" s="25" t="s">
        <v>849</v>
      </c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>
        <f t="shared" ref="X2952:X2953" si="484">IF(OR(R2952 = "PRIYANKA MADAM", R2952 = "DEEPAK", R2952 = "PORTER"),N2952,"")</f>
        <v>45938</v>
      </c>
      <c r="Y2952" s="25">
        <f t="shared" si="481"/>
        <v>0</v>
      </c>
      <c r="Z2952" s="25" t="str">
        <f t="shared" si="482"/>
        <v>Wednesday</v>
      </c>
      <c r="AA2952" s="25" t="str">
        <f t="shared" si="483"/>
        <v>Wednesday</v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x14ac:dyDescent="0.25">
      <c r="A2953" s="25">
        <f t="shared" si="476"/>
        <v>2949</v>
      </c>
      <c r="B2953" s="25" t="s">
        <v>3736</v>
      </c>
      <c r="C2953" s="45">
        <v>45919</v>
      </c>
      <c r="D2953" s="45">
        <v>45926</v>
      </c>
      <c r="E2953" s="8">
        <v>297</v>
      </c>
      <c r="F2953" s="8">
        <f t="shared" si="477"/>
        <v>26136</v>
      </c>
      <c r="G2953" s="54">
        <f t="shared" si="478"/>
        <v>26136</v>
      </c>
      <c r="H2953" s="25">
        <v>312238</v>
      </c>
      <c r="I2953" s="25" t="s">
        <v>4284</v>
      </c>
      <c r="J2953" s="25">
        <v>1</v>
      </c>
      <c r="K2953" s="25">
        <v>1</v>
      </c>
      <c r="L2953" s="25">
        <f t="shared" si="479"/>
        <v>0</v>
      </c>
      <c r="M2953" s="25" t="s">
        <v>4905</v>
      </c>
      <c r="N2953" s="45">
        <v>45929</v>
      </c>
      <c r="O2953" s="54">
        <v>33858</v>
      </c>
      <c r="P2953" s="25" t="s">
        <v>17</v>
      </c>
      <c r="Q2953" s="25" t="s">
        <v>2078</v>
      </c>
      <c r="R2953" s="25" t="s">
        <v>638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>
        <f t="shared" si="484"/>
        <v>45929</v>
      </c>
      <c r="Y2953" s="25">
        <f t="shared" si="481"/>
        <v>0</v>
      </c>
      <c r="Z2953" s="25" t="str">
        <f t="shared" si="482"/>
        <v>Monday</v>
      </c>
      <c r="AA2953" s="25" t="str">
        <f t="shared" si="483"/>
        <v>Monday</v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x14ac:dyDescent="0.25">
      <c r="A2954" s="25">
        <f t="shared" si="476"/>
        <v>2950</v>
      </c>
      <c r="B2954" s="25" t="s">
        <v>3736</v>
      </c>
      <c r="C2954" s="45">
        <v>45919</v>
      </c>
      <c r="D2954" s="45">
        <v>45926</v>
      </c>
      <c r="E2954" s="8">
        <v>86.8</v>
      </c>
      <c r="F2954" s="8">
        <f t="shared" si="477"/>
        <v>7638.4</v>
      </c>
      <c r="G2954" s="54">
        <f t="shared" si="478"/>
        <v>7638.4</v>
      </c>
      <c r="H2954" s="25">
        <v>317313</v>
      </c>
      <c r="I2954" s="25" t="s">
        <v>4285</v>
      </c>
      <c r="J2954" s="25">
        <v>1</v>
      </c>
      <c r="K2954" s="25">
        <v>1</v>
      </c>
      <c r="L2954" s="25">
        <f t="shared" si="479"/>
        <v>0</v>
      </c>
      <c r="M2954" s="25" t="s">
        <v>4875</v>
      </c>
      <c r="N2954" s="45">
        <v>45936</v>
      </c>
      <c r="O2954" s="54">
        <v>12493</v>
      </c>
      <c r="P2954" s="25" t="s">
        <v>229</v>
      </c>
      <c r="Q2954" s="25">
        <v>58156536115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Kolkata</v>
      </c>
      <c r="W2954" s="56"/>
      <c r="X2954" s="45">
        <v>45937</v>
      </c>
      <c r="Y2954" s="25">
        <f t="shared" si="481"/>
        <v>1</v>
      </c>
      <c r="Z2954" s="25" t="str">
        <f t="shared" si="482"/>
        <v>Monday</v>
      </c>
      <c r="AA2954" s="25" t="str">
        <f t="shared" si="483"/>
        <v>Tuesday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476"/>
        <v>2951</v>
      </c>
      <c r="B2955" s="25" t="s">
        <v>3736</v>
      </c>
      <c r="C2955" s="45">
        <v>45919</v>
      </c>
      <c r="D2955" s="45">
        <v>45926</v>
      </c>
      <c r="E2955" s="8">
        <v>19.600000000000001</v>
      </c>
      <c r="F2955" s="8">
        <f t="shared" si="477"/>
        <v>1724.8000000000002</v>
      </c>
      <c r="G2955" s="54">
        <f t="shared" si="478"/>
        <v>1724.8000000000002</v>
      </c>
      <c r="H2955" s="25">
        <v>317409</v>
      </c>
      <c r="I2955" s="25" t="s">
        <v>4286</v>
      </c>
      <c r="J2955" s="25">
        <v>1</v>
      </c>
      <c r="K2955" s="25">
        <v>1</v>
      </c>
      <c r="L2955" s="25">
        <f t="shared" si="479"/>
        <v>0</v>
      </c>
      <c r="M2955" s="25" t="s">
        <v>4875</v>
      </c>
      <c r="N2955" s="45">
        <v>45936</v>
      </c>
      <c r="O2955" s="54">
        <v>2821</v>
      </c>
      <c r="P2955" s="25" t="s">
        <v>229</v>
      </c>
      <c r="Q2955" s="25">
        <v>58156536115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Kolkata</v>
      </c>
      <c r="W2955" s="56"/>
      <c r="X2955" s="45">
        <v>45937</v>
      </c>
      <c r="Y2955" s="25">
        <f t="shared" si="481"/>
        <v>1</v>
      </c>
      <c r="Z2955" s="25" t="str">
        <f t="shared" si="482"/>
        <v>Monday</v>
      </c>
      <c r="AA2955" s="25" t="str">
        <f t="shared" si="483"/>
        <v>Tuesday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76"/>
        <v>2952</v>
      </c>
      <c r="B2956" s="25" t="s">
        <v>3736</v>
      </c>
      <c r="C2956" s="45">
        <v>45919</v>
      </c>
      <c r="D2956" s="45">
        <v>45926</v>
      </c>
      <c r="E2956" s="8">
        <v>141.4</v>
      </c>
      <c r="F2956" s="8">
        <f t="shared" si="477"/>
        <v>12443.2</v>
      </c>
      <c r="G2956" s="54">
        <f t="shared" si="478"/>
        <v>12443.2</v>
      </c>
      <c r="H2956" s="25">
        <v>323512</v>
      </c>
      <c r="I2956" s="25" t="s">
        <v>4287</v>
      </c>
      <c r="J2956" s="25">
        <v>1</v>
      </c>
      <c r="K2956" s="25">
        <v>1</v>
      </c>
      <c r="L2956" s="25">
        <f t="shared" si="479"/>
        <v>0</v>
      </c>
      <c r="M2956" s="25" t="s">
        <v>4954</v>
      </c>
      <c r="N2956" s="45">
        <v>45927</v>
      </c>
      <c r="O2956" s="54">
        <v>20351.5</v>
      </c>
      <c r="P2956" s="25" t="s">
        <v>166</v>
      </c>
      <c r="Q2956" s="25">
        <v>58156229353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Lucknow</v>
      </c>
      <c r="W2956" s="56"/>
      <c r="X2956" s="45">
        <v>45929</v>
      </c>
      <c r="Y2956" s="25">
        <f t="shared" si="481"/>
        <v>2</v>
      </c>
      <c r="Z2956" s="25" t="str">
        <f t="shared" si="482"/>
        <v>Saturday</v>
      </c>
      <c r="AA2956" s="25" t="str">
        <f t="shared" si="483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76"/>
        <v>2953</v>
      </c>
      <c r="B2957" s="25" t="s">
        <v>3736</v>
      </c>
      <c r="C2957" s="45">
        <v>45919</v>
      </c>
      <c r="D2957" s="45">
        <v>45926</v>
      </c>
      <c r="E2957" s="8">
        <v>175</v>
      </c>
      <c r="F2957" s="8">
        <f t="shared" si="477"/>
        <v>15400</v>
      </c>
      <c r="G2957" s="54">
        <f t="shared" si="478"/>
        <v>15400</v>
      </c>
      <c r="H2957" s="25">
        <v>324206</v>
      </c>
      <c r="I2957" s="25" t="s">
        <v>4288</v>
      </c>
      <c r="J2957" s="25">
        <v>1</v>
      </c>
      <c r="K2957" s="25">
        <v>1</v>
      </c>
      <c r="L2957" s="25">
        <f t="shared" si="479"/>
        <v>0</v>
      </c>
      <c r="M2957" s="25" t="s">
        <v>4924</v>
      </c>
      <c r="N2957" s="45">
        <v>45929</v>
      </c>
      <c r="O2957" s="54">
        <v>27900</v>
      </c>
      <c r="P2957" s="25" t="s">
        <v>3722</v>
      </c>
      <c r="Q2957" s="25" t="s">
        <v>2078</v>
      </c>
      <c r="R2957" s="25" t="s">
        <v>849</v>
      </c>
      <c r="S2957" s="3">
        <v>4</v>
      </c>
      <c r="T2957" s="55"/>
      <c r="U2957" s="25" t="s">
        <v>19</v>
      </c>
      <c r="V2957" s="25" t="str">
        <f>VLOOKUP(P2957,'Customer List'!B:C,2,)</f>
        <v>DELHI</v>
      </c>
      <c r="W2957" s="56"/>
      <c r="X2957" s="45">
        <f>IF(OR(R2957 = "PRIYANKA MADAM", R2957 = "DEEPAK", R2957 = "PORTER"),N2957,"")</f>
        <v>45929</v>
      </c>
      <c r="Y2957" s="25">
        <f t="shared" si="481"/>
        <v>0</v>
      </c>
      <c r="Z2957" s="25" t="str">
        <f t="shared" si="482"/>
        <v>Monday</v>
      </c>
      <c r="AA2957" s="25" t="str">
        <f t="shared" si="483"/>
        <v>Monday</v>
      </c>
      <c r="AB2957" s="25" t="str">
        <f>VLOOKUP(U2957,'Currency Sheet'!A:C,3,)</f>
        <v>DOLLAR</v>
      </c>
      <c r="AC2957" s="67" t="str">
        <f>VLOOKUP(P2957,'Customer List'!B:D,3,)</f>
        <v>LOCAL</v>
      </c>
    </row>
    <row r="2958" spans="1:29" x14ac:dyDescent="0.25">
      <c r="A2958" s="25">
        <f t="shared" si="476"/>
        <v>2954</v>
      </c>
      <c r="B2958" s="25" t="s">
        <v>3736</v>
      </c>
      <c r="C2958" s="45">
        <v>45919</v>
      </c>
      <c r="D2958" s="45">
        <v>45926</v>
      </c>
      <c r="E2958" s="8">
        <v>175</v>
      </c>
      <c r="F2958" s="8">
        <f t="shared" si="477"/>
        <v>15400</v>
      </c>
      <c r="G2958" s="54">
        <f t="shared" si="478"/>
        <v>15400</v>
      </c>
      <c r="H2958" s="25">
        <v>324206</v>
      </c>
      <c r="I2958" s="25" t="s">
        <v>4288</v>
      </c>
      <c r="J2958" s="25">
        <v>1</v>
      </c>
      <c r="K2958" s="25">
        <v>1</v>
      </c>
      <c r="L2958" s="25">
        <f t="shared" si="479"/>
        <v>0</v>
      </c>
      <c r="M2958" s="25" t="s">
        <v>4954</v>
      </c>
      <c r="N2958" s="45">
        <v>45927</v>
      </c>
      <c r="O2958" s="54">
        <v>25187.5</v>
      </c>
      <c r="P2958" s="25" t="s">
        <v>166</v>
      </c>
      <c r="Q2958" s="25">
        <v>58156229353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Lucknow</v>
      </c>
      <c r="W2958" s="56"/>
      <c r="X2958" s="45">
        <v>45929</v>
      </c>
      <c r="Y2958" s="25">
        <f t="shared" si="481"/>
        <v>2</v>
      </c>
      <c r="Z2958" s="25" t="str">
        <f t="shared" si="482"/>
        <v>Saturday</v>
      </c>
      <c r="AA2958" s="25" t="str">
        <f t="shared" si="483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76"/>
        <v>2955</v>
      </c>
      <c r="B2959" s="25" t="s">
        <v>3736</v>
      </c>
      <c r="C2959" s="45">
        <v>45919</v>
      </c>
      <c r="D2959" s="45">
        <v>45926</v>
      </c>
      <c r="E2959" s="8">
        <v>65.8</v>
      </c>
      <c r="F2959" s="8">
        <f t="shared" si="477"/>
        <v>5790.4</v>
      </c>
      <c r="G2959" s="54">
        <f t="shared" si="478"/>
        <v>5790.4</v>
      </c>
      <c r="H2959" s="25">
        <v>327005</v>
      </c>
      <c r="I2959" s="25" t="s">
        <v>4289</v>
      </c>
      <c r="J2959" s="25">
        <v>1</v>
      </c>
      <c r="K2959" s="25">
        <v>1</v>
      </c>
      <c r="L2959" s="25">
        <f t="shared" si="479"/>
        <v>0</v>
      </c>
      <c r="M2959" s="25" t="s">
        <v>4895</v>
      </c>
      <c r="N2959" s="45">
        <v>45927</v>
      </c>
      <c r="O2959" s="54">
        <v>10199</v>
      </c>
      <c r="P2959" s="25" t="s">
        <v>2497</v>
      </c>
      <c r="Q2959" s="25">
        <v>58156228675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Chennai</v>
      </c>
      <c r="W2959" s="56"/>
      <c r="X2959" s="45">
        <v>45929</v>
      </c>
      <c r="Y2959" s="25">
        <f t="shared" si="481"/>
        <v>2</v>
      </c>
      <c r="Z2959" s="25" t="str">
        <f t="shared" si="482"/>
        <v>Saturday</v>
      </c>
      <c r="AA2959" s="25" t="str">
        <f t="shared" si="483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76"/>
        <v>2956</v>
      </c>
      <c r="B2960" s="25" t="s">
        <v>3736</v>
      </c>
      <c r="C2960" s="45">
        <v>45919</v>
      </c>
      <c r="D2960" s="45">
        <v>45926</v>
      </c>
      <c r="E2960" s="8">
        <v>219.8</v>
      </c>
      <c r="F2960" s="8">
        <f t="shared" si="477"/>
        <v>19342.400000000001</v>
      </c>
      <c r="G2960" s="54">
        <f t="shared" si="478"/>
        <v>19342.400000000001</v>
      </c>
      <c r="H2960" s="25">
        <v>328114</v>
      </c>
      <c r="I2960" s="25" t="s">
        <v>4290</v>
      </c>
      <c r="J2960" s="25">
        <v>1</v>
      </c>
      <c r="K2960" s="25">
        <v>1</v>
      </c>
      <c r="L2960" s="25">
        <f t="shared" si="479"/>
        <v>0</v>
      </c>
      <c r="M2960" s="25" t="s">
        <v>4924</v>
      </c>
      <c r="N2960" s="45">
        <v>45929</v>
      </c>
      <c r="O2960" s="54">
        <v>35042.400000000001</v>
      </c>
      <c r="P2960" s="25" t="s">
        <v>3722</v>
      </c>
      <c r="Q2960" s="25" t="s">
        <v>2078</v>
      </c>
      <c r="R2960" s="25" t="s">
        <v>849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>
        <f>IF(OR(R2960 = "PRIYANKA MADAM", R2960 = "DEEPAK", R2960 = "PORTER"),N2960,"")</f>
        <v>45929</v>
      </c>
      <c r="Y2960" s="25">
        <f t="shared" si="481"/>
        <v>0</v>
      </c>
      <c r="Z2960" s="25" t="str">
        <f t="shared" si="482"/>
        <v>Monday</v>
      </c>
      <c r="AA2960" s="25" t="str">
        <f t="shared" si="483"/>
        <v>Monday</v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x14ac:dyDescent="0.25">
      <c r="A2961" s="25">
        <f t="shared" si="476"/>
        <v>2957</v>
      </c>
      <c r="B2961" s="25" t="s">
        <v>3736</v>
      </c>
      <c r="C2961" s="45">
        <v>45919</v>
      </c>
      <c r="D2961" s="45">
        <v>45926</v>
      </c>
      <c r="E2961" s="8">
        <v>267.39999999999998</v>
      </c>
      <c r="F2961" s="8">
        <f t="shared" si="477"/>
        <v>23531.199999999997</v>
      </c>
      <c r="G2961" s="54">
        <f t="shared" si="478"/>
        <v>23531.199999999997</v>
      </c>
      <c r="H2961" s="25">
        <v>329918</v>
      </c>
      <c r="I2961" s="25" t="s">
        <v>3974</v>
      </c>
      <c r="J2961" s="25">
        <v>1</v>
      </c>
      <c r="K2961" s="25">
        <v>1</v>
      </c>
      <c r="L2961" s="25">
        <f t="shared" si="479"/>
        <v>0</v>
      </c>
      <c r="M2961" s="25" t="s">
        <v>4898</v>
      </c>
      <c r="N2961" s="45">
        <v>45927</v>
      </c>
      <c r="O2961" s="54">
        <v>40262.800000000003</v>
      </c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81"/>
        <v>3</v>
      </c>
      <c r="Z2961" s="25" t="str">
        <f t="shared" si="482"/>
        <v>Saturday</v>
      </c>
      <c r="AA2961" s="25" t="str">
        <f t="shared" si="483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76"/>
        <v>2958</v>
      </c>
      <c r="B2962" s="25" t="s">
        <v>3736</v>
      </c>
      <c r="C2962" s="45">
        <v>45919</v>
      </c>
      <c r="D2962" s="45">
        <v>45926</v>
      </c>
      <c r="E2962" s="8">
        <v>175</v>
      </c>
      <c r="F2962" s="8">
        <f t="shared" si="477"/>
        <v>15400</v>
      </c>
      <c r="G2962" s="54">
        <f t="shared" si="478"/>
        <v>15400</v>
      </c>
      <c r="H2962" s="25">
        <v>330610</v>
      </c>
      <c r="I2962" s="25" t="s">
        <v>4291</v>
      </c>
      <c r="J2962" s="25">
        <v>1</v>
      </c>
      <c r="K2962" s="25">
        <v>1</v>
      </c>
      <c r="L2962" s="25">
        <f t="shared" si="479"/>
        <v>0</v>
      </c>
      <c r="M2962" s="25" t="s">
        <v>4876</v>
      </c>
      <c r="N2962" s="45">
        <v>45927</v>
      </c>
      <c r="O2962" s="54">
        <v>21375</v>
      </c>
      <c r="P2962" s="25" t="s">
        <v>243</v>
      </c>
      <c r="Q2962" s="25">
        <v>58156233800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Mumbai</v>
      </c>
      <c r="W2962" s="56"/>
      <c r="X2962" s="45">
        <v>45929</v>
      </c>
      <c r="Y2962" s="25">
        <f t="shared" si="481"/>
        <v>2</v>
      </c>
      <c r="Z2962" s="25" t="str">
        <f t="shared" si="482"/>
        <v>Saturday</v>
      </c>
      <c r="AA2962" s="25" t="str">
        <f t="shared" si="483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76"/>
        <v>2959</v>
      </c>
      <c r="B2963" s="25" t="s">
        <v>3736</v>
      </c>
      <c r="C2963" s="45">
        <v>45919</v>
      </c>
      <c r="D2963" s="45">
        <v>45926</v>
      </c>
      <c r="E2963" s="8">
        <v>214.9</v>
      </c>
      <c r="F2963" s="8">
        <f t="shared" si="477"/>
        <v>18911.2</v>
      </c>
      <c r="G2963" s="54">
        <f t="shared" si="478"/>
        <v>18911.2</v>
      </c>
      <c r="H2963" s="25">
        <v>330706</v>
      </c>
      <c r="I2963" s="25" t="s">
        <v>4292</v>
      </c>
      <c r="J2963" s="25">
        <v>1</v>
      </c>
      <c r="K2963" s="25">
        <v>1</v>
      </c>
      <c r="L2963" s="25">
        <f t="shared" si="479"/>
        <v>0</v>
      </c>
      <c r="M2963" s="25" t="s">
        <v>4876</v>
      </c>
      <c r="N2963" s="45">
        <v>45927</v>
      </c>
      <c r="O2963" s="54">
        <v>26248.5</v>
      </c>
      <c r="P2963" s="25" t="s">
        <v>243</v>
      </c>
      <c r="Q2963" s="25">
        <v>58156233800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Mumbai</v>
      </c>
      <c r="W2963" s="56"/>
      <c r="X2963" s="45">
        <v>45929</v>
      </c>
      <c r="Y2963" s="25">
        <f t="shared" si="481"/>
        <v>2</v>
      </c>
      <c r="Z2963" s="25" t="str">
        <f t="shared" si="482"/>
        <v>Saturday</v>
      </c>
      <c r="AA2963" s="25" t="str">
        <f t="shared" si="483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76"/>
        <v>2960</v>
      </c>
      <c r="B2964" s="25" t="s">
        <v>3736</v>
      </c>
      <c r="C2964" s="45">
        <v>45919</v>
      </c>
      <c r="D2964" s="45">
        <v>45926</v>
      </c>
      <c r="E2964" s="8">
        <v>315</v>
      </c>
      <c r="F2964" s="8">
        <f t="shared" si="477"/>
        <v>27720</v>
      </c>
      <c r="G2964" s="54">
        <f t="shared" si="478"/>
        <v>27720</v>
      </c>
      <c r="H2964" s="25">
        <v>333648</v>
      </c>
      <c r="I2964" s="25" t="s">
        <v>4293</v>
      </c>
      <c r="J2964" s="25">
        <v>1</v>
      </c>
      <c r="K2964" s="25">
        <v>1</v>
      </c>
      <c r="L2964" s="25">
        <f t="shared" si="479"/>
        <v>0</v>
      </c>
      <c r="M2964" s="25" t="s">
        <v>4905</v>
      </c>
      <c r="N2964" s="45">
        <v>45929</v>
      </c>
      <c r="O2964" s="54">
        <v>35910</v>
      </c>
      <c r="P2964" s="25" t="s">
        <v>17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>
        <f>IF(OR(R2964 = "PRIYANKA MADAM", R2964 = "DEEPAK", R2964 = "PORTER"),N2964,"")</f>
        <v>45929</v>
      </c>
      <c r="Y2964" s="25">
        <f t="shared" si="481"/>
        <v>0</v>
      </c>
      <c r="Z2964" s="25" t="str">
        <f t="shared" si="482"/>
        <v>Monday</v>
      </c>
      <c r="AA2964" s="25" t="str">
        <f t="shared" si="483"/>
        <v>Monday</v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76"/>
        <v>2961</v>
      </c>
      <c r="B2965" s="25" t="s">
        <v>3736</v>
      </c>
      <c r="C2965" s="45">
        <v>45919</v>
      </c>
      <c r="D2965" s="45">
        <v>45926</v>
      </c>
      <c r="E2965" s="8">
        <v>267.39999999999998</v>
      </c>
      <c r="F2965" s="8">
        <f t="shared" si="477"/>
        <v>23531.199999999997</v>
      </c>
      <c r="G2965" s="54">
        <f t="shared" si="478"/>
        <v>23531.199999999997</v>
      </c>
      <c r="H2965" s="25">
        <v>334114</v>
      </c>
      <c r="I2965" s="25" t="s">
        <v>4294</v>
      </c>
      <c r="J2965" s="25">
        <v>1</v>
      </c>
      <c r="K2965" s="25">
        <v>1</v>
      </c>
      <c r="L2965" s="25">
        <f t="shared" si="479"/>
        <v>0</v>
      </c>
      <c r="M2965" s="25" t="s">
        <v>4898</v>
      </c>
      <c r="N2965" s="45">
        <v>45927</v>
      </c>
      <c r="O2965" s="54">
        <v>40262.800000000003</v>
      </c>
      <c r="P2965" s="25" t="s">
        <v>888</v>
      </c>
      <c r="Q2965" s="25">
        <v>58156225400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Karnataka</v>
      </c>
      <c r="W2965" s="56"/>
      <c r="X2965" s="45">
        <v>45930</v>
      </c>
      <c r="Y2965" s="25">
        <f t="shared" si="481"/>
        <v>3</v>
      </c>
      <c r="Z2965" s="25" t="str">
        <f t="shared" si="482"/>
        <v>Saturday</v>
      </c>
      <c r="AA2965" s="25" t="str">
        <f t="shared" si="483"/>
        <v>Tuesday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76"/>
        <v>2962</v>
      </c>
      <c r="B2966" s="25" t="s">
        <v>3736</v>
      </c>
      <c r="C2966" s="45">
        <v>45919</v>
      </c>
      <c r="D2966" s="45">
        <v>45926</v>
      </c>
      <c r="E2966" s="8">
        <v>246.4</v>
      </c>
      <c r="F2966" s="8">
        <f t="shared" si="477"/>
        <v>21683.200000000001</v>
      </c>
      <c r="G2966" s="54">
        <f t="shared" si="478"/>
        <v>21683.200000000001</v>
      </c>
      <c r="H2966" s="25">
        <v>336220</v>
      </c>
      <c r="I2966" s="25" t="s">
        <v>4295</v>
      </c>
      <c r="J2966" s="25">
        <v>1</v>
      </c>
      <c r="K2966" s="25">
        <v>1</v>
      </c>
      <c r="L2966" s="25">
        <f t="shared" si="479"/>
        <v>0</v>
      </c>
      <c r="M2966" s="25" t="s">
        <v>4893</v>
      </c>
      <c r="N2966" s="45">
        <v>45927</v>
      </c>
      <c r="O2966" s="54">
        <v>38192</v>
      </c>
      <c r="P2966" s="25" t="s">
        <v>3723</v>
      </c>
      <c r="Q2966" s="25">
        <v>58156229014</v>
      </c>
      <c r="R2966" s="25" t="s">
        <v>41</v>
      </c>
      <c r="S2966" s="3">
        <v>4</v>
      </c>
      <c r="T2966" s="55"/>
      <c r="U2966" s="25" t="s">
        <v>19</v>
      </c>
      <c r="V2966" s="25" t="str">
        <f>VLOOKUP(P2966,'Customer List'!B:C,2,)</f>
        <v>AHMEDABAD</v>
      </c>
      <c r="W2966" s="56"/>
      <c r="X2966" s="45">
        <v>45929</v>
      </c>
      <c r="Y2966" s="25">
        <f t="shared" si="481"/>
        <v>2</v>
      </c>
      <c r="Z2966" s="25" t="str">
        <f t="shared" si="482"/>
        <v>Saturday</v>
      </c>
      <c r="AA2966" s="25" t="str">
        <f t="shared" si="483"/>
        <v>Monday</v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76"/>
        <v>2963</v>
      </c>
      <c r="B2967" s="25" t="s">
        <v>3736</v>
      </c>
      <c r="C2967" s="45">
        <v>45919</v>
      </c>
      <c r="D2967" s="45">
        <v>45926</v>
      </c>
      <c r="E2967" s="8">
        <v>107.1</v>
      </c>
      <c r="F2967" s="8">
        <f t="shared" si="477"/>
        <v>9424.7999999999993</v>
      </c>
      <c r="G2967" s="54">
        <f t="shared" si="478"/>
        <v>9424.7999999999993</v>
      </c>
      <c r="H2967" s="25">
        <v>343513</v>
      </c>
      <c r="I2967" s="25" t="s">
        <v>4296</v>
      </c>
      <c r="J2967" s="25">
        <v>1</v>
      </c>
      <c r="K2967" s="25">
        <v>1</v>
      </c>
      <c r="L2967" s="25">
        <f t="shared" si="479"/>
        <v>0</v>
      </c>
      <c r="M2967" s="25" t="s">
        <v>4930</v>
      </c>
      <c r="N2967" s="45">
        <v>45929</v>
      </c>
      <c r="O2967" s="54">
        <v>14535</v>
      </c>
      <c r="P2967" s="25" t="s">
        <v>214</v>
      </c>
      <c r="Q2967" s="25" t="s">
        <v>2002</v>
      </c>
      <c r="R2967" s="25" t="s">
        <v>2002</v>
      </c>
      <c r="S2967" s="3">
        <v>4</v>
      </c>
      <c r="T2967" s="55"/>
      <c r="U2967" s="25" t="s">
        <v>19</v>
      </c>
      <c r="V2967" s="25" t="str">
        <f>VLOOKUP(P2967,'Customer List'!B:C,2,)</f>
        <v>Delhi</v>
      </c>
      <c r="W2967" s="56"/>
      <c r="X2967" s="45">
        <f>IF(OR(R2967 = "PRIYANKA MADAM", R2967 = "DEEPAK", R2967 = "PORTER"),N2967,"")</f>
        <v>45929</v>
      </c>
      <c r="Y2967" s="25">
        <f t="shared" si="481"/>
        <v>0</v>
      </c>
      <c r="Z2967" s="25" t="str">
        <f t="shared" si="482"/>
        <v>Monday</v>
      </c>
      <c r="AA2967" s="25" t="str">
        <f t="shared" si="483"/>
        <v>Monday</v>
      </c>
      <c r="AB2967" s="25" t="str">
        <f>VLOOKUP(U2967,'Currency Sheet'!A:C,3,)</f>
        <v>DOLLAR</v>
      </c>
      <c r="AC2967" s="67" t="str">
        <f>VLOOKUP(P2967,'Customer List'!B:D,3,)</f>
        <v>Local</v>
      </c>
    </row>
    <row r="2968" spans="1:29" x14ac:dyDescent="0.25">
      <c r="A2968" s="25">
        <f t="shared" si="476"/>
        <v>2964</v>
      </c>
      <c r="B2968" s="25" t="s">
        <v>3736</v>
      </c>
      <c r="C2968" s="45">
        <v>45919</v>
      </c>
      <c r="D2968" s="45">
        <v>45926</v>
      </c>
      <c r="E2968" s="8">
        <v>84.7</v>
      </c>
      <c r="F2968" s="8">
        <f t="shared" si="477"/>
        <v>7453.6</v>
      </c>
      <c r="G2968" s="54">
        <f t="shared" si="478"/>
        <v>7453.6</v>
      </c>
      <c r="H2968" s="25">
        <v>344703</v>
      </c>
      <c r="I2968" s="25" t="s">
        <v>4297</v>
      </c>
      <c r="J2968" s="25">
        <v>1</v>
      </c>
      <c r="K2968" s="25">
        <v>1</v>
      </c>
      <c r="L2968" s="25">
        <f t="shared" si="479"/>
        <v>0</v>
      </c>
      <c r="M2968" s="25" t="s">
        <v>4875</v>
      </c>
      <c r="N2968" s="45">
        <v>45936</v>
      </c>
      <c r="O2968" s="54">
        <v>12190.75</v>
      </c>
      <c r="P2968" s="25" t="s">
        <v>229</v>
      </c>
      <c r="Q2968" s="25">
        <v>58156536115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Kolkata</v>
      </c>
      <c r="W2968" s="56"/>
      <c r="X2968" s="45">
        <v>45937</v>
      </c>
      <c r="Y2968" s="25">
        <f t="shared" si="481"/>
        <v>1</v>
      </c>
      <c r="Z2968" s="25" t="str">
        <f t="shared" si="482"/>
        <v>Monday</v>
      </c>
      <c r="AA2968" s="25" t="str">
        <f t="shared" si="483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76"/>
        <v>2965</v>
      </c>
      <c r="B2969" s="25" t="s">
        <v>3736</v>
      </c>
      <c r="C2969" s="45">
        <v>45919</v>
      </c>
      <c r="D2969" s="45">
        <v>45926</v>
      </c>
      <c r="E2969" s="8">
        <v>100.1</v>
      </c>
      <c r="F2969" s="8">
        <f t="shared" si="477"/>
        <v>8808.7999999999993</v>
      </c>
      <c r="G2969" s="54">
        <f t="shared" si="478"/>
        <v>8808.7999999999993</v>
      </c>
      <c r="H2969" s="25">
        <v>344813</v>
      </c>
      <c r="I2969" s="25" t="s">
        <v>4298</v>
      </c>
      <c r="J2969" s="25">
        <v>1</v>
      </c>
      <c r="K2969" s="25">
        <v>1</v>
      </c>
      <c r="L2969" s="25">
        <f t="shared" si="479"/>
        <v>0</v>
      </c>
      <c r="M2969" s="25" t="s">
        <v>4938</v>
      </c>
      <c r="N2969" s="45">
        <v>45927</v>
      </c>
      <c r="O2969" s="54">
        <v>15072.2</v>
      </c>
      <c r="P2969" s="25" t="s">
        <v>192</v>
      </c>
      <c r="Q2969" s="25" t="s">
        <v>3733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Chandigarh</v>
      </c>
      <c r="W2969" s="56"/>
      <c r="X2969" s="45">
        <v>45929</v>
      </c>
      <c r="Y2969" s="25">
        <f t="shared" si="481"/>
        <v>2</v>
      </c>
      <c r="Z2969" s="25" t="str">
        <f t="shared" si="482"/>
        <v>Saturday</v>
      </c>
      <c r="AA2969" s="25" t="str">
        <f t="shared" si="483"/>
        <v>Monday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76"/>
        <v>2966</v>
      </c>
      <c r="B2970" s="25" t="s">
        <v>3736</v>
      </c>
      <c r="C2970" s="45">
        <v>45919</v>
      </c>
      <c r="D2970" s="45">
        <v>45926</v>
      </c>
      <c r="E2970" s="8">
        <v>313.5</v>
      </c>
      <c r="F2970" s="8">
        <f t="shared" si="477"/>
        <v>27588</v>
      </c>
      <c r="G2970" s="54">
        <f t="shared" si="478"/>
        <v>27588</v>
      </c>
      <c r="H2970" s="25">
        <v>344846</v>
      </c>
      <c r="I2970" s="25" t="s">
        <v>4299</v>
      </c>
      <c r="J2970" s="25">
        <v>1</v>
      </c>
      <c r="K2970" s="25">
        <v>1</v>
      </c>
      <c r="L2970" s="25">
        <f t="shared" si="479"/>
        <v>0</v>
      </c>
      <c r="M2970" s="25" t="s">
        <v>3739</v>
      </c>
      <c r="N2970" s="45">
        <v>45929</v>
      </c>
      <c r="O2970" s="54">
        <v>39124.800000000003</v>
      </c>
      <c r="P2970" s="25" t="s">
        <v>626</v>
      </c>
      <c r="Q2970" s="25" t="s">
        <v>2078</v>
      </c>
      <c r="R2970" s="25" t="s">
        <v>638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>
        <f>IF(OR(R2970 = "PRIYANKA MADAM", R2970 = "DEEPAK", R2970 = "PORTER"),N2970,"")</f>
        <v>45929</v>
      </c>
      <c r="Y2970" s="25">
        <f t="shared" si="481"/>
        <v>0</v>
      </c>
      <c r="Z2970" s="25" t="str">
        <f t="shared" si="482"/>
        <v>Monday</v>
      </c>
      <c r="AA2970" s="25" t="str">
        <f t="shared" si="483"/>
        <v>Monday</v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x14ac:dyDescent="0.25">
      <c r="A2971" s="25">
        <f t="shared" si="476"/>
        <v>2967</v>
      </c>
      <c r="B2971" s="25" t="s">
        <v>3736</v>
      </c>
      <c r="C2971" s="45">
        <v>45919</v>
      </c>
      <c r="D2971" s="45">
        <v>45926</v>
      </c>
      <c r="E2971" s="8">
        <v>102.9</v>
      </c>
      <c r="F2971" s="8">
        <f t="shared" si="477"/>
        <v>9055.2000000000007</v>
      </c>
      <c r="G2971" s="54">
        <f t="shared" si="478"/>
        <v>9055.2000000000007</v>
      </c>
      <c r="H2971" s="25">
        <v>345013</v>
      </c>
      <c r="I2971" s="25" t="s">
        <v>4300</v>
      </c>
      <c r="J2971" s="25">
        <v>1</v>
      </c>
      <c r="K2971" s="25">
        <v>1</v>
      </c>
      <c r="L2971" s="25">
        <f t="shared" si="479"/>
        <v>0</v>
      </c>
      <c r="M2971" s="25" t="s">
        <v>4875</v>
      </c>
      <c r="N2971" s="45">
        <v>45936</v>
      </c>
      <c r="O2971" s="54">
        <v>14810.25</v>
      </c>
      <c r="P2971" s="25" t="s">
        <v>229</v>
      </c>
      <c r="Q2971" s="25">
        <v>58156536115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/>
      <c r="X2971" s="45">
        <v>45937</v>
      </c>
      <c r="Y2971" s="25">
        <f t="shared" si="481"/>
        <v>1</v>
      </c>
      <c r="Z2971" s="25" t="str">
        <f t="shared" si="482"/>
        <v>Monday</v>
      </c>
      <c r="AA2971" s="25" t="str">
        <f t="shared" si="483"/>
        <v>Tuesday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76"/>
        <v>2968</v>
      </c>
      <c r="B2972" s="25" t="s">
        <v>3736</v>
      </c>
      <c r="C2972" s="45">
        <v>45919</v>
      </c>
      <c r="D2972" s="45">
        <v>45926</v>
      </c>
      <c r="E2972" s="8">
        <v>259</v>
      </c>
      <c r="F2972" s="8">
        <f t="shared" si="477"/>
        <v>22792</v>
      </c>
      <c r="G2972" s="54">
        <f t="shared" si="478"/>
        <v>22792</v>
      </c>
      <c r="H2972" s="25">
        <v>345044</v>
      </c>
      <c r="I2972" s="25" t="s">
        <v>4361</v>
      </c>
      <c r="J2972" s="25">
        <v>1</v>
      </c>
      <c r="K2972" s="25">
        <v>1</v>
      </c>
      <c r="L2972" s="25">
        <f t="shared" si="479"/>
        <v>0</v>
      </c>
      <c r="M2972" s="25" t="s">
        <v>4898</v>
      </c>
      <c r="N2972" s="45">
        <v>45927</v>
      </c>
      <c r="O2972" s="54">
        <v>38998</v>
      </c>
      <c r="P2972" s="25" t="s">
        <v>888</v>
      </c>
      <c r="Q2972" s="25">
        <v>58156225400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Karnataka</v>
      </c>
      <c r="W2972" s="56"/>
      <c r="X2972" s="45">
        <v>45930</v>
      </c>
      <c r="Y2972" s="25">
        <f t="shared" si="481"/>
        <v>3</v>
      </c>
      <c r="Z2972" s="25" t="str">
        <f t="shared" si="482"/>
        <v>Saturday</v>
      </c>
      <c r="AA2972" s="25" t="str">
        <f t="shared" si="483"/>
        <v>Tuesday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76"/>
        <v>2969</v>
      </c>
      <c r="B2973" s="25" t="s">
        <v>3736</v>
      </c>
      <c r="C2973" s="45">
        <v>45919</v>
      </c>
      <c r="D2973" s="45">
        <v>45926</v>
      </c>
      <c r="E2973" s="8">
        <v>309.75</v>
      </c>
      <c r="F2973" s="8">
        <f t="shared" si="477"/>
        <v>27258</v>
      </c>
      <c r="G2973" s="54">
        <f t="shared" si="478"/>
        <v>27258</v>
      </c>
      <c r="H2973" s="25">
        <v>347318</v>
      </c>
      <c r="I2973" s="25" t="s">
        <v>4301</v>
      </c>
      <c r="J2973" s="25">
        <v>1</v>
      </c>
      <c r="K2973" s="25">
        <v>1</v>
      </c>
      <c r="L2973" s="25">
        <f t="shared" si="479"/>
        <v>0</v>
      </c>
      <c r="M2973" s="25" t="s">
        <v>4918</v>
      </c>
      <c r="N2973" s="45">
        <v>45936</v>
      </c>
      <c r="O2973" s="54">
        <v>39235</v>
      </c>
      <c r="P2973" s="25" t="s">
        <v>618</v>
      </c>
      <c r="Q2973" s="25">
        <v>58156534575</v>
      </c>
      <c r="R2973" s="25" t="s">
        <v>41</v>
      </c>
      <c r="S2973" s="3">
        <v>4</v>
      </c>
      <c r="T2973" s="55"/>
      <c r="U2973" s="25" t="s">
        <v>19</v>
      </c>
      <c r="V2973" s="25" t="str">
        <f>VLOOKUP(P2973,'Customer List'!B:C,2,)</f>
        <v>Bhuvneshwar</v>
      </c>
      <c r="W2973" s="56"/>
      <c r="X2973" s="45">
        <v>45938</v>
      </c>
      <c r="Y2973" s="25">
        <f t="shared" si="481"/>
        <v>2</v>
      </c>
      <c r="Z2973" s="25" t="str">
        <f t="shared" si="482"/>
        <v>Monday</v>
      </c>
      <c r="AA2973" s="25" t="str">
        <f t="shared" si="483"/>
        <v>Wednesday</v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76"/>
        <v>2970</v>
      </c>
      <c r="B2974" s="25" t="s">
        <v>3736</v>
      </c>
      <c r="C2974" s="45">
        <v>45919</v>
      </c>
      <c r="D2974" s="45">
        <v>45926</v>
      </c>
      <c r="E2974" s="8">
        <v>111.3</v>
      </c>
      <c r="F2974" s="8">
        <f t="shared" si="477"/>
        <v>9794.4</v>
      </c>
      <c r="G2974" s="54">
        <f t="shared" si="478"/>
        <v>9794.4</v>
      </c>
      <c r="H2974" s="25">
        <v>351729</v>
      </c>
      <c r="I2974" s="25" t="s">
        <v>4302</v>
      </c>
      <c r="J2974" s="25">
        <v>1</v>
      </c>
      <c r="K2974" s="25">
        <v>1</v>
      </c>
      <c r="L2974" s="25">
        <f t="shared" si="479"/>
        <v>0</v>
      </c>
      <c r="M2974" s="25" t="s">
        <v>4892</v>
      </c>
      <c r="N2974" s="45">
        <v>45929</v>
      </c>
      <c r="O2974" s="54">
        <v>15264</v>
      </c>
      <c r="P2974" s="25" t="s">
        <v>209</v>
      </c>
      <c r="Q2974" s="25" t="s">
        <v>2002</v>
      </c>
      <c r="R2974" s="25" t="s">
        <v>2002</v>
      </c>
      <c r="S2974" s="3">
        <v>4</v>
      </c>
      <c r="T2974" s="55"/>
      <c r="U2974" s="25" t="s">
        <v>19</v>
      </c>
      <c r="V2974" s="25" t="str">
        <f>VLOOKUP(P2974,'Customer List'!B:C,2,)</f>
        <v>Delhi</v>
      </c>
      <c r="W2974" s="56"/>
      <c r="X2974" s="45">
        <f>IF(OR(R2974 = "PRIYANKA MADAM", R2974 = "DEEPAK", R2974 = "PORTER"),N2974,"")</f>
        <v>45929</v>
      </c>
      <c r="Y2974" s="25">
        <f t="shared" si="481"/>
        <v>0</v>
      </c>
      <c r="Z2974" s="25" t="str">
        <f t="shared" si="482"/>
        <v>Monday</v>
      </c>
      <c r="AA2974" s="25" t="str">
        <f t="shared" si="483"/>
        <v>Monday</v>
      </c>
      <c r="AB2974" s="25" t="str">
        <f>VLOOKUP(U2974,'Currency Sheet'!A:C,3,)</f>
        <v>DOLLAR</v>
      </c>
      <c r="AC2974" s="67" t="str">
        <f>VLOOKUP(P2974,'Customer List'!B:D,3,)</f>
        <v>Local</v>
      </c>
    </row>
    <row r="2975" spans="1:29" x14ac:dyDescent="0.25">
      <c r="A2975" s="25">
        <f t="shared" si="476"/>
        <v>2971</v>
      </c>
      <c r="B2975" s="25" t="s">
        <v>3736</v>
      </c>
      <c r="C2975" s="45">
        <v>45919</v>
      </c>
      <c r="D2975" s="45">
        <v>45926</v>
      </c>
      <c r="E2975" s="8">
        <v>236.6</v>
      </c>
      <c r="F2975" s="8">
        <f t="shared" si="477"/>
        <v>20820.8</v>
      </c>
      <c r="G2975" s="54">
        <f t="shared" si="478"/>
        <v>20820.8</v>
      </c>
      <c r="H2975" s="25">
        <v>353606</v>
      </c>
      <c r="I2975" s="25" t="s">
        <v>4303</v>
      </c>
      <c r="J2975" s="25">
        <v>1</v>
      </c>
      <c r="K2975" s="25">
        <v>1</v>
      </c>
      <c r="L2975" s="25">
        <f t="shared" si="479"/>
        <v>0</v>
      </c>
      <c r="M2975" s="25" t="s">
        <v>4948</v>
      </c>
      <c r="N2975" s="45">
        <v>45927</v>
      </c>
      <c r="O2975" s="54">
        <v>36673</v>
      </c>
      <c r="P2975" s="25" t="s">
        <v>631</v>
      </c>
      <c r="Q2975" s="25">
        <v>58156228491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Telangana</v>
      </c>
      <c r="W2975" s="56"/>
      <c r="X2975" s="45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476"/>
        <v>2972</v>
      </c>
      <c r="B2976" s="25" t="s">
        <v>3736</v>
      </c>
      <c r="C2976" s="45">
        <v>45919</v>
      </c>
      <c r="D2976" s="45">
        <v>45926</v>
      </c>
      <c r="E2976" s="8">
        <v>305.25</v>
      </c>
      <c r="F2976" s="8">
        <f t="shared" si="477"/>
        <v>26862</v>
      </c>
      <c r="G2976" s="54">
        <f t="shared" si="478"/>
        <v>80586</v>
      </c>
      <c r="H2976" s="25">
        <v>353726</v>
      </c>
      <c r="I2976" s="25" t="s">
        <v>4304</v>
      </c>
      <c r="J2976" s="25">
        <v>3</v>
      </c>
      <c r="K2976" s="25">
        <v>3</v>
      </c>
      <c r="L2976" s="25">
        <f t="shared" si="479"/>
        <v>0</v>
      </c>
      <c r="M2976" s="25" t="s">
        <v>4876</v>
      </c>
      <c r="N2976" s="45">
        <v>45927</v>
      </c>
      <c r="O2976" s="54">
        <v>104395.5</v>
      </c>
      <c r="P2976" s="25" t="s">
        <v>243</v>
      </c>
      <c r="Q2976" s="25">
        <v>58156233800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Mumbai</v>
      </c>
      <c r="W2976" s="56"/>
      <c r="X2976" s="45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76"/>
        <v>2973</v>
      </c>
      <c r="B2977" s="25" t="s">
        <v>3736</v>
      </c>
      <c r="C2977" s="45">
        <v>45919</v>
      </c>
      <c r="D2977" s="45">
        <v>45926</v>
      </c>
      <c r="E2977" s="8">
        <v>151.19999999999999</v>
      </c>
      <c r="F2977" s="8">
        <f t="shared" si="477"/>
        <v>13305.599999999999</v>
      </c>
      <c r="G2977" s="54">
        <f t="shared" si="478"/>
        <v>13305.599999999999</v>
      </c>
      <c r="H2977" s="25">
        <v>356110</v>
      </c>
      <c r="I2977" s="25" t="s">
        <v>3755</v>
      </c>
      <c r="J2977" s="25">
        <v>1</v>
      </c>
      <c r="K2977" s="25">
        <v>1</v>
      </c>
      <c r="L2977" s="25">
        <f t="shared" si="479"/>
        <v>0</v>
      </c>
      <c r="M2977" s="25" t="s">
        <v>4875</v>
      </c>
      <c r="N2977" s="45">
        <v>45936</v>
      </c>
      <c r="O2977" s="54">
        <v>21762</v>
      </c>
      <c r="P2977" s="25" t="s">
        <v>229</v>
      </c>
      <c r="Q2977" s="25">
        <v>58156536115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Kolkata</v>
      </c>
      <c r="W2977" s="56"/>
      <c r="X2977" s="45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476"/>
        <v>2974</v>
      </c>
      <c r="B2978" s="25" t="s">
        <v>3736</v>
      </c>
      <c r="C2978" s="45">
        <v>45919</v>
      </c>
      <c r="D2978" s="45">
        <v>45926</v>
      </c>
      <c r="E2978" s="8">
        <v>245.70000000000002</v>
      </c>
      <c r="F2978" s="8">
        <f t="shared" si="477"/>
        <v>21621.600000000002</v>
      </c>
      <c r="G2978" s="54">
        <f t="shared" si="478"/>
        <v>64864.800000000003</v>
      </c>
      <c r="H2978" s="25">
        <v>356422</v>
      </c>
      <c r="I2978" s="25" t="s">
        <v>4305</v>
      </c>
      <c r="J2978" s="25">
        <v>3</v>
      </c>
      <c r="K2978" s="25">
        <v>3</v>
      </c>
      <c r="L2978" s="25">
        <f t="shared" si="479"/>
        <v>0</v>
      </c>
      <c r="M2978" s="25" t="s">
        <v>4922</v>
      </c>
      <c r="N2978" s="45">
        <v>45927</v>
      </c>
      <c r="O2978" s="54">
        <v>114250.5</v>
      </c>
      <c r="P2978" s="25" t="s">
        <v>893</v>
      </c>
      <c r="Q2978" s="25">
        <v>58156226575</v>
      </c>
      <c r="R2978" s="25" t="s">
        <v>41</v>
      </c>
      <c r="S2978" s="3">
        <v>4</v>
      </c>
      <c r="T2978" s="55"/>
      <c r="U2978" s="25" t="s">
        <v>19</v>
      </c>
      <c r="V2978" s="25" t="str">
        <f>VLOOKUP(P2978,'Customer List'!B:C,2,)</f>
        <v>Banglore</v>
      </c>
      <c r="W2978" s="56"/>
      <c r="X2978" s="45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76"/>
        <v>2975</v>
      </c>
      <c r="B2979" s="25" t="s">
        <v>3736</v>
      </c>
      <c r="C2979" s="45">
        <v>45919</v>
      </c>
      <c r="D2979" s="45">
        <v>45926</v>
      </c>
      <c r="E2979" s="8">
        <v>86.8</v>
      </c>
      <c r="F2979" s="8">
        <f t="shared" si="477"/>
        <v>7638.4</v>
      </c>
      <c r="G2979" s="54">
        <f t="shared" si="478"/>
        <v>7638.4</v>
      </c>
      <c r="H2979" s="25">
        <v>357415</v>
      </c>
      <c r="I2979" s="25" t="s">
        <v>4075</v>
      </c>
      <c r="J2979" s="25">
        <v>1</v>
      </c>
      <c r="K2979" s="25">
        <v>1</v>
      </c>
      <c r="L2979" s="25">
        <f t="shared" si="479"/>
        <v>0</v>
      </c>
      <c r="M2979" s="25" t="s">
        <v>4875</v>
      </c>
      <c r="N2979" s="45">
        <v>45936</v>
      </c>
      <c r="O2979" s="54">
        <v>12480</v>
      </c>
      <c r="P2979" s="25" t="s">
        <v>229</v>
      </c>
      <c r="Q2979" s="25">
        <v>58156536115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Kolkata</v>
      </c>
      <c r="W2979" s="56"/>
      <c r="X2979" s="45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76"/>
        <v>2976</v>
      </c>
      <c r="B2980" s="25" t="s">
        <v>3736</v>
      </c>
      <c r="C2980" s="45">
        <v>45919</v>
      </c>
      <c r="D2980" s="45">
        <v>45926</v>
      </c>
      <c r="E2980" s="8">
        <v>252</v>
      </c>
      <c r="F2980" s="8">
        <f t="shared" si="477"/>
        <v>22176</v>
      </c>
      <c r="G2980" s="54">
        <f t="shared" si="478"/>
        <v>66528</v>
      </c>
      <c r="H2980" s="25">
        <v>357504</v>
      </c>
      <c r="I2980" s="25" t="s">
        <v>4306</v>
      </c>
      <c r="J2980" s="25">
        <v>3</v>
      </c>
      <c r="K2980" s="25">
        <v>3</v>
      </c>
      <c r="L2980" s="25">
        <f t="shared" si="479"/>
        <v>0</v>
      </c>
      <c r="M2980" s="25" t="s">
        <v>4898</v>
      </c>
      <c r="N2980" s="45">
        <v>45927</v>
      </c>
      <c r="O2980" s="54">
        <v>113832.4</v>
      </c>
      <c r="P2980" s="25" t="s">
        <v>888</v>
      </c>
      <c r="Q2980" s="25">
        <v>58156225400</v>
      </c>
      <c r="R2980" s="25" t="s">
        <v>41</v>
      </c>
      <c r="S2980" s="3">
        <v>4</v>
      </c>
      <c r="T2980" s="55"/>
      <c r="U2980" s="25" t="s">
        <v>19</v>
      </c>
      <c r="V2980" s="25" t="str">
        <f>VLOOKUP(P2980,'Customer List'!B:C,2,)</f>
        <v>Karnataka</v>
      </c>
      <c r="W2980" s="56"/>
      <c r="X2980" s="45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76"/>
        <v>2977</v>
      </c>
      <c r="B2981" s="25" t="s">
        <v>3736</v>
      </c>
      <c r="C2981" s="45">
        <v>45919</v>
      </c>
      <c r="D2981" s="45">
        <v>45926</v>
      </c>
      <c r="E2981" s="8">
        <v>326.25</v>
      </c>
      <c r="F2981" s="8">
        <f t="shared" si="477"/>
        <v>28710</v>
      </c>
      <c r="G2981" s="54">
        <f t="shared" si="478"/>
        <v>28710</v>
      </c>
      <c r="H2981" s="25">
        <v>358610</v>
      </c>
      <c r="I2981" s="25" t="s">
        <v>4307</v>
      </c>
      <c r="J2981" s="25">
        <v>1</v>
      </c>
      <c r="K2981" s="25">
        <v>1</v>
      </c>
      <c r="L2981" s="25">
        <f t="shared" si="479"/>
        <v>0</v>
      </c>
      <c r="M2981" s="25" t="s">
        <v>4905</v>
      </c>
      <c r="N2981" s="45">
        <v>45929</v>
      </c>
      <c r="O2981" s="54">
        <v>37192.5</v>
      </c>
      <c r="P2981" s="25" t="s">
        <v>17</v>
      </c>
      <c r="Q2981" s="25" t="s">
        <v>2078</v>
      </c>
      <c r="R2981" s="25" t="s">
        <v>638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76"/>
        <v>2978</v>
      </c>
      <c r="B2982" s="25" t="s">
        <v>3736</v>
      </c>
      <c r="C2982" s="45">
        <v>45919</v>
      </c>
      <c r="D2982" s="45">
        <v>45926</v>
      </c>
      <c r="E2982" s="8">
        <v>107.1</v>
      </c>
      <c r="F2982" s="8">
        <f t="shared" si="477"/>
        <v>9424.7999999999993</v>
      </c>
      <c r="G2982" s="54">
        <f t="shared" si="478"/>
        <v>9424.7999999999993</v>
      </c>
      <c r="H2982" s="25">
        <v>363203</v>
      </c>
      <c r="I2982" s="25" t="s">
        <v>4308</v>
      </c>
      <c r="J2982" s="25">
        <v>1</v>
      </c>
      <c r="K2982" s="25">
        <v>1</v>
      </c>
      <c r="L2982" s="25">
        <f t="shared" si="479"/>
        <v>0</v>
      </c>
      <c r="M2982" s="25" t="s">
        <v>4874</v>
      </c>
      <c r="N2982" s="45">
        <v>45936</v>
      </c>
      <c r="O2982" s="54">
        <v>15414.75</v>
      </c>
      <c r="P2982" s="25" t="s">
        <v>229</v>
      </c>
      <c r="Q2982" s="25">
        <v>58156536115</v>
      </c>
      <c r="R2982" s="25" t="s">
        <v>41</v>
      </c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/>
      <c r="X2982" s="45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76"/>
        <v>2979</v>
      </c>
      <c r="B2983" s="25" t="s">
        <v>3736</v>
      </c>
      <c r="C2983" s="45">
        <v>45919</v>
      </c>
      <c r="D2983" s="45">
        <v>45926</v>
      </c>
      <c r="E2983" s="8">
        <v>259</v>
      </c>
      <c r="F2983" s="8">
        <f t="shared" si="477"/>
        <v>22792</v>
      </c>
      <c r="G2983" s="54">
        <f t="shared" si="478"/>
        <v>22792</v>
      </c>
      <c r="H2983" s="25">
        <v>363210</v>
      </c>
      <c r="I2983" s="25" t="s">
        <v>4309</v>
      </c>
      <c r="J2983" s="25">
        <v>1</v>
      </c>
      <c r="K2983" s="25">
        <v>1</v>
      </c>
      <c r="L2983" s="25">
        <f t="shared" si="479"/>
        <v>0</v>
      </c>
      <c r="M2983" s="25" t="s">
        <v>4905</v>
      </c>
      <c r="N2983" s="45">
        <v>45929</v>
      </c>
      <c r="O2983" s="54">
        <v>31635</v>
      </c>
      <c r="P2983" s="25" t="s">
        <v>17</v>
      </c>
      <c r="Q2983" s="25" t="s">
        <v>2078</v>
      </c>
      <c r="R2983" s="25" t="s">
        <v>638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476"/>
        <v>2980</v>
      </c>
      <c r="B2984" s="25" t="s">
        <v>3736</v>
      </c>
      <c r="C2984" s="45">
        <v>45919</v>
      </c>
      <c r="D2984" s="45">
        <v>45926</v>
      </c>
      <c r="E2984" s="8">
        <v>410.2</v>
      </c>
      <c r="F2984" s="8">
        <f t="shared" si="477"/>
        <v>36097.599999999999</v>
      </c>
      <c r="G2984" s="54">
        <f t="shared" si="478"/>
        <v>36097.599999999999</v>
      </c>
      <c r="H2984" s="25">
        <v>363601</v>
      </c>
      <c r="I2984" s="25" t="s">
        <v>4310</v>
      </c>
      <c r="J2984" s="25">
        <v>1</v>
      </c>
      <c r="K2984" s="25">
        <v>1</v>
      </c>
      <c r="L2984" s="25">
        <f t="shared" si="479"/>
        <v>0</v>
      </c>
      <c r="M2984" s="25" t="s">
        <v>4905</v>
      </c>
      <c r="N2984" s="45">
        <v>45929</v>
      </c>
      <c r="O2984" s="54">
        <v>50103</v>
      </c>
      <c r="P2984" s="25" t="s">
        <v>17</v>
      </c>
      <c r="Q2984" s="25" t="s">
        <v>2078</v>
      </c>
      <c r="R2984" s="25" t="s">
        <v>638</v>
      </c>
      <c r="S2984" s="3">
        <v>4</v>
      </c>
      <c r="T2984" s="55"/>
      <c r="U2984" s="25" t="s">
        <v>19</v>
      </c>
      <c r="V2984" s="25" t="str">
        <f>VLOOKUP(P2984,'Customer List'!B:C,2,)</f>
        <v>Delhi</v>
      </c>
      <c r="W2984" s="56"/>
      <c r="X2984" s="45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67" t="str">
        <f>VLOOKUP(P2984,'Customer List'!B:D,3,)</f>
        <v>Local</v>
      </c>
    </row>
    <row r="2985" spans="1:29" x14ac:dyDescent="0.25">
      <c r="A2985" s="25">
        <f t="shared" si="476"/>
        <v>2981</v>
      </c>
      <c r="B2985" s="25" t="s">
        <v>3736</v>
      </c>
      <c r="C2985" s="45">
        <v>45919</v>
      </c>
      <c r="D2985" s="45">
        <v>45926</v>
      </c>
      <c r="E2985" s="8">
        <v>252</v>
      </c>
      <c r="F2985" s="8">
        <f t="shared" si="477"/>
        <v>22176</v>
      </c>
      <c r="G2985" s="54">
        <f t="shared" si="478"/>
        <v>22176</v>
      </c>
      <c r="H2985" s="25">
        <v>366704</v>
      </c>
      <c r="I2985" s="25" t="s">
        <v>4311</v>
      </c>
      <c r="J2985" s="25">
        <v>1</v>
      </c>
      <c r="K2985" s="25">
        <v>1</v>
      </c>
      <c r="L2985" s="25">
        <f t="shared" si="479"/>
        <v>0</v>
      </c>
      <c r="M2985" s="25" t="s">
        <v>4876</v>
      </c>
      <c r="N2985" s="45">
        <v>45927</v>
      </c>
      <c r="O2985" s="54">
        <v>37600.199999999997</v>
      </c>
      <c r="P2985" s="25" t="s">
        <v>243</v>
      </c>
      <c r="Q2985" s="25">
        <v>58156233800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Mumbai</v>
      </c>
      <c r="W2985" s="56"/>
      <c r="X2985" s="45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76"/>
        <v>2982</v>
      </c>
      <c r="B2986" s="25" t="s">
        <v>3736</v>
      </c>
      <c r="C2986" s="45">
        <v>45919</v>
      </c>
      <c r="D2986" s="45">
        <v>45926</v>
      </c>
      <c r="E2986" s="8">
        <v>104.3</v>
      </c>
      <c r="F2986" s="8">
        <f t="shared" si="477"/>
        <v>9178.4</v>
      </c>
      <c r="G2986" s="54">
        <f t="shared" si="478"/>
        <v>9178.4</v>
      </c>
      <c r="H2986" s="25">
        <v>367405</v>
      </c>
      <c r="I2986" s="25" t="s">
        <v>4105</v>
      </c>
      <c r="J2986" s="25">
        <v>1</v>
      </c>
      <c r="K2986" s="25">
        <v>1</v>
      </c>
      <c r="L2986" s="25">
        <f t="shared" si="479"/>
        <v>0</v>
      </c>
      <c r="M2986" s="25" t="s">
        <v>4875</v>
      </c>
      <c r="N2986" s="45">
        <v>45936</v>
      </c>
      <c r="O2986" s="54">
        <v>15011.75</v>
      </c>
      <c r="P2986" s="25" t="s">
        <v>229</v>
      </c>
      <c r="Q2986" s="25">
        <v>58156536115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Kolkata</v>
      </c>
      <c r="W2986" s="56"/>
      <c r="X2986" s="45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476"/>
        <v>2983</v>
      </c>
      <c r="B2987" s="25" t="s">
        <v>3736</v>
      </c>
      <c r="C2987" s="45">
        <v>45919</v>
      </c>
      <c r="D2987" s="45">
        <v>45926</v>
      </c>
      <c r="E2987" s="8">
        <v>102.9</v>
      </c>
      <c r="F2987" s="8">
        <f t="shared" si="477"/>
        <v>9055.2000000000007</v>
      </c>
      <c r="G2987" s="54">
        <f t="shared" si="478"/>
        <v>9055.2000000000007</v>
      </c>
      <c r="H2987" s="25">
        <v>368503</v>
      </c>
      <c r="I2987" s="25" t="s">
        <v>4312</v>
      </c>
      <c r="J2987" s="25">
        <v>1</v>
      </c>
      <c r="K2987" s="25">
        <v>1</v>
      </c>
      <c r="L2987" s="25">
        <f t="shared" si="479"/>
        <v>0</v>
      </c>
      <c r="M2987" s="25" t="s">
        <v>4930</v>
      </c>
      <c r="N2987" s="45">
        <v>45929</v>
      </c>
      <c r="O2987" s="54">
        <v>13965</v>
      </c>
      <c r="P2987" s="25" t="s">
        <v>214</v>
      </c>
      <c r="Q2987" s="25" t="s">
        <v>2002</v>
      </c>
      <c r="R2987" s="25" t="s">
        <v>2002</v>
      </c>
      <c r="S2987" s="3">
        <v>4</v>
      </c>
      <c r="T2987" s="55"/>
      <c r="U2987" s="25" t="s">
        <v>19</v>
      </c>
      <c r="V2987" s="25" t="str">
        <f>VLOOKUP(P2987,'Customer List'!B:C,2,)</f>
        <v>Delhi</v>
      </c>
      <c r="W2987" s="56"/>
      <c r="X2987" s="45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67" t="str">
        <f>VLOOKUP(P2987,'Customer List'!B:D,3,)</f>
        <v>Local</v>
      </c>
    </row>
    <row r="2988" spans="1:29" x14ac:dyDescent="0.25">
      <c r="A2988" s="25">
        <f t="shared" si="476"/>
        <v>2984</v>
      </c>
      <c r="B2988" s="25" t="s">
        <v>3736</v>
      </c>
      <c r="C2988" s="45">
        <v>45919</v>
      </c>
      <c r="D2988" s="45">
        <v>45926</v>
      </c>
      <c r="E2988" s="8">
        <v>96.6</v>
      </c>
      <c r="F2988" s="8">
        <f t="shared" si="477"/>
        <v>8500.7999999999993</v>
      </c>
      <c r="G2988" s="54">
        <f t="shared" si="478"/>
        <v>8500.7999999999993</v>
      </c>
      <c r="H2988" s="25">
        <v>368508</v>
      </c>
      <c r="I2988" s="25" t="s">
        <v>3964</v>
      </c>
      <c r="J2988" s="25">
        <v>1</v>
      </c>
      <c r="K2988" s="25">
        <v>1</v>
      </c>
      <c r="L2988" s="25">
        <f t="shared" si="479"/>
        <v>0</v>
      </c>
      <c r="M2988" s="25" t="s">
        <v>4874</v>
      </c>
      <c r="N2988" s="45">
        <v>45936</v>
      </c>
      <c r="O2988" s="54">
        <v>13903.5</v>
      </c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476"/>
        <v>2985</v>
      </c>
      <c r="B2989" s="25" t="s">
        <v>3736</v>
      </c>
      <c r="C2989" s="45">
        <v>45919</v>
      </c>
      <c r="D2989" s="45">
        <v>45926</v>
      </c>
      <c r="E2989" s="8">
        <v>42.7</v>
      </c>
      <c r="F2989" s="8">
        <f t="shared" si="477"/>
        <v>3757.6000000000004</v>
      </c>
      <c r="G2989" s="54">
        <f t="shared" si="478"/>
        <v>3757.6000000000004</v>
      </c>
      <c r="H2989" s="25">
        <v>368509</v>
      </c>
      <c r="I2989" s="25" t="s">
        <v>4313</v>
      </c>
      <c r="J2989" s="25">
        <v>1</v>
      </c>
      <c r="K2989" s="25">
        <v>1</v>
      </c>
      <c r="L2989" s="25">
        <f t="shared" si="479"/>
        <v>0</v>
      </c>
      <c r="M2989" s="25" t="s">
        <v>4874</v>
      </c>
      <c r="N2989" s="45">
        <v>45936</v>
      </c>
      <c r="O2989" s="54">
        <v>6145.75</v>
      </c>
      <c r="P2989" s="25" t="s">
        <v>229</v>
      </c>
      <c r="Q2989" s="25">
        <v>58156536115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/>
      <c r="X2989" s="45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76"/>
        <v>2986</v>
      </c>
      <c r="B2990" s="25" t="s">
        <v>3736</v>
      </c>
      <c r="C2990" s="45">
        <v>45919</v>
      </c>
      <c r="D2990" s="45">
        <v>45926</v>
      </c>
      <c r="E2990" s="8">
        <v>210</v>
      </c>
      <c r="F2990" s="8">
        <f t="shared" si="477"/>
        <v>18480</v>
      </c>
      <c r="G2990" s="54">
        <f t="shared" si="478"/>
        <v>18480</v>
      </c>
      <c r="H2990" s="25">
        <v>369312</v>
      </c>
      <c r="I2990" s="25" t="s">
        <v>4314</v>
      </c>
      <c r="J2990" s="25">
        <v>1</v>
      </c>
      <c r="K2990" s="25">
        <v>1</v>
      </c>
      <c r="L2990" s="25">
        <f t="shared" si="479"/>
        <v>0</v>
      </c>
      <c r="M2990" s="25" t="s">
        <v>4898</v>
      </c>
      <c r="N2990" s="45">
        <v>45927</v>
      </c>
      <c r="O2990" s="54">
        <v>31620</v>
      </c>
      <c r="P2990" s="25" t="s">
        <v>888</v>
      </c>
      <c r="Q2990" s="25">
        <v>58156225400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Karnataka</v>
      </c>
      <c r="W2990" s="56"/>
      <c r="X2990" s="45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76"/>
        <v>2987</v>
      </c>
      <c r="B2991" s="25" t="s">
        <v>3736</v>
      </c>
      <c r="C2991" s="45">
        <v>45919</v>
      </c>
      <c r="D2991" s="45">
        <v>45926</v>
      </c>
      <c r="E2991" s="8">
        <v>161.25</v>
      </c>
      <c r="F2991" s="8">
        <f t="shared" si="477"/>
        <v>14190</v>
      </c>
      <c r="G2991" s="54">
        <f t="shared" si="478"/>
        <v>14190</v>
      </c>
      <c r="H2991" s="25">
        <v>369321</v>
      </c>
      <c r="I2991" s="25" t="s">
        <v>4315</v>
      </c>
      <c r="J2991" s="25">
        <v>1</v>
      </c>
      <c r="K2991" s="25">
        <v>1</v>
      </c>
      <c r="L2991" s="25">
        <f t="shared" si="479"/>
        <v>0</v>
      </c>
      <c r="M2991" s="25" t="s">
        <v>4875</v>
      </c>
      <c r="N2991" s="45">
        <v>45936</v>
      </c>
      <c r="O2991" s="54">
        <v>21661.25</v>
      </c>
      <c r="P2991" s="25" t="s">
        <v>229</v>
      </c>
      <c r="Q2991" s="25">
        <v>58156536115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Kolkata</v>
      </c>
      <c r="W2991" s="56"/>
      <c r="X2991" s="45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76"/>
        <v>2988</v>
      </c>
      <c r="B2992" s="25" t="s">
        <v>3736</v>
      </c>
      <c r="C2992" s="45">
        <v>45919</v>
      </c>
      <c r="D2992" s="45">
        <v>45926</v>
      </c>
      <c r="E2992" s="8">
        <v>226.1</v>
      </c>
      <c r="F2992" s="8">
        <f t="shared" si="477"/>
        <v>19896.8</v>
      </c>
      <c r="G2992" s="54">
        <f t="shared" si="478"/>
        <v>19896.8</v>
      </c>
      <c r="H2992" s="25">
        <v>372002</v>
      </c>
      <c r="I2992" s="25" t="s">
        <v>4316</v>
      </c>
      <c r="J2992" s="25">
        <v>1</v>
      </c>
      <c r="K2992" s="25">
        <v>1</v>
      </c>
      <c r="L2992" s="25">
        <f t="shared" si="479"/>
        <v>0</v>
      </c>
      <c r="M2992" s="25" t="s">
        <v>3738</v>
      </c>
      <c r="N2992" s="45">
        <v>45929</v>
      </c>
      <c r="O2992" s="54">
        <v>35045.5</v>
      </c>
      <c r="P2992" s="25" t="s">
        <v>3737</v>
      </c>
      <c r="Q2992" s="25" t="s">
        <v>2078</v>
      </c>
      <c r="R2992" s="25" t="s">
        <v>638</v>
      </c>
      <c r="S2992" s="3">
        <v>4</v>
      </c>
      <c r="T2992" s="55"/>
      <c r="U2992" s="25" t="s">
        <v>19</v>
      </c>
      <c r="V2992" s="25" t="str">
        <f>VLOOKUP(P2992,'Customer List'!B:C,2,)</f>
        <v>Delhi</v>
      </c>
      <c r="W2992" s="56"/>
      <c r="X2992" s="45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67" t="str">
        <f>VLOOKUP(P2992,'Customer List'!B:D,3,)</f>
        <v>Local</v>
      </c>
    </row>
    <row r="2993" spans="1:29" x14ac:dyDescent="0.25">
      <c r="A2993" s="25">
        <f t="shared" si="476"/>
        <v>2989</v>
      </c>
      <c r="B2993" s="25" t="s">
        <v>3736</v>
      </c>
      <c r="C2993" s="45">
        <v>45919</v>
      </c>
      <c r="D2993" s="45">
        <v>45926</v>
      </c>
      <c r="E2993" s="8">
        <v>87.5</v>
      </c>
      <c r="F2993" s="8">
        <f t="shared" si="477"/>
        <v>7700</v>
      </c>
      <c r="G2993" s="54">
        <f t="shared" si="478"/>
        <v>7700</v>
      </c>
      <c r="H2993" s="25">
        <v>372203</v>
      </c>
      <c r="I2993" s="25" t="s">
        <v>4317</v>
      </c>
      <c r="J2993" s="25">
        <v>1</v>
      </c>
      <c r="K2993" s="25">
        <v>1</v>
      </c>
      <c r="L2993" s="25">
        <f t="shared" si="479"/>
        <v>0</v>
      </c>
      <c r="M2993" s="25" t="s">
        <v>4875</v>
      </c>
      <c r="N2993" s="45">
        <v>45936</v>
      </c>
      <c r="O2993" s="54">
        <v>12593.75</v>
      </c>
      <c r="P2993" s="25" t="s">
        <v>229</v>
      </c>
      <c r="Q2993" s="25">
        <v>58156536115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Kolkata</v>
      </c>
      <c r="W2993" s="56"/>
      <c r="X2993" s="45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76"/>
        <v>2990</v>
      </c>
      <c r="B2994" s="25" t="s">
        <v>3736</v>
      </c>
      <c r="C2994" s="45">
        <v>45919</v>
      </c>
      <c r="D2994" s="45">
        <v>45926</v>
      </c>
      <c r="E2994" s="8">
        <v>234.5</v>
      </c>
      <c r="F2994" s="8">
        <f t="shared" si="477"/>
        <v>20636</v>
      </c>
      <c r="G2994" s="54">
        <f t="shared" si="478"/>
        <v>20636</v>
      </c>
      <c r="H2994" s="25">
        <v>372208</v>
      </c>
      <c r="I2994" s="25" t="s">
        <v>3990</v>
      </c>
      <c r="J2994" s="25">
        <v>1</v>
      </c>
      <c r="K2994" s="25">
        <v>1</v>
      </c>
      <c r="L2994" s="25">
        <f t="shared" si="479"/>
        <v>0</v>
      </c>
      <c r="M2994" s="25" t="s">
        <v>4952</v>
      </c>
      <c r="N2994" s="45">
        <v>45938</v>
      </c>
      <c r="O2994" s="54">
        <v>32249.33</v>
      </c>
      <c r="P2994" s="25" t="s">
        <v>255</v>
      </c>
      <c r="Q2994" s="25" t="s">
        <v>637</v>
      </c>
      <c r="R2994" s="25" t="s">
        <v>849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x14ac:dyDescent="0.25">
      <c r="A2995" s="25">
        <f t="shared" si="476"/>
        <v>2991</v>
      </c>
      <c r="B2995" s="25" t="s">
        <v>3736</v>
      </c>
      <c r="C2995" s="45">
        <v>45919</v>
      </c>
      <c r="D2995" s="45">
        <v>45926</v>
      </c>
      <c r="E2995" s="8">
        <v>300.3</v>
      </c>
      <c r="F2995" s="8">
        <f t="shared" si="477"/>
        <v>26426.400000000001</v>
      </c>
      <c r="G2995" s="54">
        <f t="shared" si="478"/>
        <v>26426.400000000001</v>
      </c>
      <c r="H2995" s="25">
        <v>372716</v>
      </c>
      <c r="I2995" s="25" t="s">
        <v>4318</v>
      </c>
      <c r="J2995" s="25">
        <v>1</v>
      </c>
      <c r="K2995" s="25">
        <v>1</v>
      </c>
      <c r="L2995" s="25">
        <f t="shared" si="479"/>
        <v>0</v>
      </c>
      <c r="M2995" s="25" t="s">
        <v>4898</v>
      </c>
      <c r="N2995" s="45">
        <v>45927</v>
      </c>
      <c r="O2995" s="54">
        <v>45216.6</v>
      </c>
      <c r="P2995" s="25" t="s">
        <v>888</v>
      </c>
      <c r="Q2995" s="25">
        <v>58156225400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Karnataka</v>
      </c>
      <c r="W2995" s="56"/>
      <c r="X2995" s="45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76"/>
        <v>2992</v>
      </c>
      <c r="B2996" s="25" t="s">
        <v>3736</v>
      </c>
      <c r="C2996" s="45">
        <v>45919</v>
      </c>
      <c r="D2996" s="45">
        <v>45926</v>
      </c>
      <c r="E2996" s="8">
        <v>56</v>
      </c>
      <c r="F2996" s="8">
        <f t="shared" si="477"/>
        <v>4928</v>
      </c>
      <c r="G2996" s="54">
        <f t="shared" si="478"/>
        <v>4928</v>
      </c>
      <c r="H2996" s="25">
        <v>384813</v>
      </c>
      <c r="I2996" s="25" t="s">
        <v>4319</v>
      </c>
      <c r="J2996" s="25">
        <v>1</v>
      </c>
      <c r="K2996" s="25">
        <v>1</v>
      </c>
      <c r="L2996" s="25">
        <f t="shared" si="479"/>
        <v>0</v>
      </c>
      <c r="M2996" s="25" t="s">
        <v>4875</v>
      </c>
      <c r="N2996" s="45">
        <v>45936</v>
      </c>
      <c r="O2996" s="54">
        <v>8060</v>
      </c>
      <c r="P2996" s="25" t="s">
        <v>229</v>
      </c>
      <c r="Q2996" s="25">
        <v>58156536115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Kolkata</v>
      </c>
      <c r="W2996" s="56"/>
      <c r="X2996" s="45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76"/>
        <v>2993</v>
      </c>
      <c r="B2997" s="25" t="s">
        <v>3736</v>
      </c>
      <c r="C2997" s="45">
        <v>45919</v>
      </c>
      <c r="D2997" s="45">
        <v>45926</v>
      </c>
      <c r="E2997" s="8">
        <v>268.5</v>
      </c>
      <c r="F2997" s="8">
        <f t="shared" si="477"/>
        <v>23628</v>
      </c>
      <c r="G2997" s="54">
        <f t="shared" si="478"/>
        <v>70884</v>
      </c>
      <c r="H2997" s="25">
        <v>400158</v>
      </c>
      <c r="I2997" s="25" t="s">
        <v>3819</v>
      </c>
      <c r="J2997" s="25">
        <v>3</v>
      </c>
      <c r="K2997" s="25">
        <v>3</v>
      </c>
      <c r="L2997" s="25">
        <f t="shared" si="479"/>
        <v>0</v>
      </c>
      <c r="M2997" s="25" t="s">
        <v>4898</v>
      </c>
      <c r="N2997" s="45">
        <v>45927</v>
      </c>
      <c r="O2997" s="54">
        <f>37733.2*3</f>
        <v>113199.59999999999</v>
      </c>
      <c r="P2997" s="25" t="s">
        <v>888</v>
      </c>
      <c r="Q2997" s="25">
        <v>58156225400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Karnataka</v>
      </c>
      <c r="W2997" s="56"/>
      <c r="X2997" s="45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76"/>
        <v>2994</v>
      </c>
      <c r="B2998" s="25" t="s">
        <v>3736</v>
      </c>
      <c r="C2998" s="45">
        <v>45919</v>
      </c>
      <c r="D2998" s="45">
        <v>45926</v>
      </c>
      <c r="E2998" s="8">
        <v>64.400000000000006</v>
      </c>
      <c r="F2998" s="8">
        <f t="shared" si="477"/>
        <v>5667.2000000000007</v>
      </c>
      <c r="G2998" s="54">
        <f t="shared" si="478"/>
        <v>11334.400000000001</v>
      </c>
      <c r="H2998" s="25">
        <v>400212</v>
      </c>
      <c r="I2998" s="25" t="s">
        <v>4320</v>
      </c>
      <c r="J2998" s="25">
        <v>2</v>
      </c>
      <c r="K2998" s="25">
        <v>2</v>
      </c>
      <c r="L2998" s="25">
        <f t="shared" si="479"/>
        <v>0</v>
      </c>
      <c r="M2998" s="25" t="s">
        <v>4898</v>
      </c>
      <c r="N2998" s="45">
        <v>45927</v>
      </c>
      <c r="O2998" s="54">
        <v>19393.599999999999</v>
      </c>
      <c r="P2998" s="25" t="s">
        <v>888</v>
      </c>
      <c r="Q2998" s="25">
        <v>58156225400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Karnataka</v>
      </c>
      <c r="W2998" s="56"/>
      <c r="X2998" s="45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76"/>
        <v>2995</v>
      </c>
      <c r="B2999" s="25" t="s">
        <v>3736</v>
      </c>
      <c r="C2999" s="45">
        <v>45919</v>
      </c>
      <c r="D2999" s="45">
        <v>45926</v>
      </c>
      <c r="E2999" s="8">
        <v>81.900000000000006</v>
      </c>
      <c r="F2999" s="8">
        <f t="shared" si="477"/>
        <v>7207.2000000000007</v>
      </c>
      <c r="G2999" s="54">
        <f t="shared" si="478"/>
        <v>7207.2000000000007</v>
      </c>
      <c r="H2999" s="25">
        <v>401319</v>
      </c>
      <c r="I2999" s="25" t="s">
        <v>4321</v>
      </c>
      <c r="J2999" s="25">
        <v>1</v>
      </c>
      <c r="K2999" s="25">
        <v>1</v>
      </c>
      <c r="L2999" s="25">
        <f t="shared" si="479"/>
        <v>0</v>
      </c>
      <c r="M2999" s="25" t="s">
        <v>4954</v>
      </c>
      <c r="N2999" s="45">
        <v>45927</v>
      </c>
      <c r="O2999" s="54">
        <v>11787.75</v>
      </c>
      <c r="P2999" s="25" t="s">
        <v>166</v>
      </c>
      <c r="Q2999" s="25">
        <v>58156229353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Lucknow</v>
      </c>
      <c r="W2999" s="56"/>
      <c r="X2999" s="45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ref="A3000:A3053" si="489">A2999+1</f>
        <v>2996</v>
      </c>
      <c r="B3000" s="25" t="s">
        <v>3736</v>
      </c>
      <c r="C3000" s="45">
        <v>45919</v>
      </c>
      <c r="D3000" s="45">
        <v>45926</v>
      </c>
      <c r="E3000" s="8">
        <v>144.19999999999999</v>
      </c>
      <c r="F3000" s="8">
        <f t="shared" ref="F3000:F3053" si="490">IF(AB3000="DOLLAR",E3000*88,E3000)</f>
        <v>12689.599999999999</v>
      </c>
      <c r="G3000" s="54">
        <f t="shared" ref="G3000:G3053" si="491">F3000*J3000</f>
        <v>12689.599999999999</v>
      </c>
      <c r="H3000" s="25">
        <v>405206</v>
      </c>
      <c r="I3000" s="25" t="s">
        <v>4322</v>
      </c>
      <c r="J3000" s="25">
        <v>1</v>
      </c>
      <c r="K3000" s="25">
        <v>1</v>
      </c>
      <c r="L3000" s="25">
        <f t="shared" ref="L3000:L3053" si="492">J3000-K3000</f>
        <v>0</v>
      </c>
      <c r="M3000" s="25" t="s">
        <v>3739</v>
      </c>
      <c r="N3000" s="45">
        <v>45929</v>
      </c>
      <c r="O3000" s="54">
        <v>19281.599999999999</v>
      </c>
      <c r="P3000" s="25" t="s">
        <v>626</v>
      </c>
      <c r="Q3000" s="25" t="s">
        <v>2078</v>
      </c>
      <c r="R3000" s="25" t="s">
        <v>638</v>
      </c>
      <c r="S3000" s="3">
        <v>4</v>
      </c>
      <c r="T3000" s="55"/>
      <c r="U3000" s="25" t="s">
        <v>19</v>
      </c>
      <c r="V3000" s="25" t="str">
        <f>VLOOKUP(P3000,'Customer List'!B:C,2,)</f>
        <v>Delhi</v>
      </c>
      <c r="W3000" s="56"/>
      <c r="X3000" s="45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67" t="str">
        <f>VLOOKUP(P3000,'Customer List'!B:D,3,)</f>
        <v>Local</v>
      </c>
    </row>
    <row r="3001" spans="1:29" x14ac:dyDescent="0.25">
      <c r="A3001" s="25">
        <f t="shared" si="489"/>
        <v>2997</v>
      </c>
      <c r="B3001" s="25" t="s">
        <v>3736</v>
      </c>
      <c r="C3001" s="45">
        <v>45919</v>
      </c>
      <c r="D3001" s="45">
        <v>45926</v>
      </c>
      <c r="E3001" s="8">
        <v>78.400000000000006</v>
      </c>
      <c r="F3001" s="8">
        <f t="shared" si="490"/>
        <v>6899.2000000000007</v>
      </c>
      <c r="G3001" s="54">
        <f t="shared" si="491"/>
        <v>6899.2000000000007</v>
      </c>
      <c r="H3001" s="25">
        <v>405326</v>
      </c>
      <c r="I3001" s="25" t="s">
        <v>4323</v>
      </c>
      <c r="J3001" s="25">
        <v>1</v>
      </c>
      <c r="K3001" s="25">
        <v>1</v>
      </c>
      <c r="L3001" s="25">
        <f t="shared" si="492"/>
        <v>0</v>
      </c>
      <c r="M3001" s="25" t="s">
        <v>4954</v>
      </c>
      <c r="N3001" s="45">
        <v>45927</v>
      </c>
      <c r="O3001" s="54">
        <v>11284</v>
      </c>
      <c r="P3001" s="25" t="s">
        <v>166</v>
      </c>
      <c r="Q3001" s="25">
        <v>58156229353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Lucknow</v>
      </c>
      <c r="W3001" s="56"/>
      <c r="X3001" s="45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89"/>
        <v>2998</v>
      </c>
      <c r="B3002" s="25" t="s">
        <v>3736</v>
      </c>
      <c r="C3002" s="45">
        <v>45919</v>
      </c>
      <c r="D3002" s="45">
        <v>45926</v>
      </c>
      <c r="E3002" s="8">
        <v>58.1</v>
      </c>
      <c r="F3002" s="8">
        <f t="shared" si="490"/>
        <v>5112.8</v>
      </c>
      <c r="G3002" s="54">
        <f t="shared" si="491"/>
        <v>5112.8</v>
      </c>
      <c r="H3002" s="25">
        <v>406605</v>
      </c>
      <c r="I3002" s="25" t="s">
        <v>4324</v>
      </c>
      <c r="J3002" s="25">
        <v>1</v>
      </c>
      <c r="K3002" s="25">
        <v>1</v>
      </c>
      <c r="L3002" s="25">
        <f t="shared" si="492"/>
        <v>0</v>
      </c>
      <c r="M3002" s="25" t="s">
        <v>4954</v>
      </c>
      <c r="N3002" s="45">
        <v>45927</v>
      </c>
      <c r="O3002" s="54">
        <v>8362.25</v>
      </c>
      <c r="P3002" s="25" t="s">
        <v>166</v>
      </c>
      <c r="Q3002" s="25">
        <v>58156229353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Lucknow</v>
      </c>
      <c r="W3002" s="56"/>
      <c r="X3002" s="45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89"/>
        <v>2999</v>
      </c>
      <c r="B3003" s="25" t="s">
        <v>3736</v>
      </c>
      <c r="C3003" s="45">
        <v>45919</v>
      </c>
      <c r="D3003" s="45">
        <v>45926</v>
      </c>
      <c r="E3003" s="8">
        <v>79.099999999999994</v>
      </c>
      <c r="F3003" s="8">
        <f t="shared" si="490"/>
        <v>6960.7999999999993</v>
      </c>
      <c r="G3003" s="54">
        <f t="shared" si="491"/>
        <v>6960.7999999999993</v>
      </c>
      <c r="H3003" s="25">
        <v>406609</v>
      </c>
      <c r="I3003" s="25" t="s">
        <v>4325</v>
      </c>
      <c r="J3003" s="25">
        <v>1</v>
      </c>
      <c r="K3003" s="25">
        <v>1</v>
      </c>
      <c r="L3003" s="25">
        <f t="shared" si="492"/>
        <v>0</v>
      </c>
      <c r="M3003" s="25" t="s">
        <v>4881</v>
      </c>
      <c r="N3003" s="45">
        <v>45927</v>
      </c>
      <c r="O3003" s="54">
        <v>12250</v>
      </c>
      <c r="P3003" s="25" t="s">
        <v>2053</v>
      </c>
      <c r="Q3003" s="25">
        <v>58156226041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Banglore</v>
      </c>
      <c r="W3003" s="56"/>
      <c r="X3003" s="45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89"/>
        <v>3000</v>
      </c>
      <c r="B3004" s="25" t="s">
        <v>3736</v>
      </c>
      <c r="C3004" s="45">
        <v>45919</v>
      </c>
      <c r="D3004" s="45">
        <v>45926</v>
      </c>
      <c r="E3004" s="8">
        <v>41.3</v>
      </c>
      <c r="F3004" s="8">
        <f t="shared" si="490"/>
        <v>3634.3999999999996</v>
      </c>
      <c r="G3004" s="54">
        <f t="shared" si="491"/>
        <v>7268.7999999999993</v>
      </c>
      <c r="H3004" s="25">
        <v>420404</v>
      </c>
      <c r="I3004" s="25" t="s">
        <v>3763</v>
      </c>
      <c r="J3004" s="25">
        <v>2</v>
      </c>
      <c r="K3004" s="25">
        <v>2</v>
      </c>
      <c r="L3004" s="25">
        <f t="shared" si="492"/>
        <v>0</v>
      </c>
      <c r="M3004" s="25" t="s">
        <v>4921</v>
      </c>
      <c r="N3004" s="45">
        <v>45927</v>
      </c>
      <c r="O3004" s="54">
        <v>12803</v>
      </c>
      <c r="P3004" s="25" t="s">
        <v>893</v>
      </c>
      <c r="Q3004" s="25">
        <v>58156226575</v>
      </c>
      <c r="R3004" s="25" t="s">
        <v>41</v>
      </c>
      <c r="S3004" s="3">
        <v>4</v>
      </c>
      <c r="T3004" s="55"/>
      <c r="U3004" s="25" t="s">
        <v>19</v>
      </c>
      <c r="V3004" s="25" t="str">
        <f>VLOOKUP(P3004,'Customer List'!B:C,2,)</f>
        <v>Banglore</v>
      </c>
      <c r="W3004" s="56"/>
      <c r="X3004" s="45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489"/>
        <v>3001</v>
      </c>
      <c r="B3005" s="25" t="s">
        <v>3736</v>
      </c>
      <c r="C3005" s="45">
        <v>45919</v>
      </c>
      <c r="D3005" s="45">
        <v>45926</v>
      </c>
      <c r="E3005" s="8">
        <v>160.30000000000001</v>
      </c>
      <c r="F3005" s="8">
        <f t="shared" si="490"/>
        <v>14106.400000000001</v>
      </c>
      <c r="G3005" s="54">
        <f t="shared" si="491"/>
        <v>28212.800000000003</v>
      </c>
      <c r="H3005" s="25">
        <v>422302</v>
      </c>
      <c r="I3005" s="25" t="s">
        <v>3827</v>
      </c>
      <c r="J3005" s="25">
        <v>2</v>
      </c>
      <c r="K3005" s="25">
        <v>2</v>
      </c>
      <c r="L3005" s="25">
        <f t="shared" si="492"/>
        <v>0</v>
      </c>
      <c r="M3005" s="25" t="s">
        <v>4882</v>
      </c>
      <c r="N3005" s="45">
        <v>45927</v>
      </c>
      <c r="O3005" s="54">
        <v>49693</v>
      </c>
      <c r="P3005" s="25" t="s">
        <v>2053</v>
      </c>
      <c r="Q3005" s="25">
        <v>58156226041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Banglore</v>
      </c>
      <c r="W3005" s="56"/>
      <c r="X3005" s="45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89"/>
        <v>3002</v>
      </c>
      <c r="B3006" s="25" t="s">
        <v>3736</v>
      </c>
      <c r="C3006" s="45">
        <v>45919</v>
      </c>
      <c r="D3006" s="45">
        <v>45926</v>
      </c>
      <c r="E3006" s="8">
        <v>62.3</v>
      </c>
      <c r="F3006" s="8">
        <f t="shared" si="490"/>
        <v>5482.4</v>
      </c>
      <c r="G3006" s="54">
        <f t="shared" si="491"/>
        <v>5482.4</v>
      </c>
      <c r="H3006" s="25">
        <v>423115</v>
      </c>
      <c r="I3006" s="25" t="s">
        <v>4326</v>
      </c>
      <c r="J3006" s="25">
        <v>1</v>
      </c>
      <c r="K3006" s="25">
        <v>1</v>
      </c>
      <c r="L3006" s="25">
        <f t="shared" si="492"/>
        <v>0</v>
      </c>
      <c r="M3006" s="25" t="s">
        <v>4890</v>
      </c>
      <c r="N3006" s="45">
        <v>45927</v>
      </c>
      <c r="O3006" s="54">
        <v>9345</v>
      </c>
      <c r="P3006" s="25" t="s">
        <v>622</v>
      </c>
      <c r="Q3006" s="25">
        <v>58156227076</v>
      </c>
      <c r="R3006" s="25" t="s">
        <v>41</v>
      </c>
      <c r="S3006" s="3">
        <v>-20</v>
      </c>
      <c r="T3006" s="55"/>
      <c r="U3006" s="25" t="s">
        <v>19</v>
      </c>
      <c r="V3006" s="25" t="str">
        <f>VLOOKUP(P3006,'Customer List'!B:C,2,)</f>
        <v>Hyderabad</v>
      </c>
      <c r="W3006" s="56"/>
      <c r="X3006" s="45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489"/>
        <v>3003</v>
      </c>
      <c r="B3007" s="25" t="s">
        <v>3736</v>
      </c>
      <c r="C3007" s="45">
        <v>45919</v>
      </c>
      <c r="D3007" s="45">
        <v>45926</v>
      </c>
      <c r="E3007" s="8">
        <v>29.4</v>
      </c>
      <c r="F3007" s="8">
        <f t="shared" si="490"/>
        <v>2587.1999999999998</v>
      </c>
      <c r="G3007" s="54">
        <f t="shared" si="491"/>
        <v>2587.1999999999998</v>
      </c>
      <c r="H3007" s="25">
        <v>423501</v>
      </c>
      <c r="I3007" s="25" t="s">
        <v>4327</v>
      </c>
      <c r="J3007" s="25">
        <v>1</v>
      </c>
      <c r="K3007" s="25">
        <v>1</v>
      </c>
      <c r="L3007" s="25">
        <f t="shared" si="492"/>
        <v>0</v>
      </c>
      <c r="M3007" s="25" t="s">
        <v>4914</v>
      </c>
      <c r="N3007" s="45">
        <v>45936</v>
      </c>
      <c r="O3007" s="54">
        <v>4557</v>
      </c>
      <c r="P3007" s="25" t="s">
        <v>2520</v>
      </c>
      <c r="Q3007" s="25" t="s">
        <v>4763</v>
      </c>
      <c r="R3007" s="25"/>
      <c r="S3007" s="3" t="s">
        <v>300</v>
      </c>
      <c r="T3007" s="55"/>
      <c r="U3007" s="25" t="s">
        <v>19</v>
      </c>
      <c r="V3007" s="25" t="str">
        <f>VLOOKUP(P3007,'Customer List'!B:C,2,)</f>
        <v>MOHALI (PUNJAB)</v>
      </c>
      <c r="W3007" s="56"/>
      <c r="X3007" s="45" t="str">
        <f>IF(OR(R3007 = "PRIYANKA MADAM", R3007 = "DEEPAK", R3007 = "PORTER"),N3007,"")</f>
        <v/>
      </c>
      <c r="Y3007" s="25" t="str">
        <f t="shared" ref="Y3007:Y3038" si="493">IF(X3007="", "", X3007-N3007)</f>
        <v/>
      </c>
      <c r="Z3007" s="25" t="str">
        <f t="shared" ref="Z3007:Z3038" si="494">IF(N3007="", "", TEXT(N3007, "dddd"))</f>
        <v>Monday</v>
      </c>
      <c r="AA3007" s="25" t="str">
        <f t="shared" ref="AA3007:AA3038" si="495">IF(X3007="", "", TEXT(X3007, "dddd"))</f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89"/>
        <v>3004</v>
      </c>
      <c r="B3008" s="25" t="s">
        <v>3736</v>
      </c>
      <c r="C3008" s="45">
        <v>45919</v>
      </c>
      <c r="D3008" s="45">
        <v>45926</v>
      </c>
      <c r="E3008" s="8">
        <v>147.69999999999999</v>
      </c>
      <c r="F3008" s="8">
        <f t="shared" si="490"/>
        <v>12997.599999999999</v>
      </c>
      <c r="G3008" s="54">
        <f t="shared" si="491"/>
        <v>12997.599999999999</v>
      </c>
      <c r="H3008" s="25">
        <v>425305</v>
      </c>
      <c r="I3008" s="25" t="s">
        <v>4328</v>
      </c>
      <c r="J3008" s="25">
        <v>1</v>
      </c>
      <c r="K3008" s="25">
        <v>1</v>
      </c>
      <c r="L3008" s="25">
        <f t="shared" si="492"/>
        <v>0</v>
      </c>
      <c r="M3008" s="25" t="s">
        <v>4898</v>
      </c>
      <c r="N3008" s="45">
        <v>45927</v>
      </c>
      <c r="O3008" s="54">
        <v>22239.4</v>
      </c>
      <c r="P3008" s="25" t="s">
        <v>888</v>
      </c>
      <c r="Q3008" s="25">
        <v>58156225400</v>
      </c>
      <c r="R3008" s="25" t="s">
        <v>41</v>
      </c>
      <c r="S3008" s="3">
        <v>-20</v>
      </c>
      <c r="T3008" s="55"/>
      <c r="U3008" s="25" t="s">
        <v>19</v>
      </c>
      <c r="V3008" s="25" t="str">
        <f>VLOOKUP(P3008,'Customer List'!B:C,2,)</f>
        <v>Karnataka</v>
      </c>
      <c r="W3008" s="56"/>
      <c r="X3008" s="45">
        <v>45930</v>
      </c>
      <c r="Y3008" s="25">
        <f t="shared" si="493"/>
        <v>3</v>
      </c>
      <c r="Z3008" s="25" t="str">
        <f t="shared" si="494"/>
        <v>Saturday</v>
      </c>
      <c r="AA3008" s="25" t="str">
        <f t="shared" si="495"/>
        <v>Tuesday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89"/>
        <v>3005</v>
      </c>
      <c r="B3009" s="25" t="s">
        <v>3736</v>
      </c>
      <c r="C3009" s="45">
        <v>45919</v>
      </c>
      <c r="D3009" s="45">
        <v>45926</v>
      </c>
      <c r="E3009" s="8">
        <v>164.5</v>
      </c>
      <c r="F3009" s="8">
        <f t="shared" si="490"/>
        <v>14476</v>
      </c>
      <c r="G3009" s="54">
        <f t="shared" si="491"/>
        <v>14476</v>
      </c>
      <c r="H3009" s="25">
        <v>500304</v>
      </c>
      <c r="I3009" s="25" t="s">
        <v>4329</v>
      </c>
      <c r="J3009" s="25">
        <v>1</v>
      </c>
      <c r="K3009" s="25">
        <v>1</v>
      </c>
      <c r="L3009" s="25">
        <f t="shared" si="492"/>
        <v>0</v>
      </c>
      <c r="M3009" s="25" t="s">
        <v>4876</v>
      </c>
      <c r="N3009" s="45">
        <v>45927</v>
      </c>
      <c r="O3009" s="54">
        <v>24544.58</v>
      </c>
      <c r="P3009" s="25" t="s">
        <v>243</v>
      </c>
      <c r="Q3009" s="25">
        <v>58156233800</v>
      </c>
      <c r="R3009" s="25" t="s">
        <v>41</v>
      </c>
      <c r="S3009" s="3">
        <v>4</v>
      </c>
      <c r="T3009" s="55"/>
      <c r="U3009" s="25" t="s">
        <v>19</v>
      </c>
      <c r="V3009" s="25" t="str">
        <f>VLOOKUP(P3009,'Customer List'!B:C,2,)</f>
        <v>Mumbai</v>
      </c>
      <c r="W3009" s="56"/>
      <c r="X3009" s="45">
        <v>45929</v>
      </c>
      <c r="Y3009" s="25">
        <f t="shared" si="493"/>
        <v>2</v>
      </c>
      <c r="Z3009" s="25" t="str">
        <f t="shared" si="494"/>
        <v>Saturday</v>
      </c>
      <c r="AA3009" s="25" t="str">
        <f t="shared" si="495"/>
        <v>Monday</v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89"/>
        <v>3006</v>
      </c>
      <c r="B3010" s="25" t="s">
        <v>3736</v>
      </c>
      <c r="C3010" s="45">
        <v>45919</v>
      </c>
      <c r="D3010" s="45">
        <v>45926</v>
      </c>
      <c r="E3010" s="8">
        <v>58.1</v>
      </c>
      <c r="F3010" s="8">
        <f t="shared" si="490"/>
        <v>5112.8</v>
      </c>
      <c r="G3010" s="54">
        <f t="shared" si="491"/>
        <v>5112.8</v>
      </c>
      <c r="H3010" s="25">
        <v>500701</v>
      </c>
      <c r="I3010" s="25" t="s">
        <v>4330</v>
      </c>
      <c r="J3010" s="25">
        <v>1</v>
      </c>
      <c r="K3010" s="25">
        <v>1</v>
      </c>
      <c r="L3010" s="25">
        <f t="shared" si="492"/>
        <v>0</v>
      </c>
      <c r="M3010" s="25" t="s">
        <v>4931</v>
      </c>
      <c r="N3010" s="45">
        <v>45929</v>
      </c>
      <c r="O3010" s="54">
        <v>7885</v>
      </c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>
        <f>IF(OR(R3010 = "PRIYANKA MADAM", R3010 = "DEEPAK", R3010 = "PORTER"),N3010,"")</f>
        <v>45929</v>
      </c>
      <c r="Y3010" s="25">
        <f t="shared" si="493"/>
        <v>0</v>
      </c>
      <c r="Z3010" s="25" t="str">
        <f t="shared" si="494"/>
        <v>Monday</v>
      </c>
      <c r="AA3010" s="25" t="str">
        <f t="shared" si="495"/>
        <v>Monday</v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89"/>
        <v>3007</v>
      </c>
      <c r="B3011" s="25" t="s">
        <v>3736</v>
      </c>
      <c r="C3011" s="45">
        <v>45919</v>
      </c>
      <c r="D3011" s="45">
        <v>45926</v>
      </c>
      <c r="E3011" s="8">
        <v>164.5</v>
      </c>
      <c r="F3011" s="8">
        <f t="shared" si="490"/>
        <v>14476</v>
      </c>
      <c r="G3011" s="54">
        <f t="shared" si="491"/>
        <v>14476</v>
      </c>
      <c r="H3011" s="25">
        <v>500806</v>
      </c>
      <c r="I3011" s="25" t="s">
        <v>4331</v>
      </c>
      <c r="J3011" s="25">
        <v>1</v>
      </c>
      <c r="K3011" s="25">
        <v>1</v>
      </c>
      <c r="L3011" s="25">
        <f t="shared" si="492"/>
        <v>0</v>
      </c>
      <c r="M3011" s="25" t="s">
        <v>4876</v>
      </c>
      <c r="N3011" s="45">
        <v>45927</v>
      </c>
      <c r="O3011" s="54">
        <v>24544.58</v>
      </c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93"/>
        <v>2</v>
      </c>
      <c r="Z3011" s="25" t="str">
        <f t="shared" si="494"/>
        <v>Saturday</v>
      </c>
      <c r="AA3011" s="25" t="str">
        <f t="shared" si="495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89"/>
        <v>3008</v>
      </c>
      <c r="B3012" s="25" t="s">
        <v>3736</v>
      </c>
      <c r="C3012" s="45">
        <v>45919</v>
      </c>
      <c r="D3012" s="45">
        <v>45926</v>
      </c>
      <c r="E3012" s="8">
        <v>241.5</v>
      </c>
      <c r="F3012" s="8">
        <f t="shared" si="490"/>
        <v>21252</v>
      </c>
      <c r="G3012" s="54">
        <f t="shared" si="491"/>
        <v>21252</v>
      </c>
      <c r="H3012" s="25">
        <v>500832</v>
      </c>
      <c r="I3012" s="25" t="s">
        <v>4332</v>
      </c>
      <c r="J3012" s="25">
        <v>1</v>
      </c>
      <c r="K3012" s="25">
        <v>1</v>
      </c>
      <c r="L3012" s="25">
        <f t="shared" si="492"/>
        <v>0</v>
      </c>
      <c r="M3012" s="25" t="s">
        <v>4952</v>
      </c>
      <c r="N3012" s="45">
        <v>45938</v>
      </c>
      <c r="O3012" s="54">
        <v>33212</v>
      </c>
      <c r="P3012" s="25" t="s">
        <v>255</v>
      </c>
      <c r="Q3012" s="25" t="s">
        <v>637</v>
      </c>
      <c r="R3012" s="25" t="s">
        <v>849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>
        <f>IF(OR(R3012 = "PRIYANKA MADAM", R3012 = "DEEPAK", R3012 = "PORTER"),N3012,"")</f>
        <v>45938</v>
      </c>
      <c r="Y3012" s="25">
        <f t="shared" si="493"/>
        <v>0</v>
      </c>
      <c r="Z3012" s="25" t="str">
        <f t="shared" si="494"/>
        <v>Wednesday</v>
      </c>
      <c r="AA3012" s="25" t="str">
        <f t="shared" si="495"/>
        <v>Wednesday</v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89"/>
        <v>3009</v>
      </c>
      <c r="B3013" s="25" t="s">
        <v>3736</v>
      </c>
      <c r="C3013" s="45">
        <v>45919</v>
      </c>
      <c r="D3013" s="45">
        <v>45926</v>
      </c>
      <c r="E3013" s="8">
        <v>86.8</v>
      </c>
      <c r="F3013" s="8">
        <f t="shared" si="490"/>
        <v>7638.4</v>
      </c>
      <c r="G3013" s="54">
        <f t="shared" si="491"/>
        <v>7638.4</v>
      </c>
      <c r="H3013" s="25">
        <v>502521</v>
      </c>
      <c r="I3013" s="25" t="s">
        <v>4333</v>
      </c>
      <c r="J3013" s="25">
        <v>1</v>
      </c>
      <c r="K3013" s="25">
        <v>1</v>
      </c>
      <c r="L3013" s="25">
        <f t="shared" si="492"/>
        <v>0</v>
      </c>
      <c r="M3013" s="25" t="s">
        <v>4875</v>
      </c>
      <c r="N3013" s="45">
        <v>45936</v>
      </c>
      <c r="O3013" s="54">
        <v>12480</v>
      </c>
      <c r="P3013" s="25" t="s">
        <v>229</v>
      </c>
      <c r="Q3013" s="25">
        <v>58156536115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Kolkata</v>
      </c>
      <c r="W3013" s="56"/>
      <c r="X3013" s="45">
        <v>45937</v>
      </c>
      <c r="Y3013" s="25">
        <f t="shared" si="493"/>
        <v>1</v>
      </c>
      <c r="Z3013" s="25" t="str">
        <f t="shared" si="494"/>
        <v>Monday</v>
      </c>
      <c r="AA3013" s="25" t="str">
        <f t="shared" si="495"/>
        <v>Tuesday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489"/>
        <v>3010</v>
      </c>
      <c r="B3014" s="25" t="s">
        <v>3736</v>
      </c>
      <c r="C3014" s="45">
        <v>45919</v>
      </c>
      <c r="D3014" s="45">
        <v>45926</v>
      </c>
      <c r="E3014" s="8">
        <v>90.3</v>
      </c>
      <c r="F3014" s="8">
        <f t="shared" si="490"/>
        <v>7946.4</v>
      </c>
      <c r="G3014" s="54">
        <f t="shared" si="491"/>
        <v>7946.4</v>
      </c>
      <c r="H3014" s="25">
        <v>502929</v>
      </c>
      <c r="I3014" s="25" t="s">
        <v>4334</v>
      </c>
      <c r="J3014" s="25">
        <v>1</v>
      </c>
      <c r="K3014" s="25">
        <v>1</v>
      </c>
      <c r="L3014" s="25">
        <f t="shared" si="492"/>
        <v>0</v>
      </c>
      <c r="M3014" s="25" t="s">
        <v>4875</v>
      </c>
      <c r="N3014" s="45">
        <v>45936</v>
      </c>
      <c r="O3014" s="54">
        <v>12996.75</v>
      </c>
      <c r="P3014" s="25" t="s">
        <v>229</v>
      </c>
      <c r="Q3014" s="25">
        <v>58156536115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Kolkata</v>
      </c>
      <c r="W3014" s="56"/>
      <c r="X3014" s="45">
        <v>45937</v>
      </c>
      <c r="Y3014" s="25">
        <f t="shared" si="493"/>
        <v>1</v>
      </c>
      <c r="Z3014" s="25" t="str">
        <f t="shared" si="494"/>
        <v>Monday</v>
      </c>
      <c r="AA3014" s="25" t="str">
        <f t="shared" si="495"/>
        <v>Tuesday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89"/>
        <v>3011</v>
      </c>
      <c r="B3015" s="25" t="s">
        <v>3736</v>
      </c>
      <c r="C3015" s="45">
        <v>45919</v>
      </c>
      <c r="D3015" s="45">
        <v>45926</v>
      </c>
      <c r="E3015" s="8">
        <v>321.75</v>
      </c>
      <c r="F3015" s="8">
        <f t="shared" si="490"/>
        <v>28314</v>
      </c>
      <c r="G3015" s="54">
        <f t="shared" si="491"/>
        <v>28314</v>
      </c>
      <c r="H3015" s="25">
        <v>502948</v>
      </c>
      <c r="I3015" s="25" t="s">
        <v>4335</v>
      </c>
      <c r="J3015" s="25">
        <v>1</v>
      </c>
      <c r="K3015" s="25">
        <v>1</v>
      </c>
      <c r="L3015" s="25">
        <f t="shared" si="492"/>
        <v>0</v>
      </c>
      <c r="M3015" s="25" t="s">
        <v>4918</v>
      </c>
      <c r="N3015" s="45">
        <v>45936</v>
      </c>
      <c r="O3015" s="54">
        <v>40755</v>
      </c>
      <c r="P3015" s="25" t="s">
        <v>618</v>
      </c>
      <c r="Q3015" s="25">
        <v>58156534575</v>
      </c>
      <c r="R3015" s="25" t="s">
        <v>41</v>
      </c>
      <c r="S3015" s="3">
        <v>4</v>
      </c>
      <c r="T3015" s="55"/>
      <c r="U3015" s="25" t="s">
        <v>19</v>
      </c>
      <c r="V3015" s="25" t="str">
        <f>VLOOKUP(P3015,'Customer List'!B:C,2,)</f>
        <v>Bhuvneshwar</v>
      </c>
      <c r="W3015" s="56"/>
      <c r="X3015" s="45">
        <v>45938</v>
      </c>
      <c r="Y3015" s="25">
        <f t="shared" si="493"/>
        <v>2</v>
      </c>
      <c r="Z3015" s="25" t="str">
        <f t="shared" si="494"/>
        <v>Monday</v>
      </c>
      <c r="AA3015" s="25" t="str">
        <f t="shared" si="495"/>
        <v>Wednesday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si="489"/>
        <v>3012</v>
      </c>
      <c r="B3016" s="25" t="s">
        <v>3736</v>
      </c>
      <c r="C3016" s="45">
        <v>45919</v>
      </c>
      <c r="D3016" s="45">
        <v>45926</v>
      </c>
      <c r="E3016" s="8">
        <v>65.8</v>
      </c>
      <c r="F3016" s="8">
        <f t="shared" si="490"/>
        <v>5790.4</v>
      </c>
      <c r="G3016" s="54">
        <f t="shared" si="491"/>
        <v>5790.4</v>
      </c>
      <c r="H3016" s="25">
        <v>506501</v>
      </c>
      <c r="I3016" s="25" t="s">
        <v>4336</v>
      </c>
      <c r="J3016" s="25">
        <v>1</v>
      </c>
      <c r="K3016" s="25">
        <v>1</v>
      </c>
      <c r="L3016" s="25">
        <f t="shared" si="492"/>
        <v>0</v>
      </c>
      <c r="M3016" s="25" t="s">
        <v>4931</v>
      </c>
      <c r="N3016" s="45">
        <v>45929</v>
      </c>
      <c r="O3016" s="54">
        <v>8930</v>
      </c>
      <c r="P3016" s="25" t="s">
        <v>214</v>
      </c>
      <c r="Q3016" s="25" t="s">
        <v>2002</v>
      </c>
      <c r="R3016" s="25" t="s">
        <v>2002</v>
      </c>
      <c r="S3016" s="3">
        <v>4</v>
      </c>
      <c r="T3016" s="55"/>
      <c r="U3016" s="25" t="s">
        <v>19</v>
      </c>
      <c r="V3016" s="25" t="str">
        <f>VLOOKUP(P3016,'Customer List'!B:C,2,)</f>
        <v>Delhi</v>
      </c>
      <c r="W3016" s="56"/>
      <c r="X3016" s="45">
        <f>IF(OR(R3016 = "PRIYANKA MADAM", R3016 = "DEEPAK", R3016 = "PORTER"),N3016,"")</f>
        <v>45929</v>
      </c>
      <c r="Y3016" s="25">
        <f t="shared" si="493"/>
        <v>0</v>
      </c>
      <c r="Z3016" s="25" t="str">
        <f t="shared" si="494"/>
        <v>Monday</v>
      </c>
      <c r="AA3016" s="25" t="str">
        <f t="shared" si="495"/>
        <v>Monday</v>
      </c>
      <c r="AB3016" s="25" t="str">
        <f>VLOOKUP(U3016,'Currency Sheet'!A:C,3,)</f>
        <v>DOLLAR</v>
      </c>
      <c r="AC3016" s="67" t="str">
        <f>VLOOKUP(P3016,'Customer List'!B:D,3,)</f>
        <v>Local</v>
      </c>
    </row>
    <row r="3017" spans="1:29" x14ac:dyDescent="0.25">
      <c r="A3017" s="25">
        <f t="shared" si="489"/>
        <v>3013</v>
      </c>
      <c r="B3017" s="25" t="s">
        <v>3736</v>
      </c>
      <c r="C3017" s="45">
        <v>45919</v>
      </c>
      <c r="D3017" s="45">
        <v>45926</v>
      </c>
      <c r="E3017" s="8">
        <v>212.8</v>
      </c>
      <c r="F3017" s="8">
        <f t="shared" si="490"/>
        <v>18726.400000000001</v>
      </c>
      <c r="G3017" s="54">
        <f t="shared" si="491"/>
        <v>18726.400000000001</v>
      </c>
      <c r="H3017" s="25">
        <v>507605</v>
      </c>
      <c r="I3017" s="25" t="s">
        <v>4337</v>
      </c>
      <c r="J3017" s="25">
        <v>1</v>
      </c>
      <c r="K3017" s="25">
        <v>1</v>
      </c>
      <c r="L3017" s="25">
        <f t="shared" si="492"/>
        <v>0</v>
      </c>
      <c r="M3017" s="25" t="s">
        <v>4876</v>
      </c>
      <c r="N3017" s="45">
        <v>45927</v>
      </c>
      <c r="O3017" s="54">
        <v>31751.279999999999</v>
      </c>
      <c r="P3017" s="25" t="s">
        <v>243</v>
      </c>
      <c r="Q3017" s="25">
        <v>58156233800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Mumbai</v>
      </c>
      <c r="W3017" s="56"/>
      <c r="X3017" s="45">
        <v>45929</v>
      </c>
      <c r="Y3017" s="25">
        <f t="shared" si="493"/>
        <v>2</v>
      </c>
      <c r="Z3017" s="25" t="str">
        <f t="shared" si="494"/>
        <v>Saturday</v>
      </c>
      <c r="AA3017" s="25" t="str">
        <f t="shared" si="495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89"/>
        <v>3014</v>
      </c>
      <c r="B3018" s="25" t="s">
        <v>3736</v>
      </c>
      <c r="C3018" s="45">
        <v>45919</v>
      </c>
      <c r="D3018" s="45">
        <v>45926</v>
      </c>
      <c r="E3018" s="8">
        <v>102.2</v>
      </c>
      <c r="F3018" s="8">
        <f t="shared" si="490"/>
        <v>8993.6</v>
      </c>
      <c r="G3018" s="54">
        <f t="shared" si="491"/>
        <v>8993.6</v>
      </c>
      <c r="H3018" s="25">
        <v>512305</v>
      </c>
      <c r="I3018" s="25" t="s">
        <v>4338</v>
      </c>
      <c r="J3018" s="25">
        <v>1</v>
      </c>
      <c r="K3018" s="25">
        <v>1</v>
      </c>
      <c r="L3018" s="25">
        <f t="shared" si="492"/>
        <v>0</v>
      </c>
      <c r="M3018" s="25" t="s">
        <v>4892</v>
      </c>
      <c r="N3018" s="45">
        <v>45929</v>
      </c>
      <c r="O3018" s="54">
        <v>14016</v>
      </c>
      <c r="P3018" s="25" t="s">
        <v>209</v>
      </c>
      <c r="Q3018" s="25" t="s">
        <v>2002</v>
      </c>
      <c r="R3018" s="25" t="s">
        <v>2002</v>
      </c>
      <c r="S3018" s="3">
        <v>4</v>
      </c>
      <c r="T3018" s="55"/>
      <c r="U3018" s="25" t="s">
        <v>19</v>
      </c>
      <c r="V3018" s="25" t="str">
        <f>VLOOKUP(P3018,'Customer List'!B:C,2,)</f>
        <v>Delhi</v>
      </c>
      <c r="W3018" s="56"/>
      <c r="X3018" s="45">
        <f>IF(OR(R3018 = "PRIYANKA MADAM", R3018 = "DEEPAK", R3018 = "PORTER"),N3018,"")</f>
        <v>45929</v>
      </c>
      <c r="Y3018" s="25">
        <f t="shared" si="493"/>
        <v>0</v>
      </c>
      <c r="Z3018" s="25" t="str">
        <f t="shared" si="494"/>
        <v>Monday</v>
      </c>
      <c r="AA3018" s="25" t="str">
        <f t="shared" si="495"/>
        <v>Monday</v>
      </c>
      <c r="AB3018" s="25" t="str">
        <f>VLOOKUP(U3018,'Currency Sheet'!A:C,3,)</f>
        <v>DOLLAR</v>
      </c>
      <c r="AC3018" s="67" t="str">
        <f>VLOOKUP(P3018,'Customer List'!B:D,3,)</f>
        <v>Local</v>
      </c>
    </row>
    <row r="3019" spans="1:29" x14ac:dyDescent="0.25">
      <c r="A3019" s="25">
        <f t="shared" si="489"/>
        <v>3015</v>
      </c>
      <c r="B3019" s="25" t="s">
        <v>3736</v>
      </c>
      <c r="C3019" s="45">
        <v>45919</v>
      </c>
      <c r="D3019" s="45">
        <v>45926</v>
      </c>
      <c r="E3019" s="8">
        <v>177.1</v>
      </c>
      <c r="F3019" s="8">
        <f t="shared" si="490"/>
        <v>15584.8</v>
      </c>
      <c r="G3019" s="54">
        <f t="shared" si="491"/>
        <v>15584.8</v>
      </c>
      <c r="H3019" s="25">
        <v>570804</v>
      </c>
      <c r="I3019" s="25" t="s">
        <v>3918</v>
      </c>
      <c r="J3019" s="25">
        <v>1</v>
      </c>
      <c r="K3019" s="25">
        <v>1</v>
      </c>
      <c r="L3019" s="25">
        <f t="shared" si="492"/>
        <v>0</v>
      </c>
      <c r="M3019" s="25" t="s">
        <v>4957</v>
      </c>
      <c r="N3019" s="45">
        <v>45927</v>
      </c>
      <c r="O3019" s="54">
        <v>23529</v>
      </c>
      <c r="P3019" s="25" t="s">
        <v>2052</v>
      </c>
      <c r="Q3019" s="25">
        <v>58156227345</v>
      </c>
      <c r="R3019" s="25" t="s">
        <v>41</v>
      </c>
      <c r="S3019" s="3">
        <v>-20</v>
      </c>
      <c r="T3019" s="55"/>
      <c r="U3019" s="25" t="s">
        <v>19</v>
      </c>
      <c r="V3019" s="25" t="str">
        <f>VLOOKUP(P3019,'Customer List'!B:C,2,)</f>
        <v>Pune</v>
      </c>
      <c r="W3019" s="56"/>
      <c r="X3019" s="45">
        <v>45929</v>
      </c>
      <c r="Y3019" s="25">
        <f t="shared" si="493"/>
        <v>2</v>
      </c>
      <c r="Z3019" s="25" t="str">
        <f t="shared" si="494"/>
        <v>Saturday</v>
      </c>
      <c r="AA3019" s="25" t="str">
        <f t="shared" si="495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89"/>
        <v>3016</v>
      </c>
      <c r="B3020" s="25" t="s">
        <v>3736</v>
      </c>
      <c r="C3020" s="45">
        <v>45919</v>
      </c>
      <c r="D3020" s="45">
        <v>45926</v>
      </c>
      <c r="E3020" s="8">
        <v>259</v>
      </c>
      <c r="F3020" s="8">
        <f t="shared" si="490"/>
        <v>22792</v>
      </c>
      <c r="G3020" s="54">
        <f t="shared" si="491"/>
        <v>22792</v>
      </c>
      <c r="H3020" s="25">
        <v>621616</v>
      </c>
      <c r="I3020" s="25" t="s">
        <v>3974</v>
      </c>
      <c r="J3020" s="25">
        <v>1</v>
      </c>
      <c r="K3020" s="25">
        <v>1</v>
      </c>
      <c r="L3020" s="25">
        <f t="shared" si="492"/>
        <v>0</v>
      </c>
      <c r="M3020" s="25" t="s">
        <v>4882</v>
      </c>
      <c r="N3020" s="45">
        <v>45927</v>
      </c>
      <c r="O3020" s="54">
        <v>40145</v>
      </c>
      <c r="P3020" s="25" t="s">
        <v>2053</v>
      </c>
      <c r="Q3020" s="25">
        <v>58156226041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>
        <v>45929</v>
      </c>
      <c r="Y3020" s="25">
        <f t="shared" si="493"/>
        <v>2</v>
      </c>
      <c r="Z3020" s="25" t="str">
        <f t="shared" si="494"/>
        <v>Saturday</v>
      </c>
      <c r="AA3020" s="25" t="str">
        <f t="shared" si="495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89"/>
        <v>3017</v>
      </c>
      <c r="B3021" s="25" t="s">
        <v>3736</v>
      </c>
      <c r="C3021" s="45">
        <v>45919</v>
      </c>
      <c r="D3021" s="45">
        <v>45926</v>
      </c>
      <c r="E3021" s="8">
        <v>70.7</v>
      </c>
      <c r="F3021" s="8">
        <f t="shared" si="490"/>
        <v>6221.6</v>
      </c>
      <c r="G3021" s="54">
        <f t="shared" si="491"/>
        <v>6221.6</v>
      </c>
      <c r="H3021" s="25">
        <v>626801</v>
      </c>
      <c r="I3021" s="25" t="s">
        <v>4339</v>
      </c>
      <c r="J3021" s="25">
        <v>1</v>
      </c>
      <c r="K3021" s="25">
        <v>1</v>
      </c>
      <c r="L3021" s="25">
        <f t="shared" si="492"/>
        <v>0</v>
      </c>
      <c r="M3021" s="25" t="s">
        <v>4975</v>
      </c>
      <c r="N3021" s="45">
        <v>45926</v>
      </c>
      <c r="O3021" s="54">
        <v>0</v>
      </c>
      <c r="P3021" s="25" t="s">
        <v>626</v>
      </c>
      <c r="Q3021" s="25" t="s">
        <v>2002</v>
      </c>
      <c r="R3021" s="25" t="s">
        <v>2002</v>
      </c>
      <c r="S3021" s="3">
        <v>4</v>
      </c>
      <c r="T3021" s="55" t="s">
        <v>3740</v>
      </c>
      <c r="U3021" s="25" t="s">
        <v>19</v>
      </c>
      <c r="V3021" s="25" t="str">
        <f>VLOOKUP(P3021,'Customer List'!B:C,2,)</f>
        <v>Delhi</v>
      </c>
      <c r="W3021" s="56"/>
      <c r="X3021" s="45">
        <f>IF(OR(R3021 = "PRIYANKA MADAM", R3021 = "DEEPAK", R3021 = "PORTER"),N3021,"")</f>
        <v>45926</v>
      </c>
      <c r="Y3021" s="25">
        <f t="shared" si="493"/>
        <v>0</v>
      </c>
      <c r="Z3021" s="25" t="str">
        <f t="shared" si="494"/>
        <v>Friday</v>
      </c>
      <c r="AA3021" s="25" t="str">
        <f t="shared" si="495"/>
        <v>Friday</v>
      </c>
      <c r="AB3021" s="25" t="str">
        <f>VLOOKUP(U3021,'Currency Sheet'!A:C,3,)</f>
        <v>DOLLAR</v>
      </c>
      <c r="AC3021" s="67" t="str">
        <f>VLOOKUP(P3021,'Customer List'!B:D,3,)</f>
        <v>Local</v>
      </c>
    </row>
    <row r="3022" spans="1:29" x14ac:dyDescent="0.25">
      <c r="A3022" s="25">
        <f t="shared" si="489"/>
        <v>3018</v>
      </c>
      <c r="B3022" s="25" t="s">
        <v>3736</v>
      </c>
      <c r="C3022" s="45">
        <v>45919</v>
      </c>
      <c r="D3022" s="45">
        <v>45926</v>
      </c>
      <c r="E3022" s="8">
        <v>267.39999999999998</v>
      </c>
      <c r="F3022" s="8">
        <f t="shared" si="490"/>
        <v>23531.199999999997</v>
      </c>
      <c r="G3022" s="54">
        <f t="shared" si="491"/>
        <v>47062.399999999994</v>
      </c>
      <c r="H3022" s="25">
        <v>626810</v>
      </c>
      <c r="I3022" s="25" t="s">
        <v>4118</v>
      </c>
      <c r="J3022" s="25">
        <v>2</v>
      </c>
      <c r="K3022" s="25">
        <v>2</v>
      </c>
      <c r="L3022" s="25">
        <f t="shared" si="492"/>
        <v>0</v>
      </c>
      <c r="M3022" s="25" t="s">
        <v>4882</v>
      </c>
      <c r="N3022" s="45">
        <v>45927</v>
      </c>
      <c r="O3022" s="54">
        <v>82894</v>
      </c>
      <c r="P3022" s="25" t="s">
        <v>2053</v>
      </c>
      <c r="Q3022" s="25">
        <v>58156226041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93"/>
        <v>2</v>
      </c>
      <c r="Z3022" s="25" t="str">
        <f t="shared" si="494"/>
        <v>Saturday</v>
      </c>
      <c r="AA3022" s="25" t="str">
        <f t="shared" si="495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89"/>
        <v>3019</v>
      </c>
      <c r="B3023" s="25" t="s">
        <v>3736</v>
      </c>
      <c r="C3023" s="45">
        <v>45919</v>
      </c>
      <c r="D3023" s="45">
        <v>45926</v>
      </c>
      <c r="E3023" s="8">
        <v>234.5</v>
      </c>
      <c r="F3023" s="8">
        <f t="shared" si="490"/>
        <v>20636</v>
      </c>
      <c r="G3023" s="54">
        <f t="shared" si="491"/>
        <v>20636</v>
      </c>
      <c r="H3023" s="25">
        <v>651020</v>
      </c>
      <c r="I3023" s="25" t="s">
        <v>4340</v>
      </c>
      <c r="J3023" s="25">
        <v>1</v>
      </c>
      <c r="K3023" s="25">
        <v>1</v>
      </c>
      <c r="L3023" s="25">
        <f t="shared" si="492"/>
        <v>0</v>
      </c>
      <c r="M3023" s="25" t="s">
        <v>4965</v>
      </c>
      <c r="N3023" s="45">
        <v>45927</v>
      </c>
      <c r="O3023" s="54">
        <v>34170</v>
      </c>
      <c r="P3023" s="25" t="s">
        <v>630</v>
      </c>
      <c r="Q3023" s="25">
        <v>58156228314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Gujrat</v>
      </c>
      <c r="W3023" s="56"/>
      <c r="X3023" s="45">
        <v>45929</v>
      </c>
      <c r="Y3023" s="25">
        <f t="shared" si="493"/>
        <v>2</v>
      </c>
      <c r="Z3023" s="25" t="str">
        <f t="shared" si="494"/>
        <v>Saturday</v>
      </c>
      <c r="AA3023" s="25" t="str">
        <f t="shared" si="495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89"/>
        <v>3020</v>
      </c>
      <c r="B3024" s="25" t="s">
        <v>3736</v>
      </c>
      <c r="C3024" s="45">
        <v>45919</v>
      </c>
      <c r="D3024" s="45">
        <v>45926</v>
      </c>
      <c r="E3024" s="8">
        <v>252</v>
      </c>
      <c r="F3024" s="8">
        <f t="shared" si="490"/>
        <v>22176</v>
      </c>
      <c r="G3024" s="54">
        <f t="shared" si="491"/>
        <v>22176</v>
      </c>
      <c r="H3024" s="25">
        <v>655208</v>
      </c>
      <c r="I3024" s="25" t="s">
        <v>4341</v>
      </c>
      <c r="J3024" s="25">
        <v>1</v>
      </c>
      <c r="K3024" s="25">
        <v>1</v>
      </c>
      <c r="L3024" s="25">
        <f t="shared" si="492"/>
        <v>0</v>
      </c>
      <c r="M3024" s="25" t="s">
        <v>4875</v>
      </c>
      <c r="N3024" s="45">
        <v>45936</v>
      </c>
      <c r="O3024" s="54">
        <v>36270</v>
      </c>
      <c r="P3024" s="25" t="s">
        <v>229</v>
      </c>
      <c r="Q3024" s="25">
        <v>58156536115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Kolkata</v>
      </c>
      <c r="W3024" s="56"/>
      <c r="X3024" s="45">
        <v>45937</v>
      </c>
      <c r="Y3024" s="25">
        <f t="shared" si="493"/>
        <v>1</v>
      </c>
      <c r="Z3024" s="25" t="str">
        <f t="shared" si="494"/>
        <v>Monday</v>
      </c>
      <c r="AA3024" s="25" t="str">
        <f t="shared" si="495"/>
        <v>Tuesday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489"/>
        <v>3021</v>
      </c>
      <c r="B3025" s="25" t="s">
        <v>3736</v>
      </c>
      <c r="C3025" s="45">
        <v>45919</v>
      </c>
      <c r="D3025" s="45">
        <v>45926</v>
      </c>
      <c r="E3025" s="8">
        <v>90.3</v>
      </c>
      <c r="F3025" s="8">
        <f t="shared" si="490"/>
        <v>7946.4</v>
      </c>
      <c r="G3025" s="54">
        <f t="shared" si="491"/>
        <v>7946.4</v>
      </c>
      <c r="H3025" s="25">
        <v>795604</v>
      </c>
      <c r="I3025" s="25" t="s">
        <v>4342</v>
      </c>
      <c r="J3025" s="25">
        <v>1</v>
      </c>
      <c r="K3025" s="25">
        <v>1</v>
      </c>
      <c r="L3025" s="25">
        <f t="shared" si="492"/>
        <v>0</v>
      </c>
      <c r="M3025" s="25" t="s">
        <v>4954</v>
      </c>
      <c r="N3025" s="45">
        <v>45927</v>
      </c>
      <c r="O3025" s="54">
        <v>12996.75</v>
      </c>
      <c r="P3025" s="25" t="s">
        <v>166</v>
      </c>
      <c r="Q3025" s="25">
        <v>58156229353</v>
      </c>
      <c r="R3025" s="25" t="s">
        <v>41</v>
      </c>
      <c r="S3025" s="3">
        <v>-20</v>
      </c>
      <c r="T3025" s="55"/>
      <c r="U3025" s="25" t="s">
        <v>19</v>
      </c>
      <c r="V3025" s="25" t="str">
        <f>VLOOKUP(P3025,'Customer List'!B:C,2,)</f>
        <v>Lucknow</v>
      </c>
      <c r="W3025" s="56"/>
      <c r="X3025" s="45">
        <v>45929</v>
      </c>
      <c r="Y3025" s="25">
        <f t="shared" si="493"/>
        <v>2</v>
      </c>
      <c r="Z3025" s="25" t="str">
        <f t="shared" si="494"/>
        <v>Saturday</v>
      </c>
      <c r="AA3025" s="25" t="str">
        <f t="shared" si="495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89"/>
        <v>3022</v>
      </c>
      <c r="B3026" s="25" t="s">
        <v>3736</v>
      </c>
      <c r="C3026" s="45">
        <v>45919</v>
      </c>
      <c r="D3026" s="45">
        <v>45926</v>
      </c>
      <c r="E3026" s="8">
        <v>1320</v>
      </c>
      <c r="F3026" s="8">
        <f t="shared" si="490"/>
        <v>116160</v>
      </c>
      <c r="G3026" s="54">
        <f t="shared" si="491"/>
        <v>232320</v>
      </c>
      <c r="H3026" s="25">
        <v>900000034</v>
      </c>
      <c r="I3026" s="25" t="s">
        <v>4343</v>
      </c>
      <c r="J3026" s="25">
        <v>2</v>
      </c>
      <c r="K3026" s="25">
        <v>2</v>
      </c>
      <c r="L3026" s="25">
        <f t="shared" si="492"/>
        <v>0</v>
      </c>
      <c r="M3026" s="25" t="s">
        <v>4947</v>
      </c>
      <c r="N3026" s="45">
        <v>45927</v>
      </c>
      <c r="O3026" s="54">
        <v>363660</v>
      </c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493"/>
        <v>2</v>
      </c>
      <c r="Z3026" s="25" t="str">
        <f t="shared" si="494"/>
        <v>Saturday</v>
      </c>
      <c r="AA3026" s="25" t="str">
        <f t="shared" si="495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89"/>
        <v>3023</v>
      </c>
      <c r="B3027" s="25" t="s">
        <v>3736</v>
      </c>
      <c r="C3027" s="45">
        <v>45919</v>
      </c>
      <c r="D3027" s="45">
        <v>45926</v>
      </c>
      <c r="E3027" s="8">
        <v>1210</v>
      </c>
      <c r="F3027" s="8">
        <f t="shared" si="490"/>
        <v>106480</v>
      </c>
      <c r="G3027" s="54">
        <f t="shared" si="491"/>
        <v>212960</v>
      </c>
      <c r="H3027" s="25">
        <v>900000035</v>
      </c>
      <c r="I3027" s="25" t="s">
        <v>4344</v>
      </c>
      <c r="J3027" s="25">
        <v>2</v>
      </c>
      <c r="K3027" s="25">
        <v>2</v>
      </c>
      <c r="L3027" s="25">
        <f t="shared" si="492"/>
        <v>0</v>
      </c>
      <c r="M3027" s="25" t="s">
        <v>4947</v>
      </c>
      <c r="N3027" s="45">
        <v>45927</v>
      </c>
      <c r="O3027" s="54">
        <v>333355</v>
      </c>
      <c r="P3027" s="25" t="s">
        <v>949</v>
      </c>
      <c r="Q3027" s="25">
        <v>58156228163</v>
      </c>
      <c r="R3027" s="25" t="s">
        <v>41</v>
      </c>
      <c r="S3027" s="3">
        <v>4</v>
      </c>
      <c r="T3027" s="55"/>
      <c r="U3027" s="25" t="s">
        <v>19</v>
      </c>
      <c r="V3027" s="25" t="str">
        <f>VLOOKUP(P3027,'Customer List'!B:C,2,)</f>
        <v>Banglore</v>
      </c>
      <c r="W3027" s="56"/>
      <c r="X3027" s="45">
        <v>45929</v>
      </c>
      <c r="Y3027" s="25">
        <f t="shared" si="493"/>
        <v>2</v>
      </c>
      <c r="Z3027" s="25" t="str">
        <f t="shared" si="494"/>
        <v>Saturday</v>
      </c>
      <c r="AA3027" s="25" t="str">
        <f t="shared" si="495"/>
        <v>Monday</v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89"/>
        <v>3024</v>
      </c>
      <c r="B3028" s="25" t="s">
        <v>3736</v>
      </c>
      <c r="C3028" s="45">
        <v>45919</v>
      </c>
      <c r="D3028" s="45">
        <v>45926</v>
      </c>
      <c r="E3028" s="8">
        <v>1210</v>
      </c>
      <c r="F3028" s="8">
        <f t="shared" si="490"/>
        <v>106480</v>
      </c>
      <c r="G3028" s="54">
        <f t="shared" si="491"/>
        <v>212960</v>
      </c>
      <c r="H3028" s="25">
        <v>900000036</v>
      </c>
      <c r="I3028" s="25" t="s">
        <v>4345</v>
      </c>
      <c r="J3028" s="25">
        <v>2</v>
      </c>
      <c r="K3028" s="25">
        <v>2</v>
      </c>
      <c r="L3028" s="25">
        <f t="shared" si="492"/>
        <v>0</v>
      </c>
      <c r="M3028" s="25" t="s">
        <v>4947</v>
      </c>
      <c r="N3028" s="45">
        <v>45927</v>
      </c>
      <c r="O3028" s="54">
        <v>333355</v>
      </c>
      <c r="P3028" s="25" t="s">
        <v>949</v>
      </c>
      <c r="Q3028" s="25">
        <v>58156228163</v>
      </c>
      <c r="R3028" s="25" t="s">
        <v>41</v>
      </c>
      <c r="S3028" s="3">
        <v>4</v>
      </c>
      <c r="T3028" s="55"/>
      <c r="U3028" s="25" t="s">
        <v>19</v>
      </c>
      <c r="V3028" s="25" t="str">
        <f>VLOOKUP(P3028,'Customer List'!B:C,2,)</f>
        <v>Banglore</v>
      </c>
      <c r="W3028" s="56"/>
      <c r="X3028" s="45">
        <v>45929</v>
      </c>
      <c r="Y3028" s="25">
        <f t="shared" si="493"/>
        <v>2</v>
      </c>
      <c r="Z3028" s="25" t="str">
        <f t="shared" si="494"/>
        <v>Saturday</v>
      </c>
      <c r="AA3028" s="25" t="str">
        <f t="shared" si="495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489"/>
        <v>3025</v>
      </c>
      <c r="B3029" s="25" t="s">
        <v>3736</v>
      </c>
      <c r="C3029" s="45">
        <v>45919</v>
      </c>
      <c r="D3029" s="45">
        <v>45926</v>
      </c>
      <c r="E3029" s="8">
        <v>1760</v>
      </c>
      <c r="F3029" s="8">
        <f t="shared" si="490"/>
        <v>154880</v>
      </c>
      <c r="G3029" s="54">
        <f t="shared" si="491"/>
        <v>309760</v>
      </c>
      <c r="H3029" s="25">
        <v>900000866</v>
      </c>
      <c r="I3029" s="25" t="s">
        <v>4346</v>
      </c>
      <c r="J3029" s="25">
        <v>2</v>
      </c>
      <c r="K3029" s="25">
        <v>2</v>
      </c>
      <c r="L3029" s="25">
        <f t="shared" si="492"/>
        <v>0</v>
      </c>
      <c r="M3029" s="25" t="s">
        <v>4947</v>
      </c>
      <c r="N3029" s="45">
        <v>45927</v>
      </c>
      <c r="O3029" s="54">
        <v>484880</v>
      </c>
      <c r="P3029" s="25" t="s">
        <v>949</v>
      </c>
      <c r="Q3029" s="25">
        <v>58156228163</v>
      </c>
      <c r="R3029" s="25" t="s">
        <v>41</v>
      </c>
      <c r="S3029" s="3">
        <v>4</v>
      </c>
      <c r="T3029" s="55"/>
      <c r="U3029" s="25" t="s">
        <v>19</v>
      </c>
      <c r="V3029" s="25" t="str">
        <f>VLOOKUP(P3029,'Customer List'!B:C,2,)</f>
        <v>Banglore</v>
      </c>
      <c r="W3029" s="56"/>
      <c r="X3029" s="45">
        <v>45929</v>
      </c>
      <c r="Y3029" s="25">
        <f t="shared" si="493"/>
        <v>2</v>
      </c>
      <c r="Z3029" s="25" t="str">
        <f t="shared" si="494"/>
        <v>Saturday</v>
      </c>
      <c r="AA3029" s="25" t="str">
        <f t="shared" si="495"/>
        <v>Monday</v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x14ac:dyDescent="0.25">
      <c r="A3030" s="25">
        <f t="shared" si="489"/>
        <v>3026</v>
      </c>
      <c r="B3030" s="25" t="s">
        <v>3736</v>
      </c>
      <c r="C3030" s="45">
        <v>45919</v>
      </c>
      <c r="D3030" s="45">
        <v>45926</v>
      </c>
      <c r="E3030" s="8">
        <v>135.80000000000001</v>
      </c>
      <c r="F3030" s="8">
        <f t="shared" si="490"/>
        <v>11950.400000000001</v>
      </c>
      <c r="G3030" s="54">
        <f t="shared" si="491"/>
        <v>11950.400000000001</v>
      </c>
      <c r="H3030" s="25">
        <v>947203</v>
      </c>
      <c r="I3030" s="25" t="s">
        <v>4347</v>
      </c>
      <c r="J3030" s="25">
        <v>1</v>
      </c>
      <c r="K3030" s="25">
        <v>1</v>
      </c>
      <c r="L3030" s="25">
        <f t="shared" si="492"/>
        <v>0</v>
      </c>
      <c r="M3030" s="25" t="s">
        <v>4967</v>
      </c>
      <c r="N3030" s="45">
        <v>45938</v>
      </c>
      <c r="O3030" s="54">
        <v>16587</v>
      </c>
      <c r="P3030" s="25" t="s">
        <v>43</v>
      </c>
      <c r="Q3030" s="25" t="s">
        <v>637</v>
      </c>
      <c r="R3030" s="25" t="s">
        <v>849</v>
      </c>
      <c r="S3030" s="3">
        <v>4</v>
      </c>
      <c r="T3030" s="55"/>
      <c r="U3030" s="25" t="s">
        <v>19</v>
      </c>
      <c r="V3030" s="25" t="str">
        <f>VLOOKUP(P3030,'Customer List'!B:C,2,)</f>
        <v>Faridabad</v>
      </c>
      <c r="W3030" s="56"/>
      <c r="X3030" s="45">
        <f>IF(OR(R3030 = "PRIYANKA MADAM", R3030 = "DEEPAK", R3030 = "PORTER"),N3030,"")</f>
        <v>45938</v>
      </c>
      <c r="Y3030" s="25">
        <f t="shared" si="493"/>
        <v>0</v>
      </c>
      <c r="Z3030" s="25" t="str">
        <f t="shared" si="494"/>
        <v>Wednesday</v>
      </c>
      <c r="AA3030" s="25" t="str">
        <f t="shared" si="495"/>
        <v>Wednesday</v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89"/>
        <v>3027</v>
      </c>
      <c r="B3031" s="25">
        <v>179381</v>
      </c>
      <c r="C3031" s="45">
        <v>45924</v>
      </c>
      <c r="D3031" s="45">
        <v>45929</v>
      </c>
      <c r="E3031" s="8">
        <v>378</v>
      </c>
      <c r="F3031" s="8">
        <f t="shared" si="490"/>
        <v>33264</v>
      </c>
      <c r="G3031" s="54">
        <f t="shared" si="491"/>
        <v>33264</v>
      </c>
      <c r="H3031" s="25" t="s">
        <v>442</v>
      </c>
      <c r="I3031" s="25" t="s">
        <v>4348</v>
      </c>
      <c r="J3031" s="25">
        <v>1</v>
      </c>
      <c r="K3031" s="25">
        <v>1</v>
      </c>
      <c r="L3031" s="25">
        <f t="shared" si="492"/>
        <v>0</v>
      </c>
      <c r="M3031" s="25" t="s">
        <v>4738</v>
      </c>
      <c r="N3031" s="45">
        <v>45934</v>
      </c>
      <c r="O3031" s="54">
        <v>46305</v>
      </c>
      <c r="P3031" s="25" t="s">
        <v>660</v>
      </c>
      <c r="Q3031" s="25">
        <v>58156478682</v>
      </c>
      <c r="R3031" s="25" t="s">
        <v>41</v>
      </c>
      <c r="S3031" s="3">
        <v>4</v>
      </c>
      <c r="T3031" s="55"/>
      <c r="U3031" s="25" t="s">
        <v>424</v>
      </c>
      <c r="V3031" s="25" t="str">
        <f>VLOOKUP(P3031,'Customer List'!B:C,2,)</f>
        <v>Bhopal</v>
      </c>
      <c r="W3031" s="56"/>
      <c r="X3031" s="45">
        <v>45936</v>
      </c>
      <c r="Y3031" s="25">
        <f t="shared" si="493"/>
        <v>2</v>
      </c>
      <c r="Z3031" s="25" t="str">
        <f t="shared" si="494"/>
        <v>Saturday</v>
      </c>
      <c r="AA3031" s="25" t="str">
        <f t="shared" si="495"/>
        <v>Monday</v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489"/>
        <v>3028</v>
      </c>
      <c r="B3032" s="25">
        <v>179381</v>
      </c>
      <c r="C3032" s="45">
        <v>45924</v>
      </c>
      <c r="D3032" s="45">
        <v>45929</v>
      </c>
      <c r="E3032" s="8">
        <v>378</v>
      </c>
      <c r="F3032" s="8">
        <f t="shared" si="490"/>
        <v>33264</v>
      </c>
      <c r="G3032" s="54">
        <f t="shared" si="491"/>
        <v>33264</v>
      </c>
      <c r="H3032" s="25" t="s">
        <v>936</v>
      </c>
      <c r="I3032" s="25" t="s">
        <v>4137</v>
      </c>
      <c r="J3032" s="25">
        <v>1</v>
      </c>
      <c r="K3032" s="25">
        <v>1</v>
      </c>
      <c r="L3032" s="25">
        <f t="shared" si="492"/>
        <v>0</v>
      </c>
      <c r="M3032" s="25" t="s">
        <v>4738</v>
      </c>
      <c r="N3032" s="45">
        <v>45934</v>
      </c>
      <c r="O3032" s="54">
        <v>46305</v>
      </c>
      <c r="P3032" s="25" t="s">
        <v>660</v>
      </c>
      <c r="Q3032" s="25">
        <v>58156478682</v>
      </c>
      <c r="R3032" s="25" t="s">
        <v>41</v>
      </c>
      <c r="S3032" s="3">
        <v>4</v>
      </c>
      <c r="T3032" s="55"/>
      <c r="U3032" s="25" t="s">
        <v>424</v>
      </c>
      <c r="V3032" s="25" t="str">
        <f>VLOOKUP(P3032,'Customer List'!B:C,2,)</f>
        <v>Bhopal</v>
      </c>
      <c r="W3032" s="56"/>
      <c r="X3032" s="45">
        <v>45936</v>
      </c>
      <c r="Y3032" s="25">
        <f t="shared" si="493"/>
        <v>2</v>
      </c>
      <c r="Z3032" s="25" t="str">
        <f t="shared" si="494"/>
        <v>Saturday</v>
      </c>
      <c r="AA3032" s="25" t="str">
        <f t="shared" si="495"/>
        <v>Monday</v>
      </c>
      <c r="AB3032" s="25" t="str">
        <f>VLOOKUP(U3032,'Currency Sheet'!A:C,3,)</f>
        <v>DOLLAR</v>
      </c>
      <c r="AC3032" s="67" t="str">
        <f>VLOOKUP(P3032,'Customer List'!B:D,3,)</f>
        <v>OutStation</v>
      </c>
    </row>
    <row r="3033" spans="1:29" x14ac:dyDescent="0.25">
      <c r="A3033" s="25">
        <f t="shared" si="489"/>
        <v>3029</v>
      </c>
      <c r="B3033" s="25">
        <v>179381</v>
      </c>
      <c r="C3033" s="45">
        <v>45924</v>
      </c>
      <c r="D3033" s="45">
        <v>45929</v>
      </c>
      <c r="E3033" s="8">
        <v>378</v>
      </c>
      <c r="F3033" s="8">
        <f t="shared" si="490"/>
        <v>33264</v>
      </c>
      <c r="G3033" s="54">
        <f t="shared" si="491"/>
        <v>33264</v>
      </c>
      <c r="H3033" s="25" t="s">
        <v>3735</v>
      </c>
      <c r="I3033" s="25" t="s">
        <v>4349</v>
      </c>
      <c r="J3033" s="25">
        <v>1</v>
      </c>
      <c r="K3033" s="25">
        <v>1</v>
      </c>
      <c r="L3033" s="25">
        <f t="shared" si="492"/>
        <v>0</v>
      </c>
      <c r="M3033" s="25" t="s">
        <v>4935</v>
      </c>
      <c r="N3033" s="45">
        <v>45937</v>
      </c>
      <c r="O3033" s="54">
        <v>46305</v>
      </c>
      <c r="P3033" s="25" t="s">
        <v>173</v>
      </c>
      <c r="Q3033" s="25">
        <v>58156571163</v>
      </c>
      <c r="R3033" s="25" t="s">
        <v>41</v>
      </c>
      <c r="S3033" s="3">
        <v>4</v>
      </c>
      <c r="T3033" s="55"/>
      <c r="U3033" s="25" t="s">
        <v>424</v>
      </c>
      <c r="V3033" s="25" t="str">
        <f>VLOOKUP(P3033,'Customer List'!B:C,2,)</f>
        <v>Kolkata</v>
      </c>
      <c r="W3033" s="56"/>
      <c r="X3033" s="45">
        <v>45939</v>
      </c>
      <c r="Y3033" s="25">
        <f t="shared" si="493"/>
        <v>2</v>
      </c>
      <c r="Z3033" s="25" t="str">
        <f t="shared" si="494"/>
        <v>Tuesday</v>
      </c>
      <c r="AA3033" s="25" t="str">
        <f t="shared" si="495"/>
        <v>Thursday</v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89"/>
        <v>3030</v>
      </c>
      <c r="B3034" s="25" t="s">
        <v>4350</v>
      </c>
      <c r="C3034" s="45">
        <v>45922</v>
      </c>
      <c r="D3034" s="45">
        <v>45929</v>
      </c>
      <c r="E3034" s="8">
        <v>104.8</v>
      </c>
      <c r="F3034" s="8">
        <f t="shared" si="490"/>
        <v>9222.4</v>
      </c>
      <c r="G3034" s="54">
        <f t="shared" si="491"/>
        <v>9222.4</v>
      </c>
      <c r="H3034" s="25" t="s">
        <v>667</v>
      </c>
      <c r="I3034" s="25"/>
      <c r="J3034" s="25">
        <v>1</v>
      </c>
      <c r="K3034" s="25">
        <v>1</v>
      </c>
      <c r="L3034" s="25">
        <f t="shared" si="492"/>
        <v>0</v>
      </c>
      <c r="M3034" s="25" t="s">
        <v>4949</v>
      </c>
      <c r="N3034" s="45">
        <v>45930</v>
      </c>
      <c r="O3034" s="54">
        <v>15228.75</v>
      </c>
      <c r="P3034" s="25" t="s">
        <v>670</v>
      </c>
      <c r="Q3034" s="25" t="s">
        <v>2078</v>
      </c>
      <c r="R3034" s="25" t="s">
        <v>849</v>
      </c>
      <c r="S3034" s="3">
        <v>4</v>
      </c>
      <c r="T3034" s="55"/>
      <c r="U3034" s="25" t="s">
        <v>508</v>
      </c>
      <c r="V3034" s="25" t="str">
        <f>VLOOKUP(P3034,'Customer List'!B:C,2,)</f>
        <v>Manesar</v>
      </c>
      <c r="W3034" s="56"/>
      <c r="X3034" s="45">
        <f t="shared" ref="X3034:X3036" si="496">IF(OR(R3034 = "PRIYANKA MADAM", R3034 = "DEEPAK", R3034 = "PORTER"),N3034,"")</f>
        <v>45930</v>
      </c>
      <c r="Y3034" s="25">
        <f t="shared" si="493"/>
        <v>0</v>
      </c>
      <c r="Z3034" s="25" t="str">
        <f t="shared" si="494"/>
        <v>Tuesday</v>
      </c>
      <c r="AA3034" s="25" t="str">
        <f t="shared" si="495"/>
        <v>Tuesday</v>
      </c>
      <c r="AB3034" s="25" t="str">
        <f>VLOOKUP(U3034,'Currency Sheet'!A:C,3,)</f>
        <v>DOLLAR</v>
      </c>
      <c r="AC3034" s="67" t="str">
        <f>VLOOKUP(P3034,'Customer List'!B:D,3,)</f>
        <v>Local</v>
      </c>
    </row>
    <row r="3035" spans="1:29" x14ac:dyDescent="0.25">
      <c r="A3035" s="25">
        <f t="shared" si="489"/>
        <v>3031</v>
      </c>
      <c r="B3035" s="25" t="s">
        <v>4350</v>
      </c>
      <c r="C3035" s="45">
        <v>45922</v>
      </c>
      <c r="D3035" s="45">
        <v>45929</v>
      </c>
      <c r="E3035" s="8">
        <v>246.4</v>
      </c>
      <c r="F3035" s="8">
        <f t="shared" si="490"/>
        <v>21683.200000000001</v>
      </c>
      <c r="G3035" s="54">
        <f t="shared" si="491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2"/>
        <v>0</v>
      </c>
      <c r="M3035" s="25" t="s">
        <v>3739</v>
      </c>
      <c r="N3035" s="45">
        <v>45930</v>
      </c>
      <c r="O3035" s="54">
        <v>29203.200000000001</v>
      </c>
      <c r="P3035" s="25" t="s">
        <v>626</v>
      </c>
      <c r="Q3035" s="25" t="s">
        <v>2078</v>
      </c>
      <c r="R3035" s="25" t="s">
        <v>638</v>
      </c>
      <c r="S3035" s="3">
        <v>-20</v>
      </c>
      <c r="T3035" s="55" t="s">
        <v>4444</v>
      </c>
      <c r="U3035" s="25" t="s">
        <v>508</v>
      </c>
      <c r="V3035" s="25" t="str">
        <f>VLOOKUP(P3035,'Customer List'!B:C,2,)</f>
        <v>Delhi</v>
      </c>
      <c r="W3035" s="56"/>
      <c r="X3035" s="45">
        <f t="shared" si="496"/>
        <v>45930</v>
      </c>
      <c r="Y3035" s="25">
        <f t="shared" si="493"/>
        <v>0</v>
      </c>
      <c r="Z3035" s="25" t="str">
        <f t="shared" si="494"/>
        <v>Tuesday</v>
      </c>
      <c r="AA3035" s="25" t="str">
        <f t="shared" si="495"/>
        <v>Tuesday</v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x14ac:dyDescent="0.25">
      <c r="A3036" s="25">
        <f t="shared" si="489"/>
        <v>3032</v>
      </c>
      <c r="B3036" s="25">
        <v>339467</v>
      </c>
      <c r="C3036" s="45">
        <v>45924</v>
      </c>
      <c r="D3036" s="45">
        <v>45929</v>
      </c>
      <c r="E3036" s="8">
        <v>83.25</v>
      </c>
      <c r="F3036" s="8">
        <f t="shared" si="490"/>
        <v>7326</v>
      </c>
      <c r="G3036" s="54">
        <f t="shared" si="491"/>
        <v>7326</v>
      </c>
      <c r="H3036" s="25" t="s">
        <v>4351</v>
      </c>
      <c r="I3036" s="25" t="s">
        <v>4736</v>
      </c>
      <c r="J3036" s="25">
        <v>1</v>
      </c>
      <c r="K3036" s="25">
        <v>1</v>
      </c>
      <c r="L3036" s="25">
        <f t="shared" si="492"/>
        <v>0</v>
      </c>
      <c r="M3036" s="25" t="s">
        <v>4966</v>
      </c>
      <c r="N3036" s="45">
        <v>45938</v>
      </c>
      <c r="O3036" s="54">
        <v>12904</v>
      </c>
      <c r="P3036" s="25" t="s">
        <v>43</v>
      </c>
      <c r="Q3036" s="25" t="s">
        <v>637</v>
      </c>
      <c r="R3036" s="25" t="s">
        <v>849</v>
      </c>
      <c r="S3036" s="3">
        <v>4</v>
      </c>
      <c r="T3036" s="55"/>
      <c r="U3036" s="25" t="s">
        <v>4352</v>
      </c>
      <c r="V3036" s="25" t="str">
        <f>VLOOKUP(P3036,'Customer List'!B:C,2,)</f>
        <v>Faridabad</v>
      </c>
      <c r="W3036" s="56"/>
      <c r="X3036" s="45">
        <f t="shared" si="496"/>
        <v>45938</v>
      </c>
      <c r="Y3036" s="25">
        <f t="shared" si="493"/>
        <v>0</v>
      </c>
      <c r="Z3036" s="25" t="str">
        <f t="shared" si="494"/>
        <v>Wednesday</v>
      </c>
      <c r="AA3036" s="25" t="str">
        <f t="shared" si="495"/>
        <v>Wednesday</v>
      </c>
      <c r="AB3036" s="25" t="str">
        <f>VLOOKUP(U3036,'Currency Sheet'!A:C,3,)</f>
        <v>DOLLAR</v>
      </c>
      <c r="AC3036" s="67" t="str">
        <f>VLOOKUP(P3036,'Customer List'!B:D,3,)</f>
        <v>Local</v>
      </c>
    </row>
    <row r="3037" spans="1:29" x14ac:dyDescent="0.25">
      <c r="A3037" s="25">
        <f t="shared" si="489"/>
        <v>3033</v>
      </c>
      <c r="B3037" s="25">
        <v>66452</v>
      </c>
      <c r="C3037" s="45">
        <v>45922</v>
      </c>
      <c r="D3037" s="45">
        <v>45929</v>
      </c>
      <c r="E3037" s="8">
        <v>579</v>
      </c>
      <c r="F3037" s="8">
        <f t="shared" si="490"/>
        <v>50952</v>
      </c>
      <c r="G3037" s="54">
        <f t="shared" si="491"/>
        <v>50952</v>
      </c>
      <c r="H3037" s="25" t="s">
        <v>4353</v>
      </c>
      <c r="I3037" s="25" t="s">
        <v>4737</v>
      </c>
      <c r="J3037" s="25">
        <v>1</v>
      </c>
      <c r="K3037" s="25">
        <v>1</v>
      </c>
      <c r="L3037" s="25">
        <f t="shared" si="492"/>
        <v>0</v>
      </c>
      <c r="M3037" s="25" t="s">
        <v>4926</v>
      </c>
      <c r="N3037" s="45">
        <v>45938</v>
      </c>
      <c r="O3037" s="54">
        <v>70927.5</v>
      </c>
      <c r="P3037" s="25" t="s">
        <v>4354</v>
      </c>
      <c r="Q3037" s="25">
        <v>58156648572</v>
      </c>
      <c r="R3037" s="25" t="s">
        <v>41</v>
      </c>
      <c r="S3037" s="3">
        <v>-20</v>
      </c>
      <c r="T3037" s="55"/>
      <c r="U3037" s="25" t="s">
        <v>2381</v>
      </c>
      <c r="V3037" s="25" t="str">
        <f>VLOOKUP(P3037,'Customer List'!B:C,2,)</f>
        <v xml:space="preserve"> BANGLORE</v>
      </c>
      <c r="W3037" s="56"/>
      <c r="X3037" s="45">
        <v>45939</v>
      </c>
      <c r="Y3037" s="25">
        <f t="shared" si="493"/>
        <v>1</v>
      </c>
      <c r="Z3037" s="25" t="str">
        <f t="shared" si="494"/>
        <v>Wednesday</v>
      </c>
      <c r="AA3037" s="25" t="str">
        <f t="shared" si="495"/>
        <v>Thursday</v>
      </c>
      <c r="AB3037" s="25" t="str">
        <f>VLOOKUP(U3037,'Currency Sheet'!A:C,3,)</f>
        <v>DOLLAR</v>
      </c>
      <c r="AC3037" s="67" t="str">
        <f>VLOOKUP(P3037,'Customer List'!B:D,3,)</f>
        <v>OutStation</v>
      </c>
    </row>
    <row r="3038" spans="1:29" x14ac:dyDescent="0.25">
      <c r="A3038" s="25">
        <f t="shared" si="489"/>
        <v>3034</v>
      </c>
      <c r="B3038" s="25" t="s">
        <v>4356</v>
      </c>
      <c r="C3038" s="45">
        <v>45924</v>
      </c>
      <c r="D3038" s="45">
        <v>45929</v>
      </c>
      <c r="E3038" s="8">
        <v>13000</v>
      </c>
      <c r="F3038" s="8">
        <f t="shared" si="490"/>
        <v>13000</v>
      </c>
      <c r="G3038" s="54">
        <f t="shared" si="491"/>
        <v>26000</v>
      </c>
      <c r="H3038" s="25" t="s">
        <v>4357</v>
      </c>
      <c r="I3038" s="25" t="s">
        <v>4359</v>
      </c>
      <c r="J3038" s="25">
        <v>2</v>
      </c>
      <c r="K3038" s="25">
        <v>2</v>
      </c>
      <c r="L3038" s="25">
        <f t="shared" si="492"/>
        <v>0</v>
      </c>
      <c r="M3038" s="25" t="s">
        <v>4985</v>
      </c>
      <c r="N3038" s="45">
        <v>45930</v>
      </c>
      <c r="O3038" s="54">
        <v>40204</v>
      </c>
      <c r="P3038" s="25" t="s">
        <v>31</v>
      </c>
      <c r="Q3038" s="25" t="s">
        <v>2078</v>
      </c>
      <c r="R3038" s="25" t="s">
        <v>638</v>
      </c>
      <c r="S3038" s="3" t="s">
        <v>300</v>
      </c>
      <c r="T3038" s="55"/>
      <c r="U3038" s="25" t="s">
        <v>4358</v>
      </c>
      <c r="V3038" s="25" t="str">
        <f>VLOOKUP(P3038,'Customer List'!B:C,2,)</f>
        <v>Delhi</v>
      </c>
      <c r="W3038" s="56"/>
      <c r="X3038" s="45">
        <f>IF(OR(R3038 = "PRIYANKA MADAM", R3038 = "DEEPAK", R3038 = "PORTER"),N3038,"")</f>
        <v>45930</v>
      </c>
      <c r="Y3038" s="25">
        <f t="shared" si="493"/>
        <v>0</v>
      </c>
      <c r="Z3038" s="25" t="str">
        <f t="shared" si="494"/>
        <v>Tuesday</v>
      </c>
      <c r="AA3038" s="25" t="str">
        <f t="shared" si="495"/>
        <v>Tuesday</v>
      </c>
      <c r="AB3038" s="25" t="str">
        <f>VLOOKUP(U3038,'Currency Sheet'!A:C,3,)</f>
        <v>INR</v>
      </c>
      <c r="AC3038" s="67" t="str">
        <f>VLOOKUP(P3038,'Customer List'!B:D,3,)</f>
        <v>Local</v>
      </c>
    </row>
    <row r="3039" spans="1:29" x14ac:dyDescent="0.25">
      <c r="A3039" s="25">
        <f t="shared" si="489"/>
        <v>3035</v>
      </c>
      <c r="B3039" s="25" t="s">
        <v>4437</v>
      </c>
      <c r="C3039" s="45">
        <v>45924</v>
      </c>
      <c r="D3039" s="45">
        <v>45930</v>
      </c>
      <c r="E3039" s="8">
        <v>954</v>
      </c>
      <c r="F3039" s="8">
        <f t="shared" si="490"/>
        <v>83952</v>
      </c>
      <c r="G3039" s="54">
        <f t="shared" si="491"/>
        <v>83952</v>
      </c>
      <c r="H3039" s="25" t="s">
        <v>4439</v>
      </c>
      <c r="I3039" s="25" t="s">
        <v>4440</v>
      </c>
      <c r="J3039" s="25">
        <v>1</v>
      </c>
      <c r="K3039" s="25">
        <v>1</v>
      </c>
      <c r="L3039" s="25">
        <f t="shared" si="492"/>
        <v>0</v>
      </c>
      <c r="M3039" s="25" t="s">
        <v>4955</v>
      </c>
      <c r="N3039" s="45">
        <v>45934</v>
      </c>
      <c r="O3039" s="54">
        <v>175297.5</v>
      </c>
      <c r="P3039" s="25" t="s">
        <v>166</v>
      </c>
      <c r="Q3039" s="25">
        <v>58156475764</v>
      </c>
      <c r="R3039" s="25" t="s">
        <v>41</v>
      </c>
      <c r="S3039" s="3">
        <v>-80</v>
      </c>
      <c r="T3039" s="55"/>
      <c r="U3039" s="25" t="s">
        <v>493</v>
      </c>
      <c r="V3039" s="25" t="str">
        <f>VLOOKUP(P3039,'Customer List'!B:C,2,)</f>
        <v>Lucknow</v>
      </c>
      <c r="W3039" s="56"/>
      <c r="X3039" s="45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89"/>
        <v>3036</v>
      </c>
      <c r="B3040" s="25" t="s">
        <v>4437</v>
      </c>
      <c r="C3040" s="45">
        <v>45924</v>
      </c>
      <c r="D3040" s="45">
        <v>45930</v>
      </c>
      <c r="E3040" s="8">
        <v>411</v>
      </c>
      <c r="F3040" s="8">
        <f t="shared" si="490"/>
        <v>36168</v>
      </c>
      <c r="G3040" s="54">
        <f t="shared" si="491"/>
        <v>36168</v>
      </c>
      <c r="H3040" s="25">
        <v>80580</v>
      </c>
      <c r="I3040" s="25" t="s">
        <v>4441</v>
      </c>
      <c r="J3040" s="25">
        <v>1</v>
      </c>
      <c r="K3040" s="25">
        <v>1</v>
      </c>
      <c r="L3040" s="25">
        <f t="shared" si="492"/>
        <v>0</v>
      </c>
      <c r="M3040" s="25" t="s">
        <v>4955</v>
      </c>
      <c r="N3040" s="45">
        <v>45934</v>
      </c>
      <c r="O3040" s="54">
        <v>75521.25</v>
      </c>
      <c r="P3040" s="25" t="s">
        <v>166</v>
      </c>
      <c r="Q3040" s="25">
        <v>58156475764</v>
      </c>
      <c r="R3040" s="25" t="s">
        <v>41</v>
      </c>
      <c r="S3040" s="3">
        <v>-80</v>
      </c>
      <c r="T3040" s="55"/>
      <c r="U3040" s="25" t="s">
        <v>493</v>
      </c>
      <c r="V3040" s="25" t="str">
        <f>VLOOKUP(P3040,'Customer List'!B:C,2,)</f>
        <v>Lucknow</v>
      </c>
      <c r="W3040" s="56"/>
      <c r="X3040" s="45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89"/>
        <v>3037</v>
      </c>
      <c r="B3041" s="25" t="s">
        <v>4437</v>
      </c>
      <c r="C3041" s="45">
        <v>45924</v>
      </c>
      <c r="D3041" s="45">
        <v>45930</v>
      </c>
      <c r="E3041" s="8">
        <v>99</v>
      </c>
      <c r="F3041" s="8">
        <f t="shared" si="490"/>
        <v>8712</v>
      </c>
      <c r="G3041" s="54">
        <f t="shared" si="491"/>
        <v>8712</v>
      </c>
      <c r="H3041" s="25">
        <v>82511</v>
      </c>
      <c r="I3041" s="25" t="s">
        <v>4442</v>
      </c>
      <c r="J3041" s="25">
        <v>1</v>
      </c>
      <c r="K3041" s="25">
        <v>1</v>
      </c>
      <c r="L3041" s="25">
        <f t="shared" si="492"/>
        <v>0</v>
      </c>
      <c r="M3041" s="25" t="s">
        <v>4896</v>
      </c>
      <c r="N3041" s="45">
        <v>45939</v>
      </c>
      <c r="O3041" s="54">
        <v>20212.5</v>
      </c>
      <c r="P3041" s="25" t="s">
        <v>4438</v>
      </c>
      <c r="Q3041" s="25" t="s">
        <v>637</v>
      </c>
      <c r="R3041" s="25" t="s">
        <v>725</v>
      </c>
      <c r="S3041" s="3">
        <v>-80</v>
      </c>
      <c r="T3041" s="55"/>
      <c r="U3041" s="25" t="s">
        <v>493</v>
      </c>
      <c r="V3041" s="25" t="str">
        <f>VLOOKUP(P3041,'Customer List'!B:C,2,)</f>
        <v>Noida</v>
      </c>
      <c r="W3041" s="56"/>
      <c r="X3041" s="45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67" t="str">
        <f>VLOOKUP(P3041,'Customer List'!B:D,3,)</f>
        <v>Local</v>
      </c>
    </row>
    <row r="3042" spans="1:29" x14ac:dyDescent="0.25">
      <c r="A3042" s="25">
        <f t="shared" si="489"/>
        <v>3038</v>
      </c>
      <c r="B3042" s="25" t="s">
        <v>4702</v>
      </c>
      <c r="C3042" s="45">
        <v>45927</v>
      </c>
      <c r="D3042" s="45">
        <v>45933</v>
      </c>
      <c r="E3042" s="8">
        <v>75.599999999999994</v>
      </c>
      <c r="F3042" s="8">
        <f t="shared" si="490"/>
        <v>6652.7999999999993</v>
      </c>
      <c r="G3042" s="54">
        <f t="shared" si="491"/>
        <v>6652.7999999999993</v>
      </c>
      <c r="H3042" s="25" t="s">
        <v>4693</v>
      </c>
      <c r="I3042" s="25" t="s">
        <v>4706</v>
      </c>
      <c r="J3042" s="25">
        <v>1</v>
      </c>
      <c r="K3042" s="25">
        <v>1</v>
      </c>
      <c r="L3042" s="25">
        <f t="shared" si="492"/>
        <v>0</v>
      </c>
      <c r="M3042" s="25" t="s">
        <v>4941</v>
      </c>
      <c r="N3042" s="45">
        <v>45934</v>
      </c>
      <c r="O3042" s="54">
        <v>11875.5</v>
      </c>
      <c r="P3042" s="25" t="s">
        <v>3729</v>
      </c>
      <c r="Q3042" s="25">
        <v>58156475322</v>
      </c>
      <c r="R3042" s="25" t="s">
        <v>41</v>
      </c>
      <c r="S3042" s="3">
        <v>-20</v>
      </c>
      <c r="T3042" s="55"/>
      <c r="U3042" s="25" t="s">
        <v>4705</v>
      </c>
      <c r="V3042" s="25" t="str">
        <f>VLOOKUP(P3042,'Customer List'!B:C,2,)</f>
        <v>JAIPUR</v>
      </c>
      <c r="W3042" s="56"/>
      <c r="X3042" s="45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89"/>
        <v>3039</v>
      </c>
      <c r="B3043" s="25" t="s">
        <v>4702</v>
      </c>
      <c r="C3043" s="45">
        <v>45927</v>
      </c>
      <c r="D3043" s="45">
        <v>45933</v>
      </c>
      <c r="E3043" s="8">
        <v>0</v>
      </c>
      <c r="F3043" s="8">
        <f t="shared" si="490"/>
        <v>0</v>
      </c>
      <c r="G3043" s="54">
        <f t="shared" si="491"/>
        <v>0</v>
      </c>
      <c r="H3043" s="25" t="s">
        <v>4694</v>
      </c>
      <c r="I3043" s="25" t="s">
        <v>4707</v>
      </c>
      <c r="J3043" s="25">
        <v>1</v>
      </c>
      <c r="K3043" s="25"/>
      <c r="L3043" s="25">
        <f t="shared" si="492"/>
        <v>1</v>
      </c>
      <c r="M3043" s="25"/>
      <c r="N3043" s="45"/>
      <c r="O3043" s="54"/>
      <c r="P3043" s="25" t="s">
        <v>949</v>
      </c>
      <c r="Q3043" s="25"/>
      <c r="R3043" s="25"/>
      <c r="S3043" s="3">
        <v>-20</v>
      </c>
      <c r="T3043" s="55"/>
      <c r="U3043" s="25" t="s">
        <v>4705</v>
      </c>
      <c r="V3043" s="25" t="str">
        <f>VLOOKUP(P3043,'Customer List'!B:C,2,)</f>
        <v>Banglore</v>
      </c>
      <c r="W3043" s="56" t="s">
        <v>4862</v>
      </c>
      <c r="X3043" s="45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489"/>
        <v>3040</v>
      </c>
      <c r="B3044" s="25" t="s">
        <v>4702</v>
      </c>
      <c r="C3044" s="45">
        <v>45927</v>
      </c>
      <c r="D3044" s="45">
        <v>45933</v>
      </c>
      <c r="E3044" s="8">
        <v>30</v>
      </c>
      <c r="F3044" s="8">
        <f t="shared" si="490"/>
        <v>2640</v>
      </c>
      <c r="G3044" s="54">
        <f t="shared" si="491"/>
        <v>2640</v>
      </c>
      <c r="H3044" s="25" t="s">
        <v>4695</v>
      </c>
      <c r="I3044" s="25" t="s">
        <v>4708</v>
      </c>
      <c r="J3044" s="25">
        <v>1</v>
      </c>
      <c r="K3044" s="25">
        <v>1</v>
      </c>
      <c r="L3044" s="25">
        <f t="shared" si="492"/>
        <v>0</v>
      </c>
      <c r="M3044" s="25" t="s">
        <v>4941</v>
      </c>
      <c r="N3044" s="45">
        <v>45934</v>
      </c>
      <c r="O3044" s="54">
        <v>4712.5</v>
      </c>
      <c r="P3044" s="25" t="s">
        <v>3729</v>
      </c>
      <c r="Q3044" s="25">
        <v>58156475322</v>
      </c>
      <c r="R3044" s="25" t="s">
        <v>41</v>
      </c>
      <c r="S3044" s="3">
        <v>-20</v>
      </c>
      <c r="T3044" s="55"/>
      <c r="U3044" s="25" t="s">
        <v>4705</v>
      </c>
      <c r="V3044" s="25" t="str">
        <f>VLOOKUP(P3044,'Customer List'!B:C,2,)</f>
        <v>JAIPUR</v>
      </c>
      <c r="W3044" s="56"/>
      <c r="X3044" s="45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489"/>
        <v>3041</v>
      </c>
      <c r="B3045" s="25" t="s">
        <v>4702</v>
      </c>
      <c r="C3045" s="45">
        <v>45927</v>
      </c>
      <c r="D3045" s="45">
        <v>45933</v>
      </c>
      <c r="E3045" s="8">
        <v>58.8</v>
      </c>
      <c r="F3045" s="8">
        <f t="shared" si="490"/>
        <v>5174.3999999999996</v>
      </c>
      <c r="G3045" s="54">
        <f t="shared" si="491"/>
        <v>5174.3999999999996</v>
      </c>
      <c r="H3045" s="25" t="s">
        <v>4696</v>
      </c>
      <c r="I3045" s="25" t="s">
        <v>4709</v>
      </c>
      <c r="J3045" s="25">
        <v>1</v>
      </c>
      <c r="K3045" s="25">
        <v>1</v>
      </c>
      <c r="L3045" s="25">
        <f t="shared" si="492"/>
        <v>0</v>
      </c>
      <c r="M3045" s="25" t="s">
        <v>4941</v>
      </c>
      <c r="N3045" s="45">
        <v>45934</v>
      </c>
      <c r="O3045" s="54">
        <v>9236.5</v>
      </c>
      <c r="P3045" s="25" t="s">
        <v>3729</v>
      </c>
      <c r="Q3045" s="25">
        <v>58156475322</v>
      </c>
      <c r="R3045" s="25" t="s">
        <v>41</v>
      </c>
      <c r="S3045" s="3">
        <v>-20</v>
      </c>
      <c r="T3045" s="55"/>
      <c r="U3045" s="25" t="s">
        <v>4705</v>
      </c>
      <c r="V3045" s="25" t="str">
        <f>VLOOKUP(P3045,'Customer List'!B:C,2,)</f>
        <v>JAIPUR</v>
      </c>
      <c r="W3045" s="56"/>
      <c r="X3045" s="45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89"/>
        <v>3042</v>
      </c>
      <c r="B3046" s="25" t="s">
        <v>4702</v>
      </c>
      <c r="C3046" s="45">
        <v>45927</v>
      </c>
      <c r="D3046" s="45">
        <v>45933</v>
      </c>
      <c r="E3046" s="8">
        <v>93.6</v>
      </c>
      <c r="F3046" s="8">
        <f t="shared" si="490"/>
        <v>8236.7999999999993</v>
      </c>
      <c r="G3046" s="54">
        <f t="shared" si="491"/>
        <v>8236.7999999999993</v>
      </c>
      <c r="H3046" s="25" t="s">
        <v>4697</v>
      </c>
      <c r="I3046" s="25" t="s">
        <v>4710</v>
      </c>
      <c r="J3046" s="25">
        <v>1</v>
      </c>
      <c r="K3046" s="25">
        <v>1</v>
      </c>
      <c r="L3046" s="25">
        <f t="shared" si="492"/>
        <v>0</v>
      </c>
      <c r="M3046" s="25" t="s">
        <v>4941</v>
      </c>
      <c r="N3046" s="45">
        <v>45934</v>
      </c>
      <c r="O3046" s="54">
        <v>14703</v>
      </c>
      <c r="P3046" s="25" t="s">
        <v>3729</v>
      </c>
      <c r="Q3046" s="25">
        <v>58156475322</v>
      </c>
      <c r="R3046" s="25" t="s">
        <v>41</v>
      </c>
      <c r="S3046" s="3">
        <v>-20</v>
      </c>
      <c r="T3046" s="55"/>
      <c r="U3046" s="25" t="s">
        <v>4705</v>
      </c>
      <c r="V3046" s="25" t="str">
        <f>VLOOKUP(P3046,'Customer List'!B:C,2,)</f>
        <v>JAIPUR</v>
      </c>
      <c r="W3046" s="56"/>
      <c r="X3046" s="45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489"/>
        <v>3043</v>
      </c>
      <c r="B3047" s="25" t="s">
        <v>4702</v>
      </c>
      <c r="C3047" s="45">
        <v>45927</v>
      </c>
      <c r="D3047" s="45">
        <v>45933</v>
      </c>
      <c r="E3047" s="8">
        <v>30</v>
      </c>
      <c r="F3047" s="8">
        <f t="shared" si="490"/>
        <v>2640</v>
      </c>
      <c r="G3047" s="54">
        <f t="shared" si="491"/>
        <v>2640</v>
      </c>
      <c r="H3047" s="25" t="s">
        <v>4698</v>
      </c>
      <c r="I3047" s="25" t="s">
        <v>4711</v>
      </c>
      <c r="J3047" s="25">
        <v>1</v>
      </c>
      <c r="K3047" s="25">
        <v>1</v>
      </c>
      <c r="L3047" s="25">
        <f t="shared" si="492"/>
        <v>0</v>
      </c>
      <c r="M3047" s="25" t="s">
        <v>4941</v>
      </c>
      <c r="N3047" s="45">
        <v>45934</v>
      </c>
      <c r="O3047" s="54">
        <v>4712.5</v>
      </c>
      <c r="P3047" s="25" t="s">
        <v>3729</v>
      </c>
      <c r="Q3047" s="25">
        <v>58156475322</v>
      </c>
      <c r="R3047" s="25" t="s">
        <v>41</v>
      </c>
      <c r="S3047" s="3">
        <v>-20</v>
      </c>
      <c r="T3047" s="55"/>
      <c r="U3047" s="25" t="s">
        <v>4705</v>
      </c>
      <c r="V3047" s="25" t="str">
        <f>VLOOKUP(P3047,'Customer List'!B:C,2,)</f>
        <v>JAIPUR</v>
      </c>
      <c r="W3047" s="56"/>
      <c r="X3047" s="45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489"/>
        <v>3044</v>
      </c>
      <c r="B3048" s="25" t="s">
        <v>4702</v>
      </c>
      <c r="C3048" s="45">
        <v>45927</v>
      </c>
      <c r="D3048" s="45">
        <v>45933</v>
      </c>
      <c r="E3048" s="8">
        <v>358.8</v>
      </c>
      <c r="F3048" s="8">
        <f t="shared" si="490"/>
        <v>31574.400000000001</v>
      </c>
      <c r="G3048" s="54">
        <f t="shared" si="491"/>
        <v>31574.400000000001</v>
      </c>
      <c r="H3048" s="25" t="s">
        <v>4699</v>
      </c>
      <c r="I3048" s="25" t="s">
        <v>4712</v>
      </c>
      <c r="J3048" s="25">
        <v>1</v>
      </c>
      <c r="K3048" s="25">
        <v>1</v>
      </c>
      <c r="L3048" s="25">
        <f t="shared" si="492"/>
        <v>0</v>
      </c>
      <c r="M3048" s="25" t="s">
        <v>4970</v>
      </c>
      <c r="N3048" s="45">
        <v>45936</v>
      </c>
      <c r="O3048" s="54">
        <v>60119</v>
      </c>
      <c r="P3048" s="25" t="s">
        <v>4703</v>
      </c>
      <c r="Q3048" s="25">
        <v>58156535312</v>
      </c>
      <c r="R3048" s="25" t="s">
        <v>41</v>
      </c>
      <c r="S3048" s="3">
        <v>-20</v>
      </c>
      <c r="T3048" s="55"/>
      <c r="U3048" s="25" t="s">
        <v>4705</v>
      </c>
      <c r="V3048" s="25" t="str">
        <f>VLOOKUP(P3048,'Customer List'!B:C,2,)</f>
        <v>Mumbai</v>
      </c>
      <c r="W3048" s="56"/>
      <c r="X3048" s="45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489"/>
        <v>3045</v>
      </c>
      <c r="B3049" s="25" t="s">
        <v>4702</v>
      </c>
      <c r="C3049" s="45">
        <v>45927</v>
      </c>
      <c r="D3049" s="45">
        <v>45933</v>
      </c>
      <c r="E3049" s="8">
        <v>18</v>
      </c>
      <c r="F3049" s="8">
        <f t="shared" si="490"/>
        <v>1584</v>
      </c>
      <c r="G3049" s="54">
        <f t="shared" si="491"/>
        <v>1584</v>
      </c>
      <c r="H3049" s="25" t="s">
        <v>4700</v>
      </c>
      <c r="I3049" s="25" t="s">
        <v>4713</v>
      </c>
      <c r="J3049" s="25">
        <v>1</v>
      </c>
      <c r="K3049" s="25">
        <v>1</v>
      </c>
      <c r="L3049" s="25">
        <f t="shared" si="492"/>
        <v>0</v>
      </c>
      <c r="M3049" s="25" t="s">
        <v>4970</v>
      </c>
      <c r="N3049" s="45">
        <v>45936</v>
      </c>
      <c r="O3049" s="54">
        <v>3016</v>
      </c>
      <c r="P3049" s="25" t="s">
        <v>4703</v>
      </c>
      <c r="Q3049" s="25">
        <v>58156535312</v>
      </c>
      <c r="R3049" s="25" t="s">
        <v>41</v>
      </c>
      <c r="S3049" s="3">
        <v>-20</v>
      </c>
      <c r="T3049" s="55"/>
      <c r="U3049" s="25" t="s">
        <v>4705</v>
      </c>
      <c r="V3049" s="25" t="str">
        <f>VLOOKUP(P3049,'Customer List'!B:C,2,)</f>
        <v>Mumbai</v>
      </c>
      <c r="W3049" s="56"/>
      <c r="X3049" s="45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489"/>
        <v>3046</v>
      </c>
      <c r="B3050" s="25" t="s">
        <v>4702</v>
      </c>
      <c r="C3050" s="45">
        <v>45927</v>
      </c>
      <c r="D3050" s="45">
        <v>45933</v>
      </c>
      <c r="E3050" s="8">
        <v>40.799999999999997</v>
      </c>
      <c r="F3050" s="8">
        <f t="shared" si="490"/>
        <v>3590.3999999999996</v>
      </c>
      <c r="G3050" s="54">
        <f t="shared" si="491"/>
        <v>7180.7999999999993</v>
      </c>
      <c r="H3050" s="25" t="s">
        <v>4701</v>
      </c>
      <c r="I3050" s="25" t="s">
        <v>4714</v>
      </c>
      <c r="J3050" s="25">
        <v>2</v>
      </c>
      <c r="K3050" s="25">
        <v>2</v>
      </c>
      <c r="L3050" s="25">
        <f t="shared" si="492"/>
        <v>0</v>
      </c>
      <c r="M3050" s="25" t="s">
        <v>4904</v>
      </c>
      <c r="N3050" s="45">
        <v>45934</v>
      </c>
      <c r="O3050" s="54">
        <v>6902</v>
      </c>
      <c r="P3050" s="25" t="s">
        <v>4704</v>
      </c>
      <c r="Q3050" s="25">
        <v>58156477724</v>
      </c>
      <c r="R3050" s="25" t="s">
        <v>41</v>
      </c>
      <c r="S3050" s="3">
        <v>-20</v>
      </c>
      <c r="T3050" s="55"/>
      <c r="U3050" s="25" t="s">
        <v>4705</v>
      </c>
      <c r="V3050" s="25" t="str">
        <f>VLOOKUP(P3050,'Customer List'!B:C,2,)</f>
        <v>Mumbai</v>
      </c>
      <c r="W3050" s="57"/>
      <c r="X3050" s="45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x14ac:dyDescent="0.25">
      <c r="A3051" s="25">
        <f t="shared" si="489"/>
        <v>3047</v>
      </c>
      <c r="B3051" s="62" t="s">
        <v>4721</v>
      </c>
      <c r="C3051" s="45">
        <v>45929</v>
      </c>
      <c r="D3051" s="45">
        <v>45934</v>
      </c>
      <c r="E3051" s="8">
        <v>6500</v>
      </c>
      <c r="F3051" s="8">
        <f t="shared" si="490"/>
        <v>6500</v>
      </c>
      <c r="G3051" s="54">
        <f t="shared" si="491"/>
        <v>6500</v>
      </c>
      <c r="H3051" s="25" t="s">
        <v>4716</v>
      </c>
      <c r="I3051" s="25" t="s">
        <v>4717</v>
      </c>
      <c r="J3051" s="25">
        <v>1</v>
      </c>
      <c r="K3051" s="25"/>
      <c r="L3051" s="25">
        <f t="shared" si="492"/>
        <v>1</v>
      </c>
      <c r="M3051" s="25"/>
      <c r="N3051" s="45"/>
      <c r="O3051" s="54"/>
      <c r="P3051" s="25" t="s">
        <v>50</v>
      </c>
      <c r="Q3051" s="25"/>
      <c r="R3051" s="25"/>
      <c r="S3051" s="3" t="s">
        <v>300</v>
      </c>
      <c r="T3051" s="55"/>
      <c r="U3051" s="25" t="s">
        <v>4358</v>
      </c>
      <c r="V3051" s="25" t="str">
        <f>VLOOKUP(P3051,'Customer List'!B:C,2,)</f>
        <v>Delhi</v>
      </c>
      <c r="W3051" s="57" t="s">
        <v>606</v>
      </c>
      <c r="X3051" s="45" t="str">
        <f t="shared" ref="X3051:X3055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67" t="str">
        <f>VLOOKUP(P3051,'Customer List'!B:D,3,)</f>
        <v>Local</v>
      </c>
    </row>
    <row r="3052" spans="1:29" x14ac:dyDescent="0.25">
      <c r="A3052" s="25">
        <f t="shared" si="489"/>
        <v>3048</v>
      </c>
      <c r="B3052" s="62" t="s">
        <v>4721</v>
      </c>
      <c r="C3052" s="45">
        <v>45929</v>
      </c>
      <c r="D3052" s="45">
        <v>45934</v>
      </c>
      <c r="E3052" s="8">
        <v>16000</v>
      </c>
      <c r="F3052" s="8">
        <f t="shared" si="490"/>
        <v>16000</v>
      </c>
      <c r="G3052" s="54">
        <f t="shared" si="491"/>
        <v>16000</v>
      </c>
      <c r="H3052" s="25" t="s">
        <v>2646</v>
      </c>
      <c r="I3052" s="25" t="s">
        <v>4718</v>
      </c>
      <c r="J3052" s="25">
        <v>1</v>
      </c>
      <c r="K3052" s="25">
        <v>1</v>
      </c>
      <c r="L3052" s="25">
        <f t="shared" si="492"/>
        <v>0</v>
      </c>
      <c r="M3052" s="25" t="s">
        <v>4986</v>
      </c>
      <c r="N3052" s="45">
        <v>45939</v>
      </c>
      <c r="O3052" s="54">
        <v>18200</v>
      </c>
      <c r="P3052" s="25" t="s">
        <v>2649</v>
      </c>
      <c r="Q3052" s="25" t="s">
        <v>2078</v>
      </c>
      <c r="R3052" s="25" t="s">
        <v>638</v>
      </c>
      <c r="S3052" s="3" t="s">
        <v>300</v>
      </c>
      <c r="T3052" s="55"/>
      <c r="U3052" s="25" t="s">
        <v>4358</v>
      </c>
      <c r="V3052" s="25" t="e">
        <f>VLOOKUP(P3052,'Customer List'!B:C,2,)</f>
        <v>#N/A</v>
      </c>
      <c r="W3052" s="57"/>
      <c r="X3052" s="45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67" t="e">
        <f>VLOOKUP(P3052,'Customer List'!B:D,3,)</f>
        <v>#N/A</v>
      </c>
    </row>
    <row r="3053" spans="1:29" x14ac:dyDescent="0.25">
      <c r="A3053" s="25">
        <f t="shared" si="489"/>
        <v>3049</v>
      </c>
      <c r="B3053" s="62" t="s">
        <v>4721</v>
      </c>
      <c r="C3053" s="45">
        <v>45929</v>
      </c>
      <c r="D3053" s="45">
        <v>45934</v>
      </c>
      <c r="E3053" s="8">
        <v>6500</v>
      </c>
      <c r="F3053" s="8">
        <f t="shared" si="490"/>
        <v>6500</v>
      </c>
      <c r="G3053" s="54">
        <f t="shared" si="491"/>
        <v>6500</v>
      </c>
      <c r="H3053" s="25" t="s">
        <v>4719</v>
      </c>
      <c r="I3053" s="25" t="s">
        <v>4720</v>
      </c>
      <c r="J3053" s="25">
        <v>1</v>
      </c>
      <c r="K3053" s="25"/>
      <c r="L3053" s="25">
        <f t="shared" si="492"/>
        <v>1</v>
      </c>
      <c r="M3053" s="25"/>
      <c r="N3053" s="45"/>
      <c r="O3053" s="54"/>
      <c r="P3053" s="25" t="s">
        <v>50</v>
      </c>
      <c r="Q3053" s="25"/>
      <c r="R3053" s="25"/>
      <c r="S3053" s="3" t="s">
        <v>300</v>
      </c>
      <c r="T3053" s="55"/>
      <c r="U3053" s="25" t="s">
        <v>4358</v>
      </c>
      <c r="V3053" s="25" t="str">
        <f>VLOOKUP(P3053,'Customer List'!B:C,2,)</f>
        <v>Delhi</v>
      </c>
      <c r="W3053" s="57" t="s">
        <v>606</v>
      </c>
      <c r="X3053" s="45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67" t="str">
        <f>VLOOKUP(P3053,'Customer List'!B:D,3,)</f>
        <v>Local</v>
      </c>
    </row>
    <row r="3054" spans="1:29" x14ac:dyDescent="0.25">
      <c r="A3054" s="25">
        <f t="shared" ref="A3054:A3117" si="501">A3053+1</f>
        <v>3050</v>
      </c>
      <c r="B3054" s="25" t="s">
        <v>4740</v>
      </c>
      <c r="C3054" s="45">
        <v>45926</v>
      </c>
      <c r="D3054" s="45">
        <v>45936</v>
      </c>
      <c r="E3054" s="8">
        <v>154.69999999999999</v>
      </c>
      <c r="F3054" s="8">
        <f t="shared" ref="F3054:F3117" si="502">IF(AB3054="DOLLAR",E3054*88,E3054)</f>
        <v>13613.599999999999</v>
      </c>
      <c r="G3054" s="54">
        <f t="shared" ref="G3054:G3117" si="503">F3054*J3054</f>
        <v>13613.599999999999</v>
      </c>
      <c r="H3054" s="25">
        <v>100209</v>
      </c>
      <c r="I3054" s="25" t="s">
        <v>4535</v>
      </c>
      <c r="J3054" s="25">
        <v>1</v>
      </c>
      <c r="K3054" s="25">
        <v>1</v>
      </c>
      <c r="L3054" s="25">
        <f t="shared" ref="L3054:L3117" si="504">J3054-K3054</f>
        <v>0</v>
      </c>
      <c r="M3054" s="25"/>
      <c r="N3054" s="45">
        <v>45937</v>
      </c>
      <c r="O3054" s="54">
        <v>18895</v>
      </c>
      <c r="P3054" s="25" t="s">
        <v>618</v>
      </c>
      <c r="Q3054" s="25">
        <v>58156578664</v>
      </c>
      <c r="R3054" s="25"/>
      <c r="S3054" s="3">
        <v>4</v>
      </c>
      <c r="T3054" s="55"/>
      <c r="U3054" s="25" t="s">
        <v>19</v>
      </c>
      <c r="V3054" s="25" t="str">
        <f>VLOOKUP(P3054,'Customer List'!B:C,2,)</f>
        <v>Bhuvneshwar</v>
      </c>
      <c r="W3054" s="56"/>
      <c r="X3054" s="45" t="str">
        <f t="shared" si="500"/>
        <v/>
      </c>
      <c r="Y3054" s="25" t="str">
        <f t="shared" ref="Y3054:Y3117" si="505">IF(X3054="", "", X3054-N3054)</f>
        <v/>
      </c>
      <c r="Z3054" s="25" t="str">
        <f t="shared" ref="Z3054:Z3117" si="506">IF(N3054="", "", TEXT(N3054, "dddd"))</f>
        <v>Tuesday</v>
      </c>
      <c r="AA3054" s="25" t="str">
        <f t="shared" si="499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501"/>
        <v>3051</v>
      </c>
      <c r="B3055" s="25" t="s">
        <v>4740</v>
      </c>
      <c r="C3055" s="45">
        <v>45926</v>
      </c>
      <c r="D3055" s="45">
        <v>45936</v>
      </c>
      <c r="E3055" s="8">
        <v>73.5</v>
      </c>
      <c r="F3055" s="8">
        <f t="shared" si="502"/>
        <v>6468</v>
      </c>
      <c r="G3055" s="54">
        <f t="shared" si="503"/>
        <v>6468</v>
      </c>
      <c r="H3055" s="25">
        <v>100219</v>
      </c>
      <c r="I3055" s="25" t="s">
        <v>4246</v>
      </c>
      <c r="J3055" s="25">
        <v>1</v>
      </c>
      <c r="K3055" s="25">
        <v>1</v>
      </c>
      <c r="L3055" s="25">
        <f t="shared" si="504"/>
        <v>0</v>
      </c>
      <c r="M3055" s="25"/>
      <c r="N3055" s="45">
        <v>45937</v>
      </c>
      <c r="O3055" s="54">
        <v>8977.5</v>
      </c>
      <c r="P3055" s="25" t="s">
        <v>618</v>
      </c>
      <c r="Q3055" s="25">
        <v>58156578664</v>
      </c>
      <c r="R3055" s="25"/>
      <c r="S3055" s="3">
        <v>4</v>
      </c>
      <c r="T3055" s="55"/>
      <c r="U3055" s="25" t="s">
        <v>19</v>
      </c>
      <c r="V3055" s="25" t="str">
        <f>VLOOKUP(P3055,'Customer List'!B:C,2,)</f>
        <v>Bhuvneshwar</v>
      </c>
      <c r="W3055" s="56"/>
      <c r="X3055" s="45" t="str">
        <f t="shared" si="500"/>
        <v/>
      </c>
      <c r="Y3055" s="25" t="str">
        <f t="shared" si="505"/>
        <v/>
      </c>
      <c r="Z3055" s="25" t="str">
        <f t="shared" si="506"/>
        <v>Tuesday</v>
      </c>
      <c r="AA3055" s="25" t="str">
        <f t="shared" ref="AA3055:AA3117" si="507">IF(X3055="", "", TEXT(X3055, "dddd"))</f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501"/>
        <v>3052</v>
      </c>
      <c r="B3056" s="25" t="s">
        <v>4740</v>
      </c>
      <c r="C3056" s="45">
        <v>45926</v>
      </c>
      <c r="D3056" s="45">
        <v>45936</v>
      </c>
      <c r="E3056" s="8">
        <v>57.4</v>
      </c>
      <c r="F3056" s="8">
        <f t="shared" si="502"/>
        <v>5051.2</v>
      </c>
      <c r="G3056" s="54">
        <f t="shared" si="503"/>
        <v>5051.2</v>
      </c>
      <c r="H3056" s="25">
        <v>100327</v>
      </c>
      <c r="I3056" s="25" t="s">
        <v>4536</v>
      </c>
      <c r="J3056" s="25">
        <v>1</v>
      </c>
      <c r="K3056" s="25">
        <v>1</v>
      </c>
      <c r="L3056" s="25">
        <f t="shared" si="504"/>
        <v>0</v>
      </c>
      <c r="M3056" s="25" t="s">
        <v>4886</v>
      </c>
      <c r="N3056" s="45">
        <v>45937</v>
      </c>
      <c r="O3056" s="54">
        <v>9532</v>
      </c>
      <c r="P3056" s="25" t="s">
        <v>4673</v>
      </c>
      <c r="Q3056" s="25">
        <v>58156568330</v>
      </c>
      <c r="R3056" s="25" t="s">
        <v>41</v>
      </c>
      <c r="S3056" s="3">
        <v>4</v>
      </c>
      <c r="T3056" s="55"/>
      <c r="U3056" s="25" t="s">
        <v>19</v>
      </c>
      <c r="V3056" s="25" t="str">
        <f>VLOOKUP(P3056,'Customer List'!B:C,2,)</f>
        <v>Hyderabad</v>
      </c>
      <c r="W3056" s="56"/>
      <c r="X3056" s="45">
        <v>45939</v>
      </c>
      <c r="Y3056" s="25">
        <f t="shared" si="505"/>
        <v>2</v>
      </c>
      <c r="Z3056" s="25" t="str">
        <f t="shared" si="506"/>
        <v>Tuesday</v>
      </c>
      <c r="AA3056" s="25" t="str">
        <f t="shared" si="507"/>
        <v>Thursday</v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501"/>
        <v>3053</v>
      </c>
      <c r="B3057" s="25" t="s">
        <v>4740</v>
      </c>
      <c r="C3057" s="45">
        <v>45926</v>
      </c>
      <c r="D3057" s="45">
        <v>45936</v>
      </c>
      <c r="E3057" s="8">
        <v>224</v>
      </c>
      <c r="F3057" s="8">
        <f t="shared" si="502"/>
        <v>19712</v>
      </c>
      <c r="G3057" s="54">
        <f t="shared" si="503"/>
        <v>19712</v>
      </c>
      <c r="H3057" s="25">
        <v>100496</v>
      </c>
      <c r="I3057" s="25" t="s">
        <v>4537</v>
      </c>
      <c r="J3057" s="25">
        <v>1</v>
      </c>
      <c r="K3057" s="25">
        <v>1</v>
      </c>
      <c r="L3057" s="25">
        <f t="shared" si="504"/>
        <v>0</v>
      </c>
      <c r="M3057" s="25" t="s">
        <v>4934</v>
      </c>
      <c r="N3057" s="45">
        <v>45937</v>
      </c>
      <c r="O3057" s="54">
        <v>29760</v>
      </c>
      <c r="P3057" s="25" t="s">
        <v>173</v>
      </c>
      <c r="Q3057" s="25">
        <v>58156571163</v>
      </c>
      <c r="R3057" s="25" t="s">
        <v>41</v>
      </c>
      <c r="S3057" s="3">
        <v>4</v>
      </c>
      <c r="T3057" s="55"/>
      <c r="U3057" s="25" t="s">
        <v>19</v>
      </c>
      <c r="V3057" s="25" t="str">
        <f>VLOOKUP(P3057,'Customer List'!B:C,2,)</f>
        <v>Kolkata</v>
      </c>
      <c r="W3057" s="56"/>
      <c r="X3057" s="45">
        <v>45939</v>
      </c>
      <c r="Y3057" s="25">
        <f t="shared" si="505"/>
        <v>2</v>
      </c>
      <c r="Z3057" s="25" t="str">
        <f t="shared" si="506"/>
        <v>Tuesday</v>
      </c>
      <c r="AA3057" s="25" t="str">
        <f t="shared" si="507"/>
        <v>Thursday</v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501"/>
        <v>3054</v>
      </c>
      <c r="B3058" s="25" t="s">
        <v>4740</v>
      </c>
      <c r="C3058" s="45">
        <v>45926</v>
      </c>
      <c r="D3058" s="45">
        <v>45936</v>
      </c>
      <c r="E3058" s="8">
        <v>138.6</v>
      </c>
      <c r="F3058" s="8">
        <f t="shared" si="502"/>
        <v>12196.8</v>
      </c>
      <c r="G3058" s="54">
        <f t="shared" si="503"/>
        <v>12196.8</v>
      </c>
      <c r="H3058" s="25">
        <v>100526</v>
      </c>
      <c r="I3058" s="25" t="s">
        <v>4538</v>
      </c>
      <c r="J3058" s="25">
        <v>1</v>
      </c>
      <c r="K3058" s="25">
        <v>1</v>
      </c>
      <c r="L3058" s="25">
        <f t="shared" si="504"/>
        <v>0</v>
      </c>
      <c r="M3058" s="25" t="s">
        <v>4934</v>
      </c>
      <c r="N3058" s="45">
        <v>45937</v>
      </c>
      <c r="O3058" s="54">
        <v>18414</v>
      </c>
      <c r="P3058" s="25" t="s">
        <v>173</v>
      </c>
      <c r="Q3058" s="25">
        <v>58156571163</v>
      </c>
      <c r="R3058" s="25" t="s">
        <v>41</v>
      </c>
      <c r="S3058" s="3">
        <v>4</v>
      </c>
      <c r="T3058" s="55"/>
      <c r="U3058" s="25" t="s">
        <v>19</v>
      </c>
      <c r="V3058" s="25" t="str">
        <f>VLOOKUP(P3058,'Customer List'!B:C,2,)</f>
        <v>Kolkata</v>
      </c>
      <c r="W3058" s="56"/>
      <c r="X3058" s="45">
        <v>45939</v>
      </c>
      <c r="Y3058" s="25">
        <f t="shared" si="505"/>
        <v>2</v>
      </c>
      <c r="Z3058" s="25" t="str">
        <f t="shared" si="506"/>
        <v>Tuesday</v>
      </c>
      <c r="AA3058" s="25" t="str">
        <f t="shared" si="507"/>
        <v>Thursday</v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501"/>
        <v>3055</v>
      </c>
      <c r="B3059" s="25" t="s">
        <v>4740</v>
      </c>
      <c r="C3059" s="45">
        <v>45926</v>
      </c>
      <c r="D3059" s="45">
        <v>45936</v>
      </c>
      <c r="E3059" s="8">
        <v>73.5</v>
      </c>
      <c r="F3059" s="8">
        <f t="shared" si="502"/>
        <v>6468</v>
      </c>
      <c r="G3059" s="54">
        <f t="shared" si="503"/>
        <v>6468</v>
      </c>
      <c r="H3059" s="25">
        <v>101212</v>
      </c>
      <c r="I3059" s="25" t="s">
        <v>3927</v>
      </c>
      <c r="J3059" s="25">
        <v>1</v>
      </c>
      <c r="K3059" s="25">
        <v>1</v>
      </c>
      <c r="L3059" s="25">
        <f t="shared" si="504"/>
        <v>0</v>
      </c>
      <c r="M3059" s="25" t="s">
        <v>4934</v>
      </c>
      <c r="N3059" s="45">
        <v>45937</v>
      </c>
      <c r="O3059" s="54">
        <v>9765</v>
      </c>
      <c r="P3059" s="25" t="s">
        <v>173</v>
      </c>
      <c r="Q3059" s="25">
        <v>58156571163</v>
      </c>
      <c r="R3059" s="25" t="s">
        <v>41</v>
      </c>
      <c r="S3059" s="3">
        <v>4</v>
      </c>
      <c r="T3059" s="55"/>
      <c r="U3059" s="25" t="s">
        <v>19</v>
      </c>
      <c r="V3059" s="25" t="str">
        <f>VLOOKUP(P3059,'Customer List'!B:C,2,)</f>
        <v>Kolkata</v>
      </c>
      <c r="W3059" s="56"/>
      <c r="X3059" s="45">
        <v>45939</v>
      </c>
      <c r="Y3059" s="25">
        <f t="shared" si="505"/>
        <v>2</v>
      </c>
      <c r="Z3059" s="25" t="str">
        <f t="shared" si="506"/>
        <v>Tuesday</v>
      </c>
      <c r="AA3059" s="25" t="str">
        <f t="shared" si="507"/>
        <v>Thursday</v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501"/>
        <v>3056</v>
      </c>
      <c r="B3060" s="25" t="s">
        <v>4740</v>
      </c>
      <c r="C3060" s="45">
        <v>45926</v>
      </c>
      <c r="D3060" s="45">
        <v>45936</v>
      </c>
      <c r="E3060" s="8">
        <v>201.6</v>
      </c>
      <c r="F3060" s="8">
        <f t="shared" si="502"/>
        <v>17740.8</v>
      </c>
      <c r="G3060" s="54">
        <f t="shared" si="503"/>
        <v>17740.8</v>
      </c>
      <c r="H3060" s="25">
        <v>101230</v>
      </c>
      <c r="I3060" s="25" t="s">
        <v>4539</v>
      </c>
      <c r="J3060" s="25">
        <v>1</v>
      </c>
      <c r="K3060" s="25">
        <v>1</v>
      </c>
      <c r="L3060" s="25">
        <f t="shared" si="504"/>
        <v>0</v>
      </c>
      <c r="M3060" s="25" t="s">
        <v>4877</v>
      </c>
      <c r="N3060" s="45">
        <v>45937</v>
      </c>
      <c r="O3060" s="54">
        <v>24611.040000000001</v>
      </c>
      <c r="P3060" s="25" t="s">
        <v>243</v>
      </c>
      <c r="Q3060" s="25">
        <v>58156569435</v>
      </c>
      <c r="R3060" s="25" t="s">
        <v>41</v>
      </c>
      <c r="S3060" s="3">
        <v>4</v>
      </c>
      <c r="T3060" s="55"/>
      <c r="U3060" s="25" t="s">
        <v>19</v>
      </c>
      <c r="V3060" s="25" t="str">
        <f>VLOOKUP(P3060,'Customer List'!B:C,2,)</f>
        <v>Mumbai</v>
      </c>
      <c r="W3060" s="56"/>
      <c r="X3060" s="45">
        <v>45938</v>
      </c>
      <c r="Y3060" s="25">
        <f t="shared" si="505"/>
        <v>1</v>
      </c>
      <c r="Z3060" s="25" t="str">
        <f t="shared" si="506"/>
        <v>Tuesday</v>
      </c>
      <c r="AA3060" s="25" t="str">
        <f t="shared" si="507"/>
        <v>Wednesday</v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501"/>
        <v>3057</v>
      </c>
      <c r="B3061" s="25" t="s">
        <v>4740</v>
      </c>
      <c r="C3061" s="45">
        <v>45926</v>
      </c>
      <c r="D3061" s="45">
        <v>45936</v>
      </c>
      <c r="E3061" s="8">
        <v>181.5</v>
      </c>
      <c r="F3061" s="8">
        <f t="shared" si="502"/>
        <v>15972</v>
      </c>
      <c r="G3061" s="54">
        <f t="shared" si="503"/>
        <v>15972</v>
      </c>
      <c r="H3061" s="25">
        <v>101251</v>
      </c>
      <c r="I3061" s="25" t="s">
        <v>4540</v>
      </c>
      <c r="J3061" s="25">
        <v>1</v>
      </c>
      <c r="K3061" s="25"/>
      <c r="L3061" s="25">
        <f t="shared" si="504"/>
        <v>1</v>
      </c>
      <c r="M3061" s="25"/>
      <c r="N3061" s="45"/>
      <c r="O3061" s="54"/>
      <c r="P3061" s="25" t="s">
        <v>1137</v>
      </c>
      <c r="Q3061" s="25"/>
      <c r="R3061" s="25"/>
      <c r="S3061" s="3">
        <v>4</v>
      </c>
      <c r="T3061" s="55"/>
      <c r="U3061" s="25" t="s">
        <v>19</v>
      </c>
      <c r="V3061" s="25" t="str">
        <f>VLOOKUP(P3061,'Customer List'!B:C,2,)</f>
        <v>Kerala</v>
      </c>
      <c r="W3061" s="56" t="s">
        <v>4863</v>
      </c>
      <c r="X3061" s="45" t="str">
        <f>IF(OR(R3061 = "PRIYANKA MADAM", R3061 = "DEEPAK", R3061 = "PORTER"),N3061,"")</f>
        <v/>
      </c>
      <c r="Y3061" s="25" t="str">
        <f t="shared" si="505"/>
        <v/>
      </c>
      <c r="Z3061" s="25" t="str">
        <f t="shared" si="506"/>
        <v/>
      </c>
      <c r="AA3061" s="25" t="str">
        <f t="shared" si="507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501"/>
        <v>3058</v>
      </c>
      <c r="B3062" s="25" t="s">
        <v>4740</v>
      </c>
      <c r="C3062" s="45">
        <v>45926</v>
      </c>
      <c r="D3062" s="45">
        <v>45936</v>
      </c>
      <c r="E3062" s="8">
        <v>214.5</v>
      </c>
      <c r="F3062" s="8">
        <f t="shared" si="502"/>
        <v>18876</v>
      </c>
      <c r="G3062" s="54">
        <f t="shared" si="503"/>
        <v>18876</v>
      </c>
      <c r="H3062" s="25">
        <v>101337</v>
      </c>
      <c r="I3062" s="25" t="s">
        <v>4541</v>
      </c>
      <c r="J3062" s="25">
        <v>1</v>
      </c>
      <c r="K3062" s="25">
        <v>1</v>
      </c>
      <c r="L3062" s="25">
        <f t="shared" si="504"/>
        <v>0</v>
      </c>
      <c r="M3062" s="25" t="s">
        <v>4934</v>
      </c>
      <c r="N3062" s="45">
        <v>45937</v>
      </c>
      <c r="O3062" s="54">
        <v>26598</v>
      </c>
      <c r="P3062" s="25" t="s">
        <v>173</v>
      </c>
      <c r="Q3062" s="25">
        <v>58156571163</v>
      </c>
      <c r="R3062" s="25" t="s">
        <v>41</v>
      </c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/>
      <c r="X3062" s="45">
        <v>45939</v>
      </c>
      <c r="Y3062" s="25">
        <f t="shared" si="505"/>
        <v>2</v>
      </c>
      <c r="Z3062" s="25" t="str">
        <f t="shared" si="506"/>
        <v>Tuesday</v>
      </c>
      <c r="AA3062" s="25" t="str">
        <f t="shared" si="507"/>
        <v>Thursday</v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501"/>
        <v>3059</v>
      </c>
      <c r="B3063" s="25" t="s">
        <v>4740</v>
      </c>
      <c r="C3063" s="45">
        <v>45926</v>
      </c>
      <c r="D3063" s="45">
        <v>45936</v>
      </c>
      <c r="E3063" s="8">
        <v>107.1</v>
      </c>
      <c r="F3063" s="8">
        <f t="shared" si="502"/>
        <v>9424.7999999999993</v>
      </c>
      <c r="G3063" s="54">
        <f t="shared" si="503"/>
        <v>9424.7999999999993</v>
      </c>
      <c r="H3063" s="25">
        <v>102615</v>
      </c>
      <c r="I3063" s="25" t="s">
        <v>4542</v>
      </c>
      <c r="J3063" s="25">
        <v>1</v>
      </c>
      <c r="K3063" s="25">
        <v>1</v>
      </c>
      <c r="L3063" s="25">
        <f t="shared" si="504"/>
        <v>0</v>
      </c>
      <c r="M3063" s="25" t="s">
        <v>4934</v>
      </c>
      <c r="N3063" s="45">
        <v>45937</v>
      </c>
      <c r="O3063" s="54">
        <v>14229</v>
      </c>
      <c r="P3063" s="25" t="s">
        <v>173</v>
      </c>
      <c r="Q3063" s="25">
        <v>58156571163</v>
      </c>
      <c r="R3063" s="25" t="s">
        <v>41</v>
      </c>
      <c r="S3063" s="3">
        <v>4</v>
      </c>
      <c r="T3063" s="55"/>
      <c r="U3063" s="25" t="s">
        <v>19</v>
      </c>
      <c r="V3063" s="25" t="str">
        <f>VLOOKUP(P3063,'Customer List'!B:C,2,)</f>
        <v>Kolkata</v>
      </c>
      <c r="W3063" s="56"/>
      <c r="X3063" s="45">
        <v>45939</v>
      </c>
      <c r="Y3063" s="25">
        <f t="shared" si="505"/>
        <v>2</v>
      </c>
      <c r="Z3063" s="25" t="str">
        <f t="shared" si="506"/>
        <v>Tuesday</v>
      </c>
      <c r="AA3063" s="25" t="str">
        <f t="shared" si="507"/>
        <v>Thursday</v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501"/>
        <v>3060</v>
      </c>
      <c r="B3064" s="25" t="s">
        <v>4740</v>
      </c>
      <c r="C3064" s="45">
        <v>45926</v>
      </c>
      <c r="D3064" s="45">
        <v>45936</v>
      </c>
      <c r="E3064" s="8">
        <v>65.8</v>
      </c>
      <c r="F3064" s="8">
        <f t="shared" si="502"/>
        <v>5790.4</v>
      </c>
      <c r="G3064" s="54">
        <f t="shared" si="503"/>
        <v>5790.4</v>
      </c>
      <c r="H3064" s="25">
        <v>103025</v>
      </c>
      <c r="I3064" s="25" t="s">
        <v>4543</v>
      </c>
      <c r="J3064" s="25">
        <v>1</v>
      </c>
      <c r="K3064" s="25">
        <v>1</v>
      </c>
      <c r="L3064" s="25">
        <f t="shared" si="504"/>
        <v>0</v>
      </c>
      <c r="M3064" s="25" t="s">
        <v>4886</v>
      </c>
      <c r="N3064" s="45">
        <v>45937</v>
      </c>
      <c r="O3064" s="54">
        <v>10927</v>
      </c>
      <c r="P3064" s="25" t="s">
        <v>4673</v>
      </c>
      <c r="Q3064" s="25">
        <v>58156568330</v>
      </c>
      <c r="R3064" s="25" t="s">
        <v>41</v>
      </c>
      <c r="S3064" s="3">
        <v>4</v>
      </c>
      <c r="T3064" s="55"/>
      <c r="U3064" s="25" t="s">
        <v>19</v>
      </c>
      <c r="V3064" s="25" t="str">
        <f>VLOOKUP(P3064,'Customer List'!B:C,2,)</f>
        <v>Hyderabad</v>
      </c>
      <c r="W3064" s="56"/>
      <c r="X3064" s="45">
        <v>45939</v>
      </c>
      <c r="Y3064" s="25">
        <f t="shared" si="505"/>
        <v>2</v>
      </c>
      <c r="Z3064" s="25" t="str">
        <f t="shared" si="506"/>
        <v>Tuesday</v>
      </c>
      <c r="AA3064" s="25" t="str">
        <f t="shared" si="507"/>
        <v>Thursday</v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501"/>
        <v>3061</v>
      </c>
      <c r="B3065" s="25" t="s">
        <v>4740</v>
      </c>
      <c r="C3065" s="45">
        <v>45926</v>
      </c>
      <c r="D3065" s="45">
        <v>45936</v>
      </c>
      <c r="E3065" s="8">
        <v>154.69999999999999</v>
      </c>
      <c r="F3065" s="8">
        <f t="shared" si="502"/>
        <v>13613.599999999999</v>
      </c>
      <c r="G3065" s="54">
        <f t="shared" si="503"/>
        <v>13613.599999999999</v>
      </c>
      <c r="H3065" s="25">
        <v>103132</v>
      </c>
      <c r="I3065" s="25" t="s">
        <v>4544</v>
      </c>
      <c r="J3065" s="25">
        <v>1</v>
      </c>
      <c r="K3065" s="25">
        <v>1</v>
      </c>
      <c r="L3065" s="25">
        <f t="shared" si="504"/>
        <v>0</v>
      </c>
      <c r="M3065" s="25" t="s">
        <v>4934</v>
      </c>
      <c r="N3065" s="45">
        <v>45937</v>
      </c>
      <c r="O3065" s="54">
        <v>20553</v>
      </c>
      <c r="P3065" s="25" t="s">
        <v>173</v>
      </c>
      <c r="Q3065" s="25">
        <v>58156571163</v>
      </c>
      <c r="R3065" s="25" t="s">
        <v>41</v>
      </c>
      <c r="S3065" s="3">
        <v>4</v>
      </c>
      <c r="T3065" s="55"/>
      <c r="U3065" s="25" t="s">
        <v>19</v>
      </c>
      <c r="V3065" s="25" t="str">
        <f>VLOOKUP(P3065,'Customer List'!B:C,2,)</f>
        <v>Kolkata</v>
      </c>
      <c r="W3065" s="56"/>
      <c r="X3065" s="45">
        <v>45939</v>
      </c>
      <c r="Y3065" s="25">
        <f t="shared" si="505"/>
        <v>2</v>
      </c>
      <c r="Z3065" s="25" t="str">
        <f t="shared" si="506"/>
        <v>Tuesday</v>
      </c>
      <c r="AA3065" s="25" t="str">
        <f t="shared" si="507"/>
        <v>Thursday</v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501"/>
        <v>3062</v>
      </c>
      <c r="B3066" s="25" t="s">
        <v>4740</v>
      </c>
      <c r="C3066" s="45">
        <v>45926</v>
      </c>
      <c r="D3066" s="45">
        <v>45936</v>
      </c>
      <c r="E3066" s="8">
        <v>326.25</v>
      </c>
      <c r="F3066" s="8">
        <f t="shared" si="502"/>
        <v>28710</v>
      </c>
      <c r="G3066" s="54">
        <f t="shared" si="503"/>
        <v>28710</v>
      </c>
      <c r="H3066" s="25">
        <v>103140</v>
      </c>
      <c r="I3066" s="25" t="s">
        <v>4545</v>
      </c>
      <c r="J3066" s="25">
        <v>1</v>
      </c>
      <c r="K3066" s="25">
        <v>1</v>
      </c>
      <c r="L3066" s="25">
        <f t="shared" si="504"/>
        <v>0</v>
      </c>
      <c r="M3066" s="25" t="s">
        <v>4934</v>
      </c>
      <c r="N3066" s="45">
        <v>45937</v>
      </c>
      <c r="O3066" s="54">
        <v>40455</v>
      </c>
      <c r="P3066" s="25" t="s">
        <v>173</v>
      </c>
      <c r="Q3066" s="25">
        <v>58156571163</v>
      </c>
      <c r="R3066" s="25" t="s">
        <v>41</v>
      </c>
      <c r="S3066" s="3">
        <v>4</v>
      </c>
      <c r="T3066" s="55"/>
      <c r="U3066" s="25" t="s">
        <v>19</v>
      </c>
      <c r="V3066" s="25" t="str">
        <f>VLOOKUP(P3066,'Customer List'!B:C,2,)</f>
        <v>Kolkata</v>
      </c>
      <c r="W3066" s="56"/>
      <c r="X3066" s="45">
        <v>45939</v>
      </c>
      <c r="Y3066" s="25">
        <f t="shared" si="505"/>
        <v>2</v>
      </c>
      <c r="Z3066" s="25" t="str">
        <f t="shared" si="506"/>
        <v>Tuesday</v>
      </c>
      <c r="AA3066" s="25" t="str">
        <f t="shared" si="507"/>
        <v>Thursday</v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501"/>
        <v>3063</v>
      </c>
      <c r="B3067" s="25" t="s">
        <v>4740</v>
      </c>
      <c r="C3067" s="45">
        <v>45926</v>
      </c>
      <c r="D3067" s="45">
        <v>45936</v>
      </c>
      <c r="E3067" s="8">
        <v>231.75</v>
      </c>
      <c r="F3067" s="8">
        <f t="shared" si="502"/>
        <v>20394</v>
      </c>
      <c r="G3067" s="54">
        <f t="shared" si="503"/>
        <v>40788</v>
      </c>
      <c r="H3067" s="25">
        <v>103157</v>
      </c>
      <c r="I3067" s="25" t="s">
        <v>4546</v>
      </c>
      <c r="J3067" s="25">
        <v>2</v>
      </c>
      <c r="K3067" s="25">
        <v>2</v>
      </c>
      <c r="L3067" s="25">
        <f t="shared" si="504"/>
        <v>0</v>
      </c>
      <c r="M3067" s="25"/>
      <c r="N3067" s="45">
        <v>45937</v>
      </c>
      <c r="O3067" s="54">
        <v>52839</v>
      </c>
      <c r="P3067" s="25" t="s">
        <v>618</v>
      </c>
      <c r="Q3067" s="25">
        <v>58156578664</v>
      </c>
      <c r="R3067" s="25"/>
      <c r="S3067" s="3">
        <v>4</v>
      </c>
      <c r="T3067" s="55"/>
      <c r="U3067" s="25" t="s">
        <v>19</v>
      </c>
      <c r="V3067" s="25" t="str">
        <f>VLOOKUP(P3067,'Customer List'!B:C,2,)</f>
        <v>Bhuvneshwar</v>
      </c>
      <c r="W3067" s="56"/>
      <c r="X3067" s="45" t="str">
        <f>IF(OR(R3067 = "PRIYANKA MADAM", R3067 = "DEEPAK", R3067 = "PORTER"),N3067,"")</f>
        <v/>
      </c>
      <c r="Y3067" s="25" t="str">
        <f t="shared" si="505"/>
        <v/>
      </c>
      <c r="Z3067" s="25" t="str">
        <f t="shared" si="506"/>
        <v>Tuesday</v>
      </c>
      <c r="AA3067" s="25" t="str">
        <f t="shared" si="507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501"/>
        <v>3064</v>
      </c>
      <c r="B3068" s="25" t="s">
        <v>4740</v>
      </c>
      <c r="C3068" s="45">
        <v>45926</v>
      </c>
      <c r="D3068" s="45">
        <v>45936</v>
      </c>
      <c r="E3068" s="8">
        <v>45.5</v>
      </c>
      <c r="F3068" s="8">
        <f t="shared" si="502"/>
        <v>4004</v>
      </c>
      <c r="G3068" s="54">
        <f t="shared" si="503"/>
        <v>4004</v>
      </c>
      <c r="H3068" s="25">
        <v>104103</v>
      </c>
      <c r="I3068" s="25" t="s">
        <v>4547</v>
      </c>
      <c r="J3068" s="25">
        <v>1</v>
      </c>
      <c r="K3068" s="25">
        <v>1</v>
      </c>
      <c r="L3068" s="25">
        <f t="shared" si="504"/>
        <v>0</v>
      </c>
      <c r="M3068" s="25" t="s">
        <v>4942</v>
      </c>
      <c r="N3068" s="45">
        <v>45937</v>
      </c>
      <c r="O3068" s="54">
        <v>4937.3999999999996</v>
      </c>
      <c r="P3068" s="25" t="s">
        <v>277</v>
      </c>
      <c r="Q3068" s="25">
        <v>58156565795</v>
      </c>
      <c r="R3068" s="25" t="s">
        <v>41</v>
      </c>
      <c r="S3068" s="3">
        <v>4</v>
      </c>
      <c r="T3068" s="55"/>
      <c r="U3068" s="25" t="s">
        <v>19</v>
      </c>
      <c r="V3068" s="25" t="str">
        <f>VLOOKUP(P3068,'Customer List'!B:C,2,)</f>
        <v>Pune</v>
      </c>
      <c r="W3068" s="56"/>
      <c r="X3068" s="45">
        <v>45938</v>
      </c>
      <c r="Y3068" s="25">
        <f t="shared" si="505"/>
        <v>1</v>
      </c>
      <c r="Z3068" s="25" t="str">
        <f t="shared" si="506"/>
        <v>Tuesday</v>
      </c>
      <c r="AA3068" s="25" t="str">
        <f t="shared" si="507"/>
        <v>Wednesday</v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501"/>
        <v>3065</v>
      </c>
      <c r="B3069" s="25" t="s">
        <v>4740</v>
      </c>
      <c r="C3069" s="45">
        <v>45926</v>
      </c>
      <c r="D3069" s="45">
        <v>45936</v>
      </c>
      <c r="E3069" s="8">
        <v>212.8</v>
      </c>
      <c r="F3069" s="8">
        <f t="shared" si="502"/>
        <v>18726.400000000001</v>
      </c>
      <c r="G3069" s="54">
        <f t="shared" si="503"/>
        <v>18726.400000000001</v>
      </c>
      <c r="H3069" s="25">
        <v>104106</v>
      </c>
      <c r="I3069" s="25" t="s">
        <v>4548</v>
      </c>
      <c r="J3069" s="25">
        <v>1</v>
      </c>
      <c r="K3069" s="25">
        <v>1</v>
      </c>
      <c r="L3069" s="25">
        <f t="shared" si="504"/>
        <v>0</v>
      </c>
      <c r="M3069" s="25" t="s">
        <v>4942</v>
      </c>
      <c r="N3069" s="45">
        <v>45937</v>
      </c>
      <c r="O3069" s="54">
        <v>23091.84</v>
      </c>
      <c r="P3069" s="25" t="s">
        <v>277</v>
      </c>
      <c r="Q3069" s="25">
        <v>58156565795</v>
      </c>
      <c r="R3069" s="25" t="s">
        <v>41</v>
      </c>
      <c r="S3069" s="3">
        <v>4</v>
      </c>
      <c r="T3069" s="55"/>
      <c r="U3069" s="25" t="s">
        <v>19</v>
      </c>
      <c r="V3069" s="25" t="str">
        <f>VLOOKUP(P3069,'Customer List'!B:C,2,)</f>
        <v>Pune</v>
      </c>
      <c r="W3069" s="56"/>
      <c r="X3069" s="45">
        <v>45938</v>
      </c>
      <c r="Y3069" s="25">
        <f t="shared" si="505"/>
        <v>1</v>
      </c>
      <c r="Z3069" s="25" t="str">
        <f t="shared" si="506"/>
        <v>Tuesday</v>
      </c>
      <c r="AA3069" s="25" t="str">
        <f t="shared" si="507"/>
        <v>Wednesday</v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501"/>
        <v>3066</v>
      </c>
      <c r="B3070" s="25" t="s">
        <v>4740</v>
      </c>
      <c r="C3070" s="45">
        <v>45926</v>
      </c>
      <c r="D3070" s="45">
        <v>45936</v>
      </c>
      <c r="E3070" s="8">
        <v>201.6</v>
      </c>
      <c r="F3070" s="8">
        <f t="shared" si="502"/>
        <v>17740.8</v>
      </c>
      <c r="G3070" s="54">
        <f t="shared" si="503"/>
        <v>17740.8</v>
      </c>
      <c r="H3070" s="25">
        <v>105322</v>
      </c>
      <c r="I3070" s="25" t="s">
        <v>4549</v>
      </c>
      <c r="J3070" s="25">
        <v>1</v>
      </c>
      <c r="K3070" s="25">
        <v>1</v>
      </c>
      <c r="L3070" s="25">
        <f t="shared" si="504"/>
        <v>0</v>
      </c>
      <c r="M3070" s="25" t="s">
        <v>4934</v>
      </c>
      <c r="N3070" s="45">
        <v>45937</v>
      </c>
      <c r="O3070" s="54">
        <v>26784</v>
      </c>
      <c r="P3070" s="25" t="s">
        <v>173</v>
      </c>
      <c r="Q3070" s="25">
        <v>58156571163</v>
      </c>
      <c r="R3070" s="25" t="s">
        <v>41</v>
      </c>
      <c r="S3070" s="3">
        <v>4</v>
      </c>
      <c r="T3070" s="55"/>
      <c r="U3070" s="25" t="s">
        <v>19</v>
      </c>
      <c r="V3070" s="25" t="str">
        <f>VLOOKUP(P3070,'Customer List'!B:C,2,)</f>
        <v>Kolkata</v>
      </c>
      <c r="W3070" s="56"/>
      <c r="X3070" s="45">
        <v>45939</v>
      </c>
      <c r="Y3070" s="25">
        <f t="shared" si="505"/>
        <v>2</v>
      </c>
      <c r="Z3070" s="25" t="str">
        <f t="shared" si="506"/>
        <v>Tuesday</v>
      </c>
      <c r="AA3070" s="25" t="str">
        <f t="shared" si="507"/>
        <v>Thursday</v>
      </c>
      <c r="AB3070" s="25" t="str">
        <f>VLOOKUP(U3070,'Currency Sheet'!A:C,3,)</f>
        <v>DOLLAR</v>
      </c>
      <c r="AC3070" s="67" t="str">
        <f>VLOOKUP(P3070,'Customer List'!B:D,3,)</f>
        <v>OutStation</v>
      </c>
    </row>
    <row r="3071" spans="1:29" x14ac:dyDescent="0.25">
      <c r="A3071" s="25">
        <f t="shared" si="501"/>
        <v>3067</v>
      </c>
      <c r="B3071" s="25" t="s">
        <v>4740</v>
      </c>
      <c r="C3071" s="45">
        <v>45926</v>
      </c>
      <c r="D3071" s="45">
        <v>45936</v>
      </c>
      <c r="E3071" s="8">
        <v>186.9</v>
      </c>
      <c r="F3071" s="8">
        <f t="shared" si="502"/>
        <v>16447.2</v>
      </c>
      <c r="G3071" s="54">
        <f t="shared" si="503"/>
        <v>16447.2</v>
      </c>
      <c r="H3071" s="25">
        <v>106610</v>
      </c>
      <c r="I3071" s="25" t="s">
        <v>4550</v>
      </c>
      <c r="J3071" s="25">
        <v>1</v>
      </c>
      <c r="K3071" s="25">
        <v>1</v>
      </c>
      <c r="L3071" s="25">
        <f t="shared" si="504"/>
        <v>0</v>
      </c>
      <c r="M3071" s="25" t="s">
        <v>4973</v>
      </c>
      <c r="N3071" s="45">
        <v>45938</v>
      </c>
      <c r="O3071" s="54">
        <v>28969.5</v>
      </c>
      <c r="P3071" s="25" t="s">
        <v>1140</v>
      </c>
      <c r="Q3071" s="25" t="s">
        <v>637</v>
      </c>
      <c r="R3071" s="25" t="s">
        <v>725</v>
      </c>
      <c r="S3071" s="3">
        <v>4</v>
      </c>
      <c r="T3071" s="55"/>
      <c r="U3071" s="25" t="s">
        <v>19</v>
      </c>
      <c r="V3071" s="25" t="str">
        <f>VLOOKUP(P3071,'Customer List'!B:C,2,)</f>
        <v>Delhi</v>
      </c>
      <c r="W3071" s="56"/>
      <c r="X3071" s="45">
        <f>IF(OR(R3071 = "PRIYANKA MADAM", R3071 = "DEEPAK", R3071 = "PORTER"),N3071,"")</f>
        <v>45938</v>
      </c>
      <c r="Y3071" s="25">
        <f t="shared" si="505"/>
        <v>0</v>
      </c>
      <c r="Z3071" s="25" t="str">
        <f t="shared" si="506"/>
        <v>Wednesday</v>
      </c>
      <c r="AA3071" s="25" t="str">
        <f t="shared" si="507"/>
        <v>Wednesday</v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x14ac:dyDescent="0.25">
      <c r="A3072" s="25">
        <f t="shared" si="501"/>
        <v>3068</v>
      </c>
      <c r="B3072" s="25" t="s">
        <v>4740</v>
      </c>
      <c r="C3072" s="45">
        <v>45926</v>
      </c>
      <c r="D3072" s="45">
        <v>45936</v>
      </c>
      <c r="E3072" s="8">
        <v>85.4</v>
      </c>
      <c r="F3072" s="8">
        <f t="shared" si="502"/>
        <v>7515.2000000000007</v>
      </c>
      <c r="G3072" s="54">
        <f t="shared" si="503"/>
        <v>7515.2000000000007</v>
      </c>
      <c r="H3072" s="25">
        <v>108907</v>
      </c>
      <c r="I3072" s="25" t="s">
        <v>4551</v>
      </c>
      <c r="J3072" s="25">
        <v>1</v>
      </c>
      <c r="K3072" s="25">
        <v>1</v>
      </c>
      <c r="L3072" s="25">
        <f t="shared" si="504"/>
        <v>0</v>
      </c>
      <c r="M3072" s="25" t="s">
        <v>4936</v>
      </c>
      <c r="N3072" s="45">
        <v>45937</v>
      </c>
      <c r="O3072" s="54">
        <v>12810</v>
      </c>
      <c r="P3072" s="25" t="s">
        <v>173</v>
      </c>
      <c r="Q3072" s="25">
        <v>58156571163</v>
      </c>
      <c r="R3072" s="25" t="s">
        <v>41</v>
      </c>
      <c r="S3072" s="3">
        <v>4</v>
      </c>
      <c r="T3072" s="55"/>
      <c r="U3072" s="25" t="s">
        <v>19</v>
      </c>
      <c r="V3072" s="25" t="str">
        <f>VLOOKUP(P3072,'Customer List'!B:C,2,)</f>
        <v>Kolkata</v>
      </c>
      <c r="W3072" s="56"/>
      <c r="X3072" s="45">
        <v>45939</v>
      </c>
      <c r="Y3072" s="25">
        <f t="shared" si="505"/>
        <v>2</v>
      </c>
      <c r="Z3072" s="25" t="str">
        <f t="shared" si="506"/>
        <v>Tuesday</v>
      </c>
      <c r="AA3072" s="25" t="str">
        <f t="shared" si="507"/>
        <v>Thursday</v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501"/>
        <v>3069</v>
      </c>
      <c r="B3073" s="25" t="s">
        <v>4740</v>
      </c>
      <c r="C3073" s="45">
        <v>45926</v>
      </c>
      <c r="D3073" s="45">
        <v>45936</v>
      </c>
      <c r="E3073" s="8">
        <v>51.1</v>
      </c>
      <c r="F3073" s="8">
        <f t="shared" si="502"/>
        <v>4496.8</v>
      </c>
      <c r="G3073" s="54">
        <f t="shared" si="503"/>
        <v>4496.8</v>
      </c>
      <c r="H3073" s="25">
        <v>109207</v>
      </c>
      <c r="I3073" s="25" t="s">
        <v>4552</v>
      </c>
      <c r="J3073" s="25">
        <v>1</v>
      </c>
      <c r="K3073" s="25">
        <v>1</v>
      </c>
      <c r="L3073" s="25">
        <f t="shared" si="504"/>
        <v>0</v>
      </c>
      <c r="M3073" s="25" t="s">
        <v>4934</v>
      </c>
      <c r="N3073" s="45">
        <v>45937</v>
      </c>
      <c r="O3073" s="54">
        <v>6789</v>
      </c>
      <c r="P3073" s="25" t="s">
        <v>173</v>
      </c>
      <c r="Q3073" s="25">
        <v>58156571163</v>
      </c>
      <c r="R3073" s="25" t="s">
        <v>41</v>
      </c>
      <c r="S3073" s="3">
        <v>4</v>
      </c>
      <c r="T3073" s="55"/>
      <c r="U3073" s="25" t="s">
        <v>19</v>
      </c>
      <c r="V3073" s="25" t="str">
        <f>VLOOKUP(P3073,'Customer List'!B:C,2,)</f>
        <v>Kolkata</v>
      </c>
      <c r="W3073" s="56"/>
      <c r="X3073" s="45">
        <v>45939</v>
      </c>
      <c r="Y3073" s="25">
        <f t="shared" si="505"/>
        <v>2</v>
      </c>
      <c r="Z3073" s="25" t="str">
        <f t="shared" si="506"/>
        <v>Tuesday</v>
      </c>
      <c r="AA3073" s="25" t="str">
        <f t="shared" si="507"/>
        <v>Thursday</v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501"/>
        <v>3070</v>
      </c>
      <c r="B3074" s="25" t="s">
        <v>4740</v>
      </c>
      <c r="C3074" s="45">
        <v>45926</v>
      </c>
      <c r="D3074" s="45">
        <v>45936</v>
      </c>
      <c r="E3074" s="8">
        <v>214.5</v>
      </c>
      <c r="F3074" s="8">
        <f t="shared" si="502"/>
        <v>18876</v>
      </c>
      <c r="G3074" s="54">
        <f t="shared" si="503"/>
        <v>18876</v>
      </c>
      <c r="H3074" s="25">
        <v>115555</v>
      </c>
      <c r="I3074" s="25" t="s">
        <v>4553</v>
      </c>
      <c r="J3074" s="25">
        <v>1</v>
      </c>
      <c r="K3074" s="25">
        <v>1</v>
      </c>
      <c r="L3074" s="25">
        <f t="shared" si="504"/>
        <v>0</v>
      </c>
      <c r="M3074" s="25"/>
      <c r="N3074" s="45">
        <v>45937</v>
      </c>
      <c r="O3074" s="54">
        <v>24453</v>
      </c>
      <c r="P3074" s="25" t="s">
        <v>618</v>
      </c>
      <c r="Q3074" s="25">
        <v>58156578664</v>
      </c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 t="str">
        <f t="shared" ref="X3074:X3075" si="508">IF(OR(R3074 = "PRIYANKA MADAM", R3074 = "DEEPAK", R3074 = "PORTER"),N3074,"")</f>
        <v/>
      </c>
      <c r="Y3074" s="25" t="str">
        <f t="shared" si="505"/>
        <v/>
      </c>
      <c r="Z3074" s="25" t="str">
        <f t="shared" si="506"/>
        <v>Tuesday</v>
      </c>
      <c r="AA3074" s="25" t="str">
        <f t="shared" si="507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x14ac:dyDescent="0.25">
      <c r="A3075" s="25">
        <f t="shared" si="501"/>
        <v>3071</v>
      </c>
      <c r="B3075" s="25" t="s">
        <v>4740</v>
      </c>
      <c r="C3075" s="45">
        <v>45926</v>
      </c>
      <c r="D3075" s="45">
        <v>45936</v>
      </c>
      <c r="E3075" s="8">
        <v>219</v>
      </c>
      <c r="F3075" s="8">
        <f t="shared" si="502"/>
        <v>19272</v>
      </c>
      <c r="G3075" s="54">
        <f t="shared" si="503"/>
        <v>19272</v>
      </c>
      <c r="H3075" s="25">
        <v>117339</v>
      </c>
      <c r="I3075" s="25" t="s">
        <v>4554</v>
      </c>
      <c r="J3075" s="25">
        <v>1</v>
      </c>
      <c r="K3075" s="25">
        <v>1</v>
      </c>
      <c r="L3075" s="25">
        <f t="shared" si="504"/>
        <v>0</v>
      </c>
      <c r="M3075" s="25"/>
      <c r="N3075" s="45">
        <v>45937</v>
      </c>
      <c r="O3075" s="54">
        <v>24966</v>
      </c>
      <c r="P3075" s="25" t="s">
        <v>618</v>
      </c>
      <c r="Q3075" s="25">
        <v>58156578664</v>
      </c>
      <c r="R3075" s="25"/>
      <c r="S3075" s="3">
        <v>4</v>
      </c>
      <c r="T3075" s="55"/>
      <c r="U3075" s="25" t="s">
        <v>19</v>
      </c>
      <c r="V3075" s="25" t="str">
        <f>VLOOKUP(P3075,'Customer List'!B:C,2,)</f>
        <v>Bhuvneshwar</v>
      </c>
      <c r="W3075" s="56"/>
      <c r="X3075" s="45" t="str">
        <f t="shared" si="508"/>
        <v/>
      </c>
      <c r="Y3075" s="25" t="str">
        <f t="shared" si="505"/>
        <v/>
      </c>
      <c r="Z3075" s="25" t="str">
        <f t="shared" si="506"/>
        <v>Tuesday</v>
      </c>
      <c r="AA3075" s="25" t="str">
        <f t="shared" si="507"/>
        <v/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501"/>
        <v>3072</v>
      </c>
      <c r="B3076" s="25" t="s">
        <v>4740</v>
      </c>
      <c r="C3076" s="45">
        <v>45926</v>
      </c>
      <c r="D3076" s="45">
        <v>45936</v>
      </c>
      <c r="E3076" s="8">
        <v>285.60000000000002</v>
      </c>
      <c r="F3076" s="8">
        <f t="shared" si="502"/>
        <v>25132.800000000003</v>
      </c>
      <c r="G3076" s="54">
        <f t="shared" si="503"/>
        <v>25132.800000000003</v>
      </c>
      <c r="H3076" s="25">
        <v>119806</v>
      </c>
      <c r="I3076" s="25" t="s">
        <v>4555</v>
      </c>
      <c r="J3076" s="25">
        <v>1</v>
      </c>
      <c r="K3076" s="25">
        <v>1</v>
      </c>
      <c r="L3076" s="25">
        <f t="shared" si="504"/>
        <v>0</v>
      </c>
      <c r="M3076" s="25" t="s">
        <v>4942</v>
      </c>
      <c r="N3076" s="45">
        <v>45937</v>
      </c>
      <c r="O3076" s="54">
        <v>30991.68</v>
      </c>
      <c r="P3076" s="25" t="s">
        <v>277</v>
      </c>
      <c r="Q3076" s="25">
        <v>58156565795</v>
      </c>
      <c r="R3076" s="25" t="s">
        <v>41</v>
      </c>
      <c r="S3076" s="3">
        <v>4</v>
      </c>
      <c r="T3076" s="55"/>
      <c r="U3076" s="25" t="s">
        <v>19</v>
      </c>
      <c r="V3076" s="25" t="str">
        <f>VLOOKUP(P3076,'Customer List'!B:C,2,)</f>
        <v>Pune</v>
      </c>
      <c r="W3076" s="56"/>
      <c r="X3076" s="45">
        <v>45938</v>
      </c>
      <c r="Y3076" s="25">
        <f t="shared" si="505"/>
        <v>1</v>
      </c>
      <c r="Z3076" s="25" t="str">
        <f t="shared" si="506"/>
        <v>Tuesday</v>
      </c>
      <c r="AA3076" s="25" t="str">
        <f t="shared" si="507"/>
        <v>Wednesday</v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501"/>
        <v>3073</v>
      </c>
      <c r="B3077" s="25" t="s">
        <v>4740</v>
      </c>
      <c r="C3077" s="45">
        <v>45926</v>
      </c>
      <c r="D3077" s="45">
        <v>45936</v>
      </c>
      <c r="E3077" s="8">
        <v>98.7</v>
      </c>
      <c r="F3077" s="8">
        <f t="shared" si="502"/>
        <v>8685.6</v>
      </c>
      <c r="G3077" s="54">
        <f t="shared" si="503"/>
        <v>8685.6</v>
      </c>
      <c r="H3077" s="25">
        <v>123110</v>
      </c>
      <c r="I3077" s="25" t="s">
        <v>4556</v>
      </c>
      <c r="J3077" s="25">
        <v>1</v>
      </c>
      <c r="K3077" s="25">
        <v>1</v>
      </c>
      <c r="L3077" s="25">
        <f t="shared" si="504"/>
        <v>0</v>
      </c>
      <c r="M3077" s="25"/>
      <c r="N3077" s="45">
        <v>45937</v>
      </c>
      <c r="O3077" s="54">
        <v>12055.5</v>
      </c>
      <c r="P3077" s="25" t="s">
        <v>618</v>
      </c>
      <c r="Q3077" s="25">
        <v>58156578664</v>
      </c>
      <c r="R3077" s="25"/>
      <c r="S3077" s="3">
        <v>4</v>
      </c>
      <c r="T3077" s="55"/>
      <c r="U3077" s="25" t="s">
        <v>19</v>
      </c>
      <c r="V3077" s="25" t="str">
        <f>VLOOKUP(P3077,'Customer List'!B:C,2,)</f>
        <v>Bhuvneshwar</v>
      </c>
      <c r="W3077" s="56"/>
      <c r="X3077" s="45" t="str">
        <f>IF(OR(R3077 = "PRIYANKA MADAM", R3077 = "DEEPAK", R3077 = "PORTER"),N3077,"")</f>
        <v/>
      </c>
      <c r="Y3077" s="25" t="str">
        <f t="shared" si="505"/>
        <v/>
      </c>
      <c r="Z3077" s="25" t="str">
        <f t="shared" si="506"/>
        <v>Tuesday</v>
      </c>
      <c r="AA3077" s="25" t="str">
        <f t="shared" si="507"/>
        <v/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501"/>
        <v>3074</v>
      </c>
      <c r="B3078" s="25" t="s">
        <v>4740</v>
      </c>
      <c r="C3078" s="45">
        <v>45926</v>
      </c>
      <c r="D3078" s="45">
        <v>45936</v>
      </c>
      <c r="E3078" s="8">
        <v>100.1</v>
      </c>
      <c r="F3078" s="8">
        <f t="shared" si="502"/>
        <v>8808.7999999999993</v>
      </c>
      <c r="G3078" s="54">
        <f t="shared" si="503"/>
        <v>8808.7999999999993</v>
      </c>
      <c r="H3078" s="25">
        <v>123116</v>
      </c>
      <c r="I3078" s="25" t="s">
        <v>4557</v>
      </c>
      <c r="J3078" s="25">
        <v>1</v>
      </c>
      <c r="K3078" s="25">
        <v>1</v>
      </c>
      <c r="L3078" s="25">
        <f t="shared" si="504"/>
        <v>0</v>
      </c>
      <c r="M3078" s="25" t="s">
        <v>4888</v>
      </c>
      <c r="N3078" s="45">
        <v>45937</v>
      </c>
      <c r="O3078" s="54">
        <v>15015</v>
      </c>
      <c r="P3078" s="25" t="s">
        <v>622</v>
      </c>
      <c r="Q3078" s="25">
        <v>58156569730</v>
      </c>
      <c r="R3078" s="25" t="s">
        <v>41</v>
      </c>
      <c r="S3078" s="3">
        <v>4</v>
      </c>
      <c r="T3078" s="55"/>
      <c r="U3078" s="25" t="s">
        <v>19</v>
      </c>
      <c r="V3078" s="25" t="str">
        <f>VLOOKUP(P3078,'Customer List'!B:C,2,)</f>
        <v>Hyderabad</v>
      </c>
      <c r="W3078" s="56"/>
      <c r="X3078" s="45">
        <v>45938</v>
      </c>
      <c r="Y3078" s="25">
        <f t="shared" si="505"/>
        <v>1</v>
      </c>
      <c r="Z3078" s="25" t="str">
        <f t="shared" si="506"/>
        <v>Tuesday</v>
      </c>
      <c r="AA3078" s="25" t="str">
        <f t="shared" si="507"/>
        <v>Wednesday</v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501"/>
        <v>3075</v>
      </c>
      <c r="B3079" s="25" t="s">
        <v>4740</v>
      </c>
      <c r="C3079" s="45">
        <v>45926</v>
      </c>
      <c r="D3079" s="45">
        <v>45936</v>
      </c>
      <c r="E3079" s="8">
        <v>250.6</v>
      </c>
      <c r="F3079" s="8">
        <f t="shared" si="502"/>
        <v>22052.799999999999</v>
      </c>
      <c r="G3079" s="54">
        <f t="shared" si="503"/>
        <v>22052.799999999999</v>
      </c>
      <c r="H3079" s="25">
        <v>123128</v>
      </c>
      <c r="I3079" s="25" t="s">
        <v>4558</v>
      </c>
      <c r="J3079" s="25">
        <v>1</v>
      </c>
      <c r="K3079" s="25">
        <v>1</v>
      </c>
      <c r="L3079" s="25">
        <f t="shared" si="504"/>
        <v>0</v>
      </c>
      <c r="M3079" s="25" t="s">
        <v>4934</v>
      </c>
      <c r="N3079" s="45">
        <v>45937</v>
      </c>
      <c r="O3079" s="54">
        <v>33294</v>
      </c>
      <c r="P3079" s="25" t="s">
        <v>173</v>
      </c>
      <c r="Q3079" s="25">
        <v>58156571163</v>
      </c>
      <c r="R3079" s="25" t="s">
        <v>41</v>
      </c>
      <c r="S3079" s="3">
        <v>4</v>
      </c>
      <c r="T3079" s="55"/>
      <c r="U3079" s="25" t="s">
        <v>19</v>
      </c>
      <c r="V3079" s="25" t="str">
        <f>VLOOKUP(P3079,'Customer List'!B:C,2,)</f>
        <v>Kolkata</v>
      </c>
      <c r="W3079" s="56"/>
      <c r="X3079" s="45">
        <v>45939</v>
      </c>
      <c r="Y3079" s="25">
        <f t="shared" si="505"/>
        <v>2</v>
      </c>
      <c r="Z3079" s="25" t="str">
        <f t="shared" si="506"/>
        <v>Tuesday</v>
      </c>
      <c r="AA3079" s="25" t="str">
        <f t="shared" si="507"/>
        <v>Thursday</v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501"/>
        <v>3076</v>
      </c>
      <c r="B3080" s="25" t="s">
        <v>4740</v>
      </c>
      <c r="C3080" s="45">
        <v>45926</v>
      </c>
      <c r="D3080" s="45">
        <v>45936</v>
      </c>
      <c r="E3080" s="8">
        <v>185.5</v>
      </c>
      <c r="F3080" s="8">
        <f t="shared" si="502"/>
        <v>16324</v>
      </c>
      <c r="G3080" s="54">
        <f t="shared" si="503"/>
        <v>16324</v>
      </c>
      <c r="H3080" s="25">
        <v>125226</v>
      </c>
      <c r="I3080" s="25" t="s">
        <v>4559</v>
      </c>
      <c r="J3080" s="25">
        <v>1</v>
      </c>
      <c r="K3080" s="25">
        <v>1</v>
      </c>
      <c r="L3080" s="25">
        <f t="shared" si="504"/>
        <v>0</v>
      </c>
      <c r="M3080" s="25"/>
      <c r="N3080" s="45">
        <v>45937</v>
      </c>
      <c r="O3080" s="54">
        <v>22657.5</v>
      </c>
      <c r="P3080" s="25" t="s">
        <v>618</v>
      </c>
      <c r="Q3080" s="25">
        <v>58156578664</v>
      </c>
      <c r="R3080" s="25"/>
      <c r="S3080" s="3">
        <v>4</v>
      </c>
      <c r="T3080" s="55"/>
      <c r="U3080" s="25" t="s">
        <v>19</v>
      </c>
      <c r="V3080" s="25" t="str">
        <f>VLOOKUP(P3080,'Customer List'!B:C,2,)</f>
        <v>Bhuvneshwar</v>
      </c>
      <c r="W3080" s="56"/>
      <c r="X3080" s="45" t="str">
        <f t="shared" ref="X3080:X3081" si="509">IF(OR(R3080 = "PRIYANKA MADAM", R3080 = "DEEPAK", R3080 = "PORTER"),N3080,"")</f>
        <v/>
      </c>
      <c r="Y3080" s="25" t="str">
        <f t="shared" si="505"/>
        <v/>
      </c>
      <c r="Z3080" s="25" t="str">
        <f t="shared" si="506"/>
        <v>Tuesday</v>
      </c>
      <c r="AA3080" s="25" t="str">
        <f t="shared" si="507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501"/>
        <v>3077</v>
      </c>
      <c r="B3081" s="25" t="s">
        <v>4740</v>
      </c>
      <c r="C3081" s="45">
        <v>45926</v>
      </c>
      <c r="D3081" s="45">
        <v>45936</v>
      </c>
      <c r="E3081" s="8">
        <v>217.7</v>
      </c>
      <c r="F3081" s="8">
        <f t="shared" si="502"/>
        <v>19157.599999999999</v>
      </c>
      <c r="G3081" s="54">
        <f t="shared" si="503"/>
        <v>19157.599999999999</v>
      </c>
      <c r="H3081" s="25">
        <v>126622</v>
      </c>
      <c r="I3081" s="25" t="s">
        <v>4560</v>
      </c>
      <c r="J3081" s="25">
        <v>1</v>
      </c>
      <c r="K3081" s="25">
        <v>1</v>
      </c>
      <c r="L3081" s="25">
        <f t="shared" si="504"/>
        <v>0</v>
      </c>
      <c r="M3081" s="25"/>
      <c r="N3081" s="45">
        <v>45937</v>
      </c>
      <c r="O3081" s="54">
        <v>26590</v>
      </c>
      <c r="P3081" s="25" t="s">
        <v>618</v>
      </c>
      <c r="Q3081" s="25">
        <v>58156578664</v>
      </c>
      <c r="R3081" s="25"/>
      <c r="S3081" s="3">
        <v>4</v>
      </c>
      <c r="T3081" s="55"/>
      <c r="U3081" s="25" t="s">
        <v>19</v>
      </c>
      <c r="V3081" s="25" t="str">
        <f>VLOOKUP(P3081,'Customer List'!B:C,2,)</f>
        <v>Bhuvneshwar</v>
      </c>
      <c r="W3081" s="56"/>
      <c r="X3081" s="45" t="str">
        <f t="shared" si="509"/>
        <v/>
      </c>
      <c r="Y3081" s="25" t="str">
        <f t="shared" si="505"/>
        <v/>
      </c>
      <c r="Z3081" s="25" t="str">
        <f t="shared" si="506"/>
        <v>Tuesday</v>
      </c>
      <c r="AA3081" s="25" t="str">
        <f t="shared" si="507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501"/>
        <v>3078</v>
      </c>
      <c r="B3082" s="25" t="s">
        <v>4740</v>
      </c>
      <c r="C3082" s="45">
        <v>45926</v>
      </c>
      <c r="D3082" s="45">
        <v>45936</v>
      </c>
      <c r="E3082" s="8">
        <v>219</v>
      </c>
      <c r="F3082" s="8">
        <f t="shared" si="502"/>
        <v>19272</v>
      </c>
      <c r="G3082" s="54">
        <f t="shared" si="503"/>
        <v>19272</v>
      </c>
      <c r="H3082" s="25">
        <v>126633</v>
      </c>
      <c r="I3082" s="25" t="s">
        <v>4561</v>
      </c>
      <c r="J3082" s="25">
        <v>1</v>
      </c>
      <c r="K3082" s="25">
        <v>1</v>
      </c>
      <c r="L3082" s="25">
        <f t="shared" si="504"/>
        <v>0</v>
      </c>
      <c r="M3082" s="25" t="s">
        <v>4934</v>
      </c>
      <c r="N3082" s="45">
        <v>45937</v>
      </c>
      <c r="O3082" s="54">
        <v>27156</v>
      </c>
      <c r="P3082" s="25" t="s">
        <v>173</v>
      </c>
      <c r="Q3082" s="25">
        <v>58156571163</v>
      </c>
      <c r="R3082" s="25" t="s">
        <v>41</v>
      </c>
      <c r="S3082" s="3">
        <v>4</v>
      </c>
      <c r="T3082" s="55"/>
      <c r="U3082" s="25" t="s">
        <v>19</v>
      </c>
      <c r="V3082" s="25" t="str">
        <f>VLOOKUP(P3082,'Customer List'!B:C,2,)</f>
        <v>Kolkata</v>
      </c>
      <c r="W3082" s="56"/>
      <c r="X3082" s="45">
        <v>45939</v>
      </c>
      <c r="Y3082" s="25">
        <f t="shared" si="505"/>
        <v>2</v>
      </c>
      <c r="Z3082" s="25" t="str">
        <f t="shared" si="506"/>
        <v>Tuesday</v>
      </c>
      <c r="AA3082" s="25" t="str">
        <f t="shared" si="507"/>
        <v>Thursday</v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x14ac:dyDescent="0.25">
      <c r="A3083" s="25">
        <f t="shared" si="501"/>
        <v>3079</v>
      </c>
      <c r="B3083" s="25" t="s">
        <v>4740</v>
      </c>
      <c r="C3083" s="45">
        <v>45926</v>
      </c>
      <c r="D3083" s="45">
        <v>45936</v>
      </c>
      <c r="E3083" s="8">
        <v>198.1</v>
      </c>
      <c r="F3083" s="8">
        <f t="shared" si="502"/>
        <v>17432.8</v>
      </c>
      <c r="G3083" s="54">
        <f t="shared" si="503"/>
        <v>17432.8</v>
      </c>
      <c r="H3083" s="25">
        <v>127608</v>
      </c>
      <c r="I3083" s="25" t="s">
        <v>4562</v>
      </c>
      <c r="J3083" s="25">
        <v>1</v>
      </c>
      <c r="K3083" s="25">
        <v>1</v>
      </c>
      <c r="L3083" s="25">
        <f t="shared" si="504"/>
        <v>0</v>
      </c>
      <c r="M3083" s="25" t="s">
        <v>4934</v>
      </c>
      <c r="N3083" s="45">
        <v>45937</v>
      </c>
      <c r="O3083" s="54">
        <v>26319</v>
      </c>
      <c r="P3083" s="25" t="s">
        <v>173</v>
      </c>
      <c r="Q3083" s="25">
        <v>58156571163</v>
      </c>
      <c r="R3083" s="25" t="s">
        <v>41</v>
      </c>
      <c r="S3083" s="3">
        <v>4</v>
      </c>
      <c r="T3083" s="55"/>
      <c r="U3083" s="25" t="s">
        <v>19</v>
      </c>
      <c r="V3083" s="25" t="str">
        <f>VLOOKUP(P3083,'Customer List'!B:C,2,)</f>
        <v>Kolkata</v>
      </c>
      <c r="W3083" s="56"/>
      <c r="X3083" s="45">
        <v>45939</v>
      </c>
      <c r="Y3083" s="25">
        <f t="shared" si="505"/>
        <v>2</v>
      </c>
      <c r="Z3083" s="25" t="str">
        <f t="shared" si="506"/>
        <v>Tuesday</v>
      </c>
      <c r="AA3083" s="25" t="str">
        <f t="shared" si="507"/>
        <v>Thursday</v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501"/>
        <v>3080</v>
      </c>
      <c r="B3084" s="25" t="s">
        <v>4740</v>
      </c>
      <c r="C3084" s="45">
        <v>45926</v>
      </c>
      <c r="D3084" s="45">
        <v>45936</v>
      </c>
      <c r="E3084" s="8">
        <v>212.1</v>
      </c>
      <c r="F3084" s="8">
        <f t="shared" si="502"/>
        <v>18664.8</v>
      </c>
      <c r="G3084" s="54">
        <f t="shared" si="503"/>
        <v>18664.8</v>
      </c>
      <c r="H3084" s="25">
        <v>127618</v>
      </c>
      <c r="I3084" s="25" t="s">
        <v>4563</v>
      </c>
      <c r="J3084" s="25">
        <v>1</v>
      </c>
      <c r="K3084" s="25">
        <v>1</v>
      </c>
      <c r="L3084" s="25">
        <f t="shared" si="504"/>
        <v>0</v>
      </c>
      <c r="M3084" s="25"/>
      <c r="N3084" s="45">
        <v>45937</v>
      </c>
      <c r="O3084" s="54">
        <v>25906.5</v>
      </c>
      <c r="P3084" s="25" t="s">
        <v>618</v>
      </c>
      <c r="Q3084" s="25">
        <v>58156578664</v>
      </c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 t="str">
        <f t="shared" ref="X3084:X3087" si="510">IF(OR(R3084 = "PRIYANKA MADAM", R3084 = "DEEPAK", R3084 = "PORTER"),N3084,"")</f>
        <v/>
      </c>
      <c r="Y3084" s="25" t="str">
        <f t="shared" si="505"/>
        <v/>
      </c>
      <c r="Z3084" s="25" t="str">
        <f t="shared" si="506"/>
        <v>Tuesday</v>
      </c>
      <c r="AA3084" s="25" t="str">
        <f t="shared" si="507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x14ac:dyDescent="0.25">
      <c r="A3085" s="25">
        <f t="shared" si="501"/>
        <v>3081</v>
      </c>
      <c r="B3085" s="25" t="s">
        <v>4740</v>
      </c>
      <c r="C3085" s="45">
        <v>45926</v>
      </c>
      <c r="D3085" s="45">
        <v>45936</v>
      </c>
      <c r="E3085" s="8">
        <v>217.7</v>
      </c>
      <c r="F3085" s="8">
        <f t="shared" si="502"/>
        <v>19157.599999999999</v>
      </c>
      <c r="G3085" s="54">
        <f t="shared" si="503"/>
        <v>19157.599999999999</v>
      </c>
      <c r="H3085" s="25">
        <v>128026</v>
      </c>
      <c r="I3085" s="25" t="s">
        <v>4564</v>
      </c>
      <c r="J3085" s="25">
        <v>1</v>
      </c>
      <c r="K3085" s="25">
        <v>1</v>
      </c>
      <c r="L3085" s="25">
        <f t="shared" si="504"/>
        <v>0</v>
      </c>
      <c r="M3085" s="25"/>
      <c r="N3085" s="45">
        <v>45937</v>
      </c>
      <c r="O3085" s="54">
        <v>26590.5</v>
      </c>
      <c r="P3085" s="25" t="s">
        <v>618</v>
      </c>
      <c r="Q3085" s="25">
        <v>58156578664</v>
      </c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/>
      <c r="X3085" s="45" t="str">
        <f t="shared" si="510"/>
        <v/>
      </c>
      <c r="Y3085" s="25" t="str">
        <f t="shared" si="505"/>
        <v/>
      </c>
      <c r="Z3085" s="25" t="str">
        <f t="shared" si="506"/>
        <v>Tuesday</v>
      </c>
      <c r="AA3085" s="25" t="str">
        <f t="shared" si="507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501"/>
        <v>3082</v>
      </c>
      <c r="B3086" s="25" t="s">
        <v>4740</v>
      </c>
      <c r="C3086" s="45">
        <v>45926</v>
      </c>
      <c r="D3086" s="45">
        <v>45936</v>
      </c>
      <c r="E3086" s="8">
        <v>123.2</v>
      </c>
      <c r="F3086" s="8">
        <f t="shared" si="502"/>
        <v>10841.6</v>
      </c>
      <c r="G3086" s="54">
        <f t="shared" si="503"/>
        <v>10841.6</v>
      </c>
      <c r="H3086" s="25">
        <v>128811</v>
      </c>
      <c r="I3086" s="25" t="s">
        <v>4565</v>
      </c>
      <c r="J3086" s="25">
        <v>1</v>
      </c>
      <c r="K3086" s="25">
        <v>1</v>
      </c>
      <c r="L3086" s="25">
        <f t="shared" si="504"/>
        <v>0</v>
      </c>
      <c r="M3086" s="25"/>
      <c r="N3086" s="45">
        <v>45937</v>
      </c>
      <c r="O3086" s="54">
        <v>15048</v>
      </c>
      <c r="P3086" s="25" t="s">
        <v>618</v>
      </c>
      <c r="Q3086" s="25">
        <v>58156578664</v>
      </c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/>
      <c r="X3086" s="45" t="str">
        <f t="shared" si="510"/>
        <v/>
      </c>
      <c r="Y3086" s="25" t="str">
        <f t="shared" si="505"/>
        <v/>
      </c>
      <c r="Z3086" s="25" t="str">
        <f t="shared" si="506"/>
        <v>Tuesday</v>
      </c>
      <c r="AA3086" s="25" t="str">
        <f t="shared" si="507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501"/>
        <v>3083</v>
      </c>
      <c r="B3087" s="25" t="s">
        <v>4740</v>
      </c>
      <c r="C3087" s="45">
        <v>45926</v>
      </c>
      <c r="D3087" s="45">
        <v>45936</v>
      </c>
      <c r="E3087" s="8">
        <v>86.8</v>
      </c>
      <c r="F3087" s="8">
        <f t="shared" si="502"/>
        <v>7638.4</v>
      </c>
      <c r="G3087" s="54">
        <f t="shared" si="503"/>
        <v>7638.4</v>
      </c>
      <c r="H3087" s="25">
        <v>130213</v>
      </c>
      <c r="I3087" s="25" t="s">
        <v>4566</v>
      </c>
      <c r="J3087" s="25">
        <v>1</v>
      </c>
      <c r="K3087" s="25">
        <v>1</v>
      </c>
      <c r="L3087" s="25">
        <f t="shared" si="504"/>
        <v>0</v>
      </c>
      <c r="M3087" s="25"/>
      <c r="N3087" s="45">
        <v>45937</v>
      </c>
      <c r="O3087" s="54">
        <v>10602</v>
      </c>
      <c r="P3087" s="25" t="s">
        <v>618</v>
      </c>
      <c r="Q3087" s="25">
        <v>58156578664</v>
      </c>
      <c r="R3087" s="25"/>
      <c r="S3087" s="3">
        <v>4</v>
      </c>
      <c r="T3087" s="55"/>
      <c r="U3087" s="25" t="s">
        <v>19</v>
      </c>
      <c r="V3087" s="25" t="str">
        <f>VLOOKUP(P3087,'Customer List'!B:C,2,)</f>
        <v>Bhuvneshwar</v>
      </c>
      <c r="W3087" s="56"/>
      <c r="X3087" s="45" t="str">
        <f t="shared" si="510"/>
        <v/>
      </c>
      <c r="Y3087" s="25" t="str">
        <f t="shared" si="505"/>
        <v/>
      </c>
      <c r="Z3087" s="25" t="str">
        <f t="shared" si="506"/>
        <v>Tuesday</v>
      </c>
      <c r="AA3087" s="25" t="str">
        <f t="shared" si="507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501"/>
        <v>3084</v>
      </c>
      <c r="B3088" s="25" t="s">
        <v>4740</v>
      </c>
      <c r="C3088" s="45">
        <v>45926</v>
      </c>
      <c r="D3088" s="45">
        <v>45936</v>
      </c>
      <c r="E3088" s="8">
        <v>145.6</v>
      </c>
      <c r="F3088" s="8">
        <f t="shared" si="502"/>
        <v>12812.8</v>
      </c>
      <c r="G3088" s="54">
        <f t="shared" si="503"/>
        <v>12812.8</v>
      </c>
      <c r="H3088" s="25">
        <v>137221</v>
      </c>
      <c r="I3088" s="25" t="s">
        <v>4567</v>
      </c>
      <c r="J3088" s="25">
        <v>1</v>
      </c>
      <c r="K3088" s="25">
        <v>1</v>
      </c>
      <c r="L3088" s="25">
        <f t="shared" si="504"/>
        <v>0</v>
      </c>
      <c r="M3088" s="25" t="s">
        <v>4934</v>
      </c>
      <c r="N3088" s="45">
        <v>45937</v>
      </c>
      <c r="O3088" s="54">
        <v>19344</v>
      </c>
      <c r="P3088" s="25" t="s">
        <v>173</v>
      </c>
      <c r="Q3088" s="25">
        <v>58156571163</v>
      </c>
      <c r="R3088" s="25" t="s">
        <v>41</v>
      </c>
      <c r="S3088" s="3">
        <v>4</v>
      </c>
      <c r="T3088" s="55"/>
      <c r="U3088" s="25" t="s">
        <v>19</v>
      </c>
      <c r="V3088" s="25" t="str">
        <f>VLOOKUP(P3088,'Customer List'!B:C,2,)</f>
        <v>Kolkata</v>
      </c>
      <c r="W3088" s="56"/>
      <c r="X3088" s="45">
        <v>45939</v>
      </c>
      <c r="Y3088" s="25">
        <f t="shared" si="505"/>
        <v>2</v>
      </c>
      <c r="Z3088" s="25" t="str">
        <f t="shared" si="506"/>
        <v>Tuesday</v>
      </c>
      <c r="AA3088" s="25" t="str">
        <f t="shared" si="507"/>
        <v>Thursday</v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501"/>
        <v>3085</v>
      </c>
      <c r="B3089" s="25" t="s">
        <v>4740</v>
      </c>
      <c r="C3089" s="45">
        <v>45926</v>
      </c>
      <c r="D3089" s="45">
        <v>45936</v>
      </c>
      <c r="E3089" s="8">
        <v>185.5</v>
      </c>
      <c r="F3089" s="8">
        <f t="shared" si="502"/>
        <v>16324</v>
      </c>
      <c r="G3089" s="54">
        <f t="shared" si="503"/>
        <v>16324</v>
      </c>
      <c r="H3089" s="25" t="s">
        <v>4568</v>
      </c>
      <c r="I3089" s="25" t="s">
        <v>4682</v>
      </c>
      <c r="J3089" s="25">
        <v>1</v>
      </c>
      <c r="K3089" s="25"/>
      <c r="L3089" s="25">
        <f t="shared" si="504"/>
        <v>1</v>
      </c>
      <c r="M3089" s="25"/>
      <c r="N3089" s="45"/>
      <c r="O3089" s="54"/>
      <c r="P3089" s="25" t="s">
        <v>1137</v>
      </c>
      <c r="Q3089" s="25"/>
      <c r="R3089" s="25"/>
      <c r="S3089" s="3">
        <v>4</v>
      </c>
      <c r="T3089" s="55"/>
      <c r="U3089" s="25" t="s">
        <v>19</v>
      </c>
      <c r="V3089" s="25" t="str">
        <f>VLOOKUP(P3089,'Customer List'!B:C,2,)</f>
        <v>Kerala</v>
      </c>
      <c r="W3089" s="56" t="s">
        <v>4863</v>
      </c>
      <c r="X3089" s="45" t="str">
        <f>IF(OR(R3089 = "PRIYANKA MADAM", R3089 = "DEEPAK", R3089 = "PORTER"),N3089,"")</f>
        <v/>
      </c>
      <c r="Y3089" s="25" t="str">
        <f t="shared" si="505"/>
        <v/>
      </c>
      <c r="Z3089" s="25" t="str">
        <f t="shared" si="506"/>
        <v/>
      </c>
      <c r="AA3089" s="25" t="str">
        <f t="shared" si="507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501"/>
        <v>3086</v>
      </c>
      <c r="B3090" s="25" t="s">
        <v>4740</v>
      </c>
      <c r="C3090" s="45">
        <v>45926</v>
      </c>
      <c r="D3090" s="45">
        <v>45936</v>
      </c>
      <c r="E3090" s="8">
        <v>95.2</v>
      </c>
      <c r="F3090" s="8">
        <f t="shared" si="502"/>
        <v>8377.6</v>
      </c>
      <c r="G3090" s="54">
        <f t="shared" si="503"/>
        <v>8377.6</v>
      </c>
      <c r="H3090" s="25">
        <v>141703</v>
      </c>
      <c r="I3090" s="25" t="s">
        <v>3951</v>
      </c>
      <c r="J3090" s="25">
        <v>1</v>
      </c>
      <c r="K3090" s="25">
        <v>1</v>
      </c>
      <c r="L3090" s="25">
        <f t="shared" si="504"/>
        <v>0</v>
      </c>
      <c r="M3090" s="25" t="s">
        <v>4888</v>
      </c>
      <c r="N3090" s="45">
        <v>45937</v>
      </c>
      <c r="O3090" s="54">
        <v>14280</v>
      </c>
      <c r="P3090" s="25" t="s">
        <v>622</v>
      </c>
      <c r="Q3090" s="25">
        <v>58156569730</v>
      </c>
      <c r="R3090" s="25" t="s">
        <v>41</v>
      </c>
      <c r="S3090" s="3">
        <v>4</v>
      </c>
      <c r="T3090" s="55"/>
      <c r="U3090" s="25" t="s">
        <v>19</v>
      </c>
      <c r="V3090" s="25" t="str">
        <f>VLOOKUP(P3090,'Customer List'!B:C,2,)</f>
        <v>Hyderabad</v>
      </c>
      <c r="W3090" s="56"/>
      <c r="X3090" s="45">
        <v>45938</v>
      </c>
      <c r="Y3090" s="25">
        <f t="shared" si="505"/>
        <v>1</v>
      </c>
      <c r="Z3090" s="25" t="str">
        <f t="shared" si="506"/>
        <v>Tuesday</v>
      </c>
      <c r="AA3090" s="25" t="str">
        <f t="shared" si="507"/>
        <v>Wednesday</v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501"/>
        <v>3087</v>
      </c>
      <c r="B3091" s="25" t="s">
        <v>4740</v>
      </c>
      <c r="C3091" s="45">
        <v>45926</v>
      </c>
      <c r="D3091" s="45">
        <v>45936</v>
      </c>
      <c r="E3091" s="8">
        <v>153</v>
      </c>
      <c r="F3091" s="8">
        <f t="shared" si="502"/>
        <v>13464</v>
      </c>
      <c r="G3091" s="54">
        <f t="shared" si="503"/>
        <v>13464</v>
      </c>
      <c r="H3091" s="25">
        <v>141717</v>
      </c>
      <c r="I3091" s="25" t="s">
        <v>4569</v>
      </c>
      <c r="J3091" s="25">
        <v>1</v>
      </c>
      <c r="K3091" s="25">
        <v>1</v>
      </c>
      <c r="L3091" s="25">
        <f t="shared" si="504"/>
        <v>0</v>
      </c>
      <c r="M3091" s="25"/>
      <c r="N3091" s="45">
        <v>45937</v>
      </c>
      <c r="O3091" s="54">
        <v>17442</v>
      </c>
      <c r="P3091" s="25" t="s">
        <v>618</v>
      </c>
      <c r="Q3091" s="25">
        <v>58156578664</v>
      </c>
      <c r="R3091" s="25"/>
      <c r="S3091" s="3">
        <v>4</v>
      </c>
      <c r="T3091" s="55"/>
      <c r="U3091" s="25" t="s">
        <v>19</v>
      </c>
      <c r="V3091" s="25" t="str">
        <f>VLOOKUP(P3091,'Customer List'!B:C,2,)</f>
        <v>Bhuvneshwar</v>
      </c>
      <c r="W3091" s="56"/>
      <c r="X3091" s="45" t="str">
        <f>IF(OR(R3091 = "PRIYANKA MADAM", R3091 = "DEEPAK", R3091 = "PORTER"),N3091,"")</f>
        <v/>
      </c>
      <c r="Y3091" s="25" t="str">
        <f t="shared" si="505"/>
        <v/>
      </c>
      <c r="Z3091" s="25" t="str">
        <f t="shared" si="506"/>
        <v>Tuesday</v>
      </c>
      <c r="AA3091" s="25" t="str">
        <f t="shared" si="507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501"/>
        <v>3088</v>
      </c>
      <c r="B3092" s="25" t="s">
        <v>4740</v>
      </c>
      <c r="C3092" s="45">
        <v>45926</v>
      </c>
      <c r="D3092" s="45">
        <v>45936</v>
      </c>
      <c r="E3092" s="8">
        <v>205.1</v>
      </c>
      <c r="F3092" s="8">
        <f t="shared" si="502"/>
        <v>18048.8</v>
      </c>
      <c r="G3092" s="54">
        <f t="shared" si="503"/>
        <v>18048.8</v>
      </c>
      <c r="H3092" s="25">
        <v>141734</v>
      </c>
      <c r="I3092" s="25" t="s">
        <v>4570</v>
      </c>
      <c r="J3092" s="25">
        <v>1</v>
      </c>
      <c r="K3092" s="25">
        <v>1</v>
      </c>
      <c r="L3092" s="25">
        <f t="shared" si="504"/>
        <v>0</v>
      </c>
      <c r="M3092" s="25" t="s">
        <v>4934</v>
      </c>
      <c r="N3092" s="45">
        <v>45937</v>
      </c>
      <c r="O3092" s="54">
        <v>27249</v>
      </c>
      <c r="P3092" s="25" t="s">
        <v>173</v>
      </c>
      <c r="Q3092" s="25">
        <v>58156571163</v>
      </c>
      <c r="R3092" s="25" t="s">
        <v>41</v>
      </c>
      <c r="S3092" s="3">
        <v>4</v>
      </c>
      <c r="T3092" s="55"/>
      <c r="U3092" s="25" t="s">
        <v>19</v>
      </c>
      <c r="V3092" s="25" t="str">
        <f>VLOOKUP(P3092,'Customer List'!B:C,2,)</f>
        <v>Kolkata</v>
      </c>
      <c r="W3092" s="56"/>
      <c r="X3092" s="45">
        <v>45939</v>
      </c>
      <c r="Y3092" s="25">
        <f t="shared" si="505"/>
        <v>2</v>
      </c>
      <c r="Z3092" s="25" t="str">
        <f t="shared" si="506"/>
        <v>Tuesday</v>
      </c>
      <c r="AA3092" s="25" t="str">
        <f t="shared" si="507"/>
        <v>Thursday</v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501"/>
        <v>3089</v>
      </c>
      <c r="B3093" s="25" t="s">
        <v>4740</v>
      </c>
      <c r="C3093" s="45">
        <v>45926</v>
      </c>
      <c r="D3093" s="45">
        <v>45936</v>
      </c>
      <c r="E3093" s="8">
        <v>181.5</v>
      </c>
      <c r="F3093" s="8">
        <f t="shared" si="502"/>
        <v>15972</v>
      </c>
      <c r="G3093" s="54">
        <f t="shared" si="503"/>
        <v>15972</v>
      </c>
      <c r="H3093" s="25">
        <v>142111</v>
      </c>
      <c r="I3093" s="25" t="s">
        <v>4571</v>
      </c>
      <c r="J3093" s="25">
        <v>1</v>
      </c>
      <c r="K3093" s="25">
        <v>1</v>
      </c>
      <c r="L3093" s="25">
        <f t="shared" si="504"/>
        <v>0</v>
      </c>
      <c r="M3093" s="25"/>
      <c r="N3093" s="45">
        <v>45937</v>
      </c>
      <c r="O3093" s="54">
        <v>20691</v>
      </c>
      <c r="P3093" s="25" t="s">
        <v>618</v>
      </c>
      <c r="Q3093" s="25">
        <v>58156578664</v>
      </c>
      <c r="R3093" s="25"/>
      <c r="S3093" s="3">
        <v>4</v>
      </c>
      <c r="T3093" s="55"/>
      <c r="U3093" s="25" t="s">
        <v>19</v>
      </c>
      <c r="V3093" s="25" t="str">
        <f>VLOOKUP(P3093,'Customer List'!B:C,2,)</f>
        <v>Bhuvneshwar</v>
      </c>
      <c r="W3093" s="56"/>
      <c r="X3093" s="45" t="str">
        <f>IF(OR(R3093 = "PRIYANKA MADAM", R3093 = "DEEPAK", R3093 = "PORTER"),N3093,"")</f>
        <v/>
      </c>
      <c r="Y3093" s="25" t="str">
        <f t="shared" si="505"/>
        <v/>
      </c>
      <c r="Z3093" s="25" t="str">
        <f t="shared" si="506"/>
        <v>Tuesday</v>
      </c>
      <c r="AA3093" s="25" t="str">
        <f t="shared" si="507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501"/>
        <v>3090</v>
      </c>
      <c r="B3094" s="25" t="s">
        <v>4740</v>
      </c>
      <c r="C3094" s="45">
        <v>45926</v>
      </c>
      <c r="D3094" s="45">
        <v>45936</v>
      </c>
      <c r="E3094" s="8">
        <v>148.5</v>
      </c>
      <c r="F3094" s="8">
        <f t="shared" si="502"/>
        <v>13068</v>
      </c>
      <c r="G3094" s="54">
        <f t="shared" si="503"/>
        <v>13068</v>
      </c>
      <c r="H3094" s="25">
        <v>145209</v>
      </c>
      <c r="I3094" s="25" t="s">
        <v>4572</v>
      </c>
      <c r="J3094" s="25">
        <v>1</v>
      </c>
      <c r="K3094" s="25">
        <v>1</v>
      </c>
      <c r="L3094" s="25">
        <f t="shared" si="504"/>
        <v>0</v>
      </c>
      <c r="M3094" s="25" t="s">
        <v>4934</v>
      </c>
      <c r="N3094" s="45">
        <v>45937</v>
      </c>
      <c r="O3094" s="54">
        <v>18414</v>
      </c>
      <c r="P3094" s="25" t="s">
        <v>173</v>
      </c>
      <c r="Q3094" s="25">
        <v>58156571163</v>
      </c>
      <c r="R3094" s="25" t="s">
        <v>41</v>
      </c>
      <c r="S3094" s="3">
        <v>4</v>
      </c>
      <c r="T3094" s="55"/>
      <c r="U3094" s="25" t="s">
        <v>19</v>
      </c>
      <c r="V3094" s="25" t="str">
        <f>VLOOKUP(P3094,'Customer List'!B:C,2,)</f>
        <v>Kolkata</v>
      </c>
      <c r="W3094" s="56"/>
      <c r="X3094" s="45">
        <v>45939</v>
      </c>
      <c r="Y3094" s="25">
        <f t="shared" si="505"/>
        <v>2</v>
      </c>
      <c r="Z3094" s="25" t="str">
        <f t="shared" si="506"/>
        <v>Tuesday</v>
      </c>
      <c r="AA3094" s="25" t="str">
        <f t="shared" si="507"/>
        <v>Thursday</v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501"/>
        <v>3091</v>
      </c>
      <c r="B3095" s="25" t="s">
        <v>4740</v>
      </c>
      <c r="C3095" s="45">
        <v>45926</v>
      </c>
      <c r="D3095" s="45">
        <v>45936</v>
      </c>
      <c r="E3095" s="8">
        <v>107.1</v>
      </c>
      <c r="F3095" s="8">
        <f t="shared" si="502"/>
        <v>9424.7999999999993</v>
      </c>
      <c r="G3095" s="54">
        <f t="shared" si="503"/>
        <v>9424.7999999999993</v>
      </c>
      <c r="H3095" s="25">
        <v>160908</v>
      </c>
      <c r="I3095" s="25" t="s">
        <v>4573</v>
      </c>
      <c r="J3095" s="25">
        <v>1</v>
      </c>
      <c r="K3095" s="25">
        <v>1</v>
      </c>
      <c r="L3095" s="25">
        <f t="shared" si="504"/>
        <v>0</v>
      </c>
      <c r="M3095" s="25" t="s">
        <v>4942</v>
      </c>
      <c r="N3095" s="45">
        <v>45937</v>
      </c>
      <c r="O3095" s="54">
        <v>11621.88</v>
      </c>
      <c r="P3095" s="25" t="s">
        <v>277</v>
      </c>
      <c r="Q3095" s="25">
        <v>58156565795</v>
      </c>
      <c r="R3095" s="25" t="s">
        <v>41</v>
      </c>
      <c r="S3095" s="3">
        <v>4</v>
      </c>
      <c r="T3095" s="55"/>
      <c r="U3095" s="25" t="s">
        <v>19</v>
      </c>
      <c r="V3095" s="25" t="str">
        <f>VLOOKUP(P3095,'Customer List'!B:C,2,)</f>
        <v>Pune</v>
      </c>
      <c r="W3095" s="56"/>
      <c r="X3095" s="45">
        <v>45938</v>
      </c>
      <c r="Y3095" s="25">
        <f t="shared" si="505"/>
        <v>1</v>
      </c>
      <c r="Z3095" s="25" t="str">
        <f t="shared" si="506"/>
        <v>Tuesday</v>
      </c>
      <c r="AA3095" s="25" t="str">
        <f t="shared" si="507"/>
        <v>Wednesday</v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501"/>
        <v>3092</v>
      </c>
      <c r="B3096" s="25" t="s">
        <v>4740</v>
      </c>
      <c r="C3096" s="45">
        <v>45926</v>
      </c>
      <c r="D3096" s="45">
        <v>45936</v>
      </c>
      <c r="E3096" s="8">
        <v>187.5</v>
      </c>
      <c r="F3096" s="8">
        <f t="shared" si="502"/>
        <v>16500</v>
      </c>
      <c r="G3096" s="54">
        <f t="shared" si="503"/>
        <v>16500</v>
      </c>
      <c r="H3096" s="25">
        <v>160909</v>
      </c>
      <c r="I3096" s="25" t="s">
        <v>4574</v>
      </c>
      <c r="J3096" s="25">
        <v>1</v>
      </c>
      <c r="K3096" s="25">
        <v>1</v>
      </c>
      <c r="L3096" s="25">
        <f t="shared" si="504"/>
        <v>0</v>
      </c>
      <c r="M3096" s="25" t="s">
        <v>4942</v>
      </c>
      <c r="N3096" s="45">
        <v>45937</v>
      </c>
      <c r="O3096" s="54">
        <v>18990</v>
      </c>
      <c r="P3096" s="25" t="s">
        <v>277</v>
      </c>
      <c r="Q3096" s="25">
        <v>58156565795</v>
      </c>
      <c r="R3096" s="25" t="s">
        <v>41</v>
      </c>
      <c r="S3096" s="3">
        <v>4</v>
      </c>
      <c r="T3096" s="55"/>
      <c r="U3096" s="25" t="s">
        <v>19</v>
      </c>
      <c r="V3096" s="25" t="str">
        <f>VLOOKUP(P3096,'Customer List'!B:C,2,)</f>
        <v>Pune</v>
      </c>
      <c r="W3096" s="56"/>
      <c r="X3096" s="45">
        <v>45938</v>
      </c>
      <c r="Y3096" s="25">
        <f t="shared" si="505"/>
        <v>1</v>
      </c>
      <c r="Z3096" s="25" t="str">
        <f t="shared" si="506"/>
        <v>Tuesday</v>
      </c>
      <c r="AA3096" s="25" t="str">
        <f t="shared" si="507"/>
        <v>Wednesday</v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501"/>
        <v>3093</v>
      </c>
      <c r="B3097" s="25" t="s">
        <v>4740</v>
      </c>
      <c r="C3097" s="45">
        <v>45926</v>
      </c>
      <c r="D3097" s="45">
        <v>45936</v>
      </c>
      <c r="E3097" s="8">
        <v>193.2</v>
      </c>
      <c r="F3097" s="8">
        <f t="shared" si="502"/>
        <v>17001.599999999999</v>
      </c>
      <c r="G3097" s="54">
        <f t="shared" si="503"/>
        <v>17001.599999999999</v>
      </c>
      <c r="H3097" s="25">
        <v>300326</v>
      </c>
      <c r="I3097" s="25" t="s">
        <v>3959</v>
      </c>
      <c r="J3097" s="25">
        <v>1</v>
      </c>
      <c r="K3097" s="25">
        <v>1</v>
      </c>
      <c r="L3097" s="25">
        <f t="shared" si="504"/>
        <v>0</v>
      </c>
      <c r="M3097" s="25" t="s">
        <v>4984</v>
      </c>
      <c r="N3097" s="45">
        <v>45937</v>
      </c>
      <c r="O3097" s="54">
        <v>0</v>
      </c>
      <c r="P3097" s="25" t="s">
        <v>2178</v>
      </c>
      <c r="Q3097" s="25">
        <v>58156573495</v>
      </c>
      <c r="R3097" s="25" t="s">
        <v>41</v>
      </c>
      <c r="S3097" s="3">
        <v>4</v>
      </c>
      <c r="T3097" s="55"/>
      <c r="U3097" s="25" t="s">
        <v>19</v>
      </c>
      <c r="V3097" s="25" t="str">
        <f>VLOOKUP(P3097,'Customer List'!B:C,2,)</f>
        <v>Gujrat</v>
      </c>
      <c r="W3097" s="56"/>
      <c r="X3097" s="45">
        <v>45939</v>
      </c>
      <c r="Y3097" s="25">
        <f t="shared" si="505"/>
        <v>2</v>
      </c>
      <c r="Z3097" s="25" t="str">
        <f t="shared" si="506"/>
        <v>Tuesday</v>
      </c>
      <c r="AA3097" s="25" t="str">
        <f t="shared" si="507"/>
        <v>Thursday</v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501"/>
        <v>3094</v>
      </c>
      <c r="B3098" s="25" t="s">
        <v>4740</v>
      </c>
      <c r="C3098" s="45">
        <v>45926</v>
      </c>
      <c r="D3098" s="45">
        <v>45936</v>
      </c>
      <c r="E3098" s="8">
        <v>321.75</v>
      </c>
      <c r="F3098" s="8">
        <f t="shared" si="502"/>
        <v>28314</v>
      </c>
      <c r="G3098" s="54">
        <f t="shared" si="503"/>
        <v>56628</v>
      </c>
      <c r="H3098" s="25">
        <v>307640</v>
      </c>
      <c r="I3098" s="25" t="s">
        <v>4279</v>
      </c>
      <c r="J3098" s="25">
        <v>2</v>
      </c>
      <c r="K3098" s="25">
        <v>2</v>
      </c>
      <c r="L3098" s="25">
        <f t="shared" si="504"/>
        <v>0</v>
      </c>
      <c r="M3098" s="25" t="s">
        <v>4877</v>
      </c>
      <c r="N3098" s="45">
        <v>45937</v>
      </c>
      <c r="O3098" s="54">
        <v>73359</v>
      </c>
      <c r="P3098" s="25" t="s">
        <v>243</v>
      </c>
      <c r="Q3098" s="25">
        <v>58156569435</v>
      </c>
      <c r="R3098" s="25" t="s">
        <v>41</v>
      </c>
      <c r="S3098" s="3">
        <v>4</v>
      </c>
      <c r="T3098" s="55"/>
      <c r="U3098" s="25" t="s">
        <v>19</v>
      </c>
      <c r="V3098" s="25" t="str">
        <f>VLOOKUP(P3098,'Customer List'!B:C,2,)</f>
        <v>Mumbai</v>
      </c>
      <c r="W3098" s="56"/>
      <c r="X3098" s="45">
        <v>45938</v>
      </c>
      <c r="Y3098" s="25">
        <f t="shared" si="505"/>
        <v>1</v>
      </c>
      <c r="Z3098" s="25" t="str">
        <f t="shared" si="506"/>
        <v>Tuesday</v>
      </c>
      <c r="AA3098" s="25" t="str">
        <f t="shared" si="507"/>
        <v>Wednesday</v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501"/>
        <v>3095</v>
      </c>
      <c r="B3099" s="25" t="s">
        <v>4740</v>
      </c>
      <c r="C3099" s="45">
        <v>45926</v>
      </c>
      <c r="D3099" s="45">
        <v>45936</v>
      </c>
      <c r="E3099" s="8">
        <v>282</v>
      </c>
      <c r="F3099" s="8">
        <f t="shared" si="502"/>
        <v>24816</v>
      </c>
      <c r="G3099" s="54">
        <f t="shared" si="503"/>
        <v>24816</v>
      </c>
      <c r="H3099" s="25">
        <v>302048</v>
      </c>
      <c r="I3099" s="25" t="s">
        <v>4576</v>
      </c>
      <c r="J3099" s="25">
        <v>1</v>
      </c>
      <c r="K3099" s="25">
        <v>1</v>
      </c>
      <c r="L3099" s="25">
        <f t="shared" si="504"/>
        <v>0</v>
      </c>
      <c r="M3099" s="25" t="s">
        <v>4927</v>
      </c>
      <c r="N3099" s="45">
        <v>45937</v>
      </c>
      <c r="O3099" s="54">
        <v>34968</v>
      </c>
      <c r="P3099" s="25" t="s">
        <v>1138</v>
      </c>
      <c r="Q3099" s="25">
        <v>58156567700</v>
      </c>
      <c r="R3099" s="25"/>
      <c r="S3099" s="3">
        <v>4</v>
      </c>
      <c r="T3099" s="55"/>
      <c r="U3099" s="25" t="s">
        <v>19</v>
      </c>
      <c r="V3099" s="25" t="str">
        <f>VLOOKUP(P3099,'Customer List'!B:C,2,)</f>
        <v>Mumbai</v>
      </c>
      <c r="W3099" s="56"/>
      <c r="X3099" s="45" t="str">
        <f>IF(OR(R3099 = "PRIYANKA MADAM", R3099 = "DEEPAK", R3099 = "PORTER"),N3099,"")</f>
        <v/>
      </c>
      <c r="Y3099" s="25" t="str">
        <f t="shared" si="505"/>
        <v/>
      </c>
      <c r="Z3099" s="25" t="str">
        <f t="shared" si="506"/>
        <v>Tuesday</v>
      </c>
      <c r="AA3099" s="25" t="str">
        <f t="shared" si="507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501"/>
        <v>3096</v>
      </c>
      <c r="B3100" s="25" t="s">
        <v>4740</v>
      </c>
      <c r="C3100" s="45">
        <v>45926</v>
      </c>
      <c r="D3100" s="45">
        <v>45936</v>
      </c>
      <c r="E3100" s="8">
        <v>267.39999999999998</v>
      </c>
      <c r="F3100" s="8">
        <f t="shared" si="502"/>
        <v>23531.199999999997</v>
      </c>
      <c r="G3100" s="54">
        <f t="shared" si="503"/>
        <v>23531.199999999997</v>
      </c>
      <c r="H3100" s="25">
        <v>302120</v>
      </c>
      <c r="I3100" s="25" t="s">
        <v>4577</v>
      </c>
      <c r="J3100" s="25">
        <v>1</v>
      </c>
      <c r="K3100" s="25">
        <v>1</v>
      </c>
      <c r="L3100" s="25">
        <f t="shared" si="504"/>
        <v>0</v>
      </c>
      <c r="M3100" s="25" t="s">
        <v>4877</v>
      </c>
      <c r="N3100" s="45">
        <v>45937</v>
      </c>
      <c r="O3100" s="54">
        <v>32661</v>
      </c>
      <c r="P3100" s="25" t="s">
        <v>243</v>
      </c>
      <c r="Q3100" s="25">
        <v>58156569435</v>
      </c>
      <c r="R3100" s="25" t="s">
        <v>41</v>
      </c>
      <c r="S3100" s="3">
        <v>4</v>
      </c>
      <c r="T3100" s="55"/>
      <c r="U3100" s="25" t="s">
        <v>19</v>
      </c>
      <c r="V3100" s="25" t="str">
        <f>VLOOKUP(P3100,'Customer List'!B:C,2,)</f>
        <v>Mumbai</v>
      </c>
      <c r="W3100" s="56"/>
      <c r="X3100" s="45">
        <v>45938</v>
      </c>
      <c r="Y3100" s="25">
        <f t="shared" si="505"/>
        <v>1</v>
      </c>
      <c r="Z3100" s="25" t="str">
        <f t="shared" si="506"/>
        <v>Tuesday</v>
      </c>
      <c r="AA3100" s="25" t="str">
        <f t="shared" si="507"/>
        <v>Wednesday</v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501"/>
        <v>3097</v>
      </c>
      <c r="B3101" s="25" t="s">
        <v>4740</v>
      </c>
      <c r="C3101" s="45">
        <v>45926</v>
      </c>
      <c r="D3101" s="45">
        <v>45936</v>
      </c>
      <c r="E3101" s="8">
        <v>73.5</v>
      </c>
      <c r="F3101" s="8">
        <f t="shared" si="502"/>
        <v>6468</v>
      </c>
      <c r="G3101" s="54">
        <f t="shared" si="503"/>
        <v>6468</v>
      </c>
      <c r="H3101" s="25">
        <v>302212</v>
      </c>
      <c r="I3101" s="25" t="s">
        <v>4578</v>
      </c>
      <c r="J3101" s="25">
        <v>1</v>
      </c>
      <c r="K3101" s="25">
        <v>1</v>
      </c>
      <c r="L3101" s="25">
        <f t="shared" si="504"/>
        <v>0</v>
      </c>
      <c r="M3101" s="25" t="s">
        <v>4940</v>
      </c>
      <c r="N3101" s="45">
        <v>45937</v>
      </c>
      <c r="O3101" s="54">
        <v>11392.5</v>
      </c>
      <c r="P3101" s="25" t="s">
        <v>2178</v>
      </c>
      <c r="Q3101" s="25">
        <v>58156573495</v>
      </c>
      <c r="R3101" s="25" t="s">
        <v>41</v>
      </c>
      <c r="S3101" s="3">
        <v>4</v>
      </c>
      <c r="T3101" s="55"/>
      <c r="U3101" s="25" t="s">
        <v>19</v>
      </c>
      <c r="V3101" s="25" t="str">
        <f>VLOOKUP(P3101,'Customer List'!B:C,2,)</f>
        <v>Gujrat</v>
      </c>
      <c r="W3101" s="56"/>
      <c r="X3101" s="45">
        <v>45939</v>
      </c>
      <c r="Y3101" s="25">
        <f t="shared" si="505"/>
        <v>2</v>
      </c>
      <c r="Z3101" s="25" t="str">
        <f t="shared" si="506"/>
        <v>Tuesday</v>
      </c>
      <c r="AA3101" s="25" t="str">
        <f t="shared" si="507"/>
        <v>Thursday</v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501"/>
        <v>3098</v>
      </c>
      <c r="B3102" s="25" t="s">
        <v>4740</v>
      </c>
      <c r="C3102" s="45">
        <v>45926</v>
      </c>
      <c r="D3102" s="45">
        <v>45936</v>
      </c>
      <c r="E3102" s="8">
        <v>73.5</v>
      </c>
      <c r="F3102" s="8">
        <f t="shared" si="502"/>
        <v>6468</v>
      </c>
      <c r="G3102" s="54">
        <f t="shared" si="503"/>
        <v>6468</v>
      </c>
      <c r="H3102" s="25">
        <v>302212</v>
      </c>
      <c r="I3102" s="25" t="s">
        <v>4578</v>
      </c>
      <c r="J3102" s="25">
        <v>1</v>
      </c>
      <c r="K3102" s="25">
        <v>1</v>
      </c>
      <c r="L3102" s="25">
        <f t="shared" si="504"/>
        <v>0</v>
      </c>
      <c r="M3102" s="25"/>
      <c r="N3102" s="45">
        <v>45937</v>
      </c>
      <c r="O3102" s="54">
        <v>12206.25</v>
      </c>
      <c r="P3102" s="25" t="s">
        <v>195</v>
      </c>
      <c r="Q3102" s="25">
        <v>58156573160</v>
      </c>
      <c r="R3102" s="25" t="s">
        <v>41</v>
      </c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/>
      <c r="X3102" s="45">
        <v>45939</v>
      </c>
      <c r="Y3102" s="25">
        <f t="shared" si="505"/>
        <v>2</v>
      </c>
      <c r="Z3102" s="25" t="str">
        <f t="shared" si="506"/>
        <v>Tuesday</v>
      </c>
      <c r="AA3102" s="25" t="str">
        <f t="shared" si="507"/>
        <v>Thursday</v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501"/>
        <v>3099</v>
      </c>
      <c r="B3103" s="25" t="s">
        <v>4740</v>
      </c>
      <c r="C3103" s="45">
        <v>45926</v>
      </c>
      <c r="D3103" s="45">
        <v>45936</v>
      </c>
      <c r="E3103" s="8">
        <v>100.1</v>
      </c>
      <c r="F3103" s="8">
        <f t="shared" si="502"/>
        <v>8808.7999999999993</v>
      </c>
      <c r="G3103" s="54">
        <f t="shared" si="503"/>
        <v>8808.7999999999993</v>
      </c>
      <c r="H3103" s="25">
        <v>302611</v>
      </c>
      <c r="I3103" s="25" t="s">
        <v>4579</v>
      </c>
      <c r="J3103" s="25">
        <v>1</v>
      </c>
      <c r="K3103" s="25">
        <v>1</v>
      </c>
      <c r="L3103" s="25">
        <f t="shared" si="504"/>
        <v>0</v>
      </c>
      <c r="M3103" s="25"/>
      <c r="N3103" s="45">
        <v>45937</v>
      </c>
      <c r="O3103" s="54">
        <v>16623.75</v>
      </c>
      <c r="P3103" s="25" t="s">
        <v>195</v>
      </c>
      <c r="Q3103" s="25">
        <v>58156573160</v>
      </c>
      <c r="R3103" s="25" t="s">
        <v>41</v>
      </c>
      <c r="S3103" s="3">
        <v>4</v>
      </c>
      <c r="T3103" s="55"/>
      <c r="U3103" s="25" t="s">
        <v>19</v>
      </c>
      <c r="V3103" s="25" t="str">
        <f>VLOOKUP(P3103,'Customer List'!B:C,2,)</f>
        <v>Kanpur</v>
      </c>
      <c r="W3103" s="56"/>
      <c r="X3103" s="45">
        <v>45939</v>
      </c>
      <c r="Y3103" s="25">
        <f t="shared" si="505"/>
        <v>2</v>
      </c>
      <c r="Z3103" s="25" t="str">
        <f t="shared" si="506"/>
        <v>Tuesday</v>
      </c>
      <c r="AA3103" s="25" t="str">
        <f t="shared" si="507"/>
        <v>Thursday</v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501"/>
        <v>3100</v>
      </c>
      <c r="B3104" s="25" t="s">
        <v>4740</v>
      </c>
      <c r="C3104" s="45">
        <v>45926</v>
      </c>
      <c r="D3104" s="45">
        <v>45936</v>
      </c>
      <c r="E3104" s="8">
        <v>90.3</v>
      </c>
      <c r="F3104" s="8">
        <f t="shared" si="502"/>
        <v>7946.4</v>
      </c>
      <c r="G3104" s="54">
        <f t="shared" si="503"/>
        <v>7946.4</v>
      </c>
      <c r="H3104" s="25">
        <v>305105</v>
      </c>
      <c r="I3104" s="25" t="s">
        <v>4580</v>
      </c>
      <c r="J3104" s="25">
        <v>1</v>
      </c>
      <c r="K3104" s="25">
        <v>1</v>
      </c>
      <c r="L3104" s="25">
        <f t="shared" si="504"/>
        <v>0</v>
      </c>
      <c r="M3104" s="25" t="s">
        <v>4900</v>
      </c>
      <c r="N3104" s="45">
        <v>45937</v>
      </c>
      <c r="O3104" s="54">
        <v>13996.5</v>
      </c>
      <c r="P3104" s="25" t="s">
        <v>296</v>
      </c>
      <c r="Q3104" s="25">
        <v>58156572773</v>
      </c>
      <c r="R3104" s="25"/>
      <c r="S3104" s="3">
        <v>4</v>
      </c>
      <c r="T3104" s="55"/>
      <c r="U3104" s="25" t="s">
        <v>19</v>
      </c>
      <c r="V3104" s="25" t="str">
        <f>VLOOKUP(P3104,'Customer List'!B:C,2,)</f>
        <v>Kerala</v>
      </c>
      <c r="W3104" s="56"/>
      <c r="X3104" s="45" t="str">
        <f>IF(OR(R3104 = "PRIYANKA MADAM", R3104 = "DEEPAK", R3104 = "PORTER"),N3104,"")</f>
        <v/>
      </c>
      <c r="Y3104" s="25" t="str">
        <f t="shared" si="505"/>
        <v/>
      </c>
      <c r="Z3104" s="25" t="str">
        <f t="shared" si="506"/>
        <v>Tuesday</v>
      </c>
      <c r="AA3104" s="25" t="str">
        <f t="shared" si="507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501"/>
        <v>3101</v>
      </c>
      <c r="B3105" s="25" t="s">
        <v>4740</v>
      </c>
      <c r="C3105" s="45">
        <v>45926</v>
      </c>
      <c r="D3105" s="45">
        <v>45936</v>
      </c>
      <c r="E3105" s="8">
        <v>102.9</v>
      </c>
      <c r="F3105" s="8">
        <f t="shared" si="502"/>
        <v>9055.2000000000007</v>
      </c>
      <c r="G3105" s="54">
        <f t="shared" si="503"/>
        <v>9055.2000000000007</v>
      </c>
      <c r="H3105" s="25">
        <v>305629</v>
      </c>
      <c r="I3105" s="25" t="s">
        <v>4581</v>
      </c>
      <c r="J3105" s="25">
        <v>1</v>
      </c>
      <c r="K3105" s="25">
        <v>1</v>
      </c>
      <c r="L3105" s="25">
        <f t="shared" si="504"/>
        <v>0</v>
      </c>
      <c r="M3105" s="25"/>
      <c r="N3105" s="45">
        <v>45937</v>
      </c>
      <c r="O3105" s="54">
        <v>17088.75</v>
      </c>
      <c r="P3105" s="25" t="s">
        <v>195</v>
      </c>
      <c r="Q3105" s="25">
        <v>58156573160</v>
      </c>
      <c r="R3105" s="25" t="s">
        <v>41</v>
      </c>
      <c r="S3105" s="3">
        <v>4</v>
      </c>
      <c r="T3105" s="55"/>
      <c r="U3105" s="25" t="s">
        <v>19</v>
      </c>
      <c r="V3105" s="25" t="str">
        <f>VLOOKUP(P3105,'Customer List'!B:C,2,)</f>
        <v>Kanpur</v>
      </c>
      <c r="W3105" s="56"/>
      <c r="X3105" s="45">
        <v>45939</v>
      </c>
      <c r="Y3105" s="25">
        <f t="shared" si="505"/>
        <v>2</v>
      </c>
      <c r="Z3105" s="25" t="str">
        <f t="shared" si="506"/>
        <v>Tuesday</v>
      </c>
      <c r="AA3105" s="25" t="str">
        <f t="shared" si="507"/>
        <v>Thursday</v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501"/>
        <v>3102</v>
      </c>
      <c r="B3106" s="25" t="s">
        <v>4740</v>
      </c>
      <c r="C3106" s="45">
        <v>45926</v>
      </c>
      <c r="D3106" s="45">
        <v>45936</v>
      </c>
      <c r="E3106" s="8">
        <v>205.1</v>
      </c>
      <c r="F3106" s="8">
        <f t="shared" si="502"/>
        <v>18048.8</v>
      </c>
      <c r="G3106" s="54">
        <f t="shared" si="503"/>
        <v>18048.8</v>
      </c>
      <c r="H3106" s="25">
        <v>306008</v>
      </c>
      <c r="I3106" s="25" t="s">
        <v>4277</v>
      </c>
      <c r="J3106" s="25">
        <v>1</v>
      </c>
      <c r="K3106" s="25">
        <v>1</v>
      </c>
      <c r="L3106" s="25">
        <f t="shared" si="504"/>
        <v>0</v>
      </c>
      <c r="M3106" s="25" t="s">
        <v>4877</v>
      </c>
      <c r="N3106" s="45">
        <v>45937</v>
      </c>
      <c r="O3106" s="54">
        <v>25051.5</v>
      </c>
      <c r="P3106" s="25" t="s">
        <v>243</v>
      </c>
      <c r="Q3106" s="25">
        <v>58156569435</v>
      </c>
      <c r="R3106" s="25" t="s">
        <v>41</v>
      </c>
      <c r="S3106" s="3">
        <v>4</v>
      </c>
      <c r="T3106" s="55"/>
      <c r="U3106" s="25" t="s">
        <v>19</v>
      </c>
      <c r="V3106" s="25" t="str">
        <f>VLOOKUP(P3106,'Customer List'!B:C,2,)</f>
        <v>Mumbai</v>
      </c>
      <c r="W3106" s="56"/>
      <c r="X3106" s="45">
        <v>45938</v>
      </c>
      <c r="Y3106" s="25">
        <f t="shared" si="505"/>
        <v>1</v>
      </c>
      <c r="Z3106" s="25" t="str">
        <f t="shared" si="506"/>
        <v>Tuesday</v>
      </c>
      <c r="AA3106" s="25" t="str">
        <f t="shared" si="507"/>
        <v>Wednesday</v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501"/>
        <v>3103</v>
      </c>
      <c r="B3107" s="25" t="s">
        <v>4740</v>
      </c>
      <c r="C3107" s="45">
        <v>45926</v>
      </c>
      <c r="D3107" s="45">
        <v>45936</v>
      </c>
      <c r="E3107" s="8">
        <v>74.900000000000006</v>
      </c>
      <c r="F3107" s="8">
        <f t="shared" si="502"/>
        <v>6591.2000000000007</v>
      </c>
      <c r="G3107" s="54">
        <f t="shared" si="503"/>
        <v>13182.400000000001</v>
      </c>
      <c r="H3107" s="25">
        <v>343107</v>
      </c>
      <c r="I3107" s="25" t="s">
        <v>4602</v>
      </c>
      <c r="J3107" s="25">
        <v>2</v>
      </c>
      <c r="K3107" s="25">
        <v>2</v>
      </c>
      <c r="L3107" s="25">
        <f t="shared" si="504"/>
        <v>0</v>
      </c>
      <c r="M3107" s="25" t="s">
        <v>4940</v>
      </c>
      <c r="N3107" s="45">
        <v>45937</v>
      </c>
      <c r="O3107" s="54">
        <v>23219</v>
      </c>
      <c r="P3107" s="25" t="s">
        <v>2178</v>
      </c>
      <c r="Q3107" s="25">
        <v>58156573495</v>
      </c>
      <c r="R3107" s="25" t="s">
        <v>41</v>
      </c>
      <c r="S3107" s="3">
        <v>4</v>
      </c>
      <c r="T3107" s="55"/>
      <c r="U3107" s="25" t="s">
        <v>19</v>
      </c>
      <c r="V3107" s="25" t="str">
        <f>VLOOKUP(P3107,'Customer List'!B:C,2,)</f>
        <v>Gujrat</v>
      </c>
      <c r="W3107" s="56"/>
      <c r="X3107" s="45">
        <v>45939</v>
      </c>
      <c r="Y3107" s="25">
        <f t="shared" si="505"/>
        <v>2</v>
      </c>
      <c r="Z3107" s="25" t="str">
        <f t="shared" si="506"/>
        <v>Tuesday</v>
      </c>
      <c r="AA3107" s="25" t="str">
        <f t="shared" si="507"/>
        <v>Thursday</v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501"/>
        <v>3104</v>
      </c>
      <c r="B3108" s="25" t="s">
        <v>4740</v>
      </c>
      <c r="C3108" s="45">
        <v>45926</v>
      </c>
      <c r="D3108" s="45">
        <v>45936</v>
      </c>
      <c r="E3108" s="8">
        <v>179.2</v>
      </c>
      <c r="F3108" s="8">
        <f t="shared" si="502"/>
        <v>15769.599999999999</v>
      </c>
      <c r="G3108" s="54">
        <f t="shared" si="503"/>
        <v>15769.599999999999</v>
      </c>
      <c r="H3108" s="25">
        <v>306308</v>
      </c>
      <c r="I3108" s="25" t="s">
        <v>4583</v>
      </c>
      <c r="J3108" s="25">
        <v>1</v>
      </c>
      <c r="K3108" s="25">
        <v>1</v>
      </c>
      <c r="L3108" s="25">
        <f t="shared" si="504"/>
        <v>0</v>
      </c>
      <c r="M3108" s="25" t="s">
        <v>4877</v>
      </c>
      <c r="N3108" s="45">
        <v>45937</v>
      </c>
      <c r="O3108" s="54">
        <v>21888</v>
      </c>
      <c r="P3108" s="25" t="s">
        <v>243</v>
      </c>
      <c r="Q3108" s="25">
        <v>58156569435</v>
      </c>
      <c r="R3108" s="25" t="s">
        <v>41</v>
      </c>
      <c r="S3108" s="3">
        <v>4</v>
      </c>
      <c r="T3108" s="55"/>
      <c r="U3108" s="25" t="s">
        <v>19</v>
      </c>
      <c r="V3108" s="25" t="str">
        <f>VLOOKUP(P3108,'Customer List'!B:C,2,)</f>
        <v>Mumbai</v>
      </c>
      <c r="W3108" s="56"/>
      <c r="X3108" s="45">
        <v>45938</v>
      </c>
      <c r="Y3108" s="25">
        <f t="shared" si="505"/>
        <v>1</v>
      </c>
      <c r="Z3108" s="25" t="str">
        <f t="shared" si="506"/>
        <v>Tuesday</v>
      </c>
      <c r="AA3108" s="25" t="str">
        <f t="shared" si="507"/>
        <v>Wednesday</v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501"/>
        <v>3105</v>
      </c>
      <c r="B3109" s="25" t="s">
        <v>4740</v>
      </c>
      <c r="C3109" s="45">
        <v>45926</v>
      </c>
      <c r="D3109" s="45">
        <v>45936</v>
      </c>
      <c r="E3109" s="8">
        <v>131.6</v>
      </c>
      <c r="F3109" s="8">
        <f t="shared" si="502"/>
        <v>11580.8</v>
      </c>
      <c r="G3109" s="54">
        <f t="shared" si="503"/>
        <v>11580.8</v>
      </c>
      <c r="H3109" s="25">
        <v>306704</v>
      </c>
      <c r="I3109" s="25" t="s">
        <v>4584</v>
      </c>
      <c r="J3109" s="25">
        <v>1</v>
      </c>
      <c r="K3109" s="25">
        <v>1</v>
      </c>
      <c r="L3109" s="25">
        <f t="shared" si="504"/>
        <v>0</v>
      </c>
      <c r="M3109" s="25" t="s">
        <v>4900</v>
      </c>
      <c r="N3109" s="45">
        <v>45937</v>
      </c>
      <c r="O3109" s="54">
        <v>20398</v>
      </c>
      <c r="P3109" s="25" t="s">
        <v>296</v>
      </c>
      <c r="Q3109" s="25">
        <v>58156572773</v>
      </c>
      <c r="R3109" s="25"/>
      <c r="S3109" s="3">
        <v>4</v>
      </c>
      <c r="T3109" s="55"/>
      <c r="U3109" s="25" t="s">
        <v>19</v>
      </c>
      <c r="V3109" s="25" t="str">
        <f>VLOOKUP(P3109,'Customer List'!B:C,2,)</f>
        <v>Kerala</v>
      </c>
      <c r="W3109" s="56"/>
      <c r="X3109" s="45" t="str">
        <f t="shared" ref="X3109:X3110" si="511">IF(OR(R3109 = "PRIYANKA MADAM", R3109 = "DEEPAK", R3109 = "PORTER"),N3109,"")</f>
        <v/>
      </c>
      <c r="Y3109" s="25" t="str">
        <f t="shared" si="505"/>
        <v/>
      </c>
      <c r="Z3109" s="25" t="str">
        <f t="shared" si="506"/>
        <v>Tuesday</v>
      </c>
      <c r="AA3109" s="25" t="str">
        <f t="shared" si="507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501"/>
        <v>3106</v>
      </c>
      <c r="B3110" s="25" t="s">
        <v>4740</v>
      </c>
      <c r="C3110" s="45">
        <v>45926</v>
      </c>
      <c r="D3110" s="45">
        <v>45936</v>
      </c>
      <c r="E3110" s="8">
        <v>326.25</v>
      </c>
      <c r="F3110" s="8">
        <f t="shared" si="502"/>
        <v>28710</v>
      </c>
      <c r="G3110" s="54">
        <f t="shared" si="503"/>
        <v>28710</v>
      </c>
      <c r="H3110" s="25">
        <v>306740</v>
      </c>
      <c r="I3110" s="25" t="s">
        <v>4585</v>
      </c>
      <c r="J3110" s="25">
        <v>1</v>
      </c>
      <c r="K3110" s="25">
        <v>1</v>
      </c>
      <c r="L3110" s="25">
        <f t="shared" si="504"/>
        <v>0</v>
      </c>
      <c r="M3110" s="25" t="s">
        <v>4900</v>
      </c>
      <c r="N3110" s="45">
        <v>45937</v>
      </c>
      <c r="O3110" s="54">
        <v>47197.5</v>
      </c>
      <c r="P3110" s="25" t="s">
        <v>296</v>
      </c>
      <c r="Q3110" s="25">
        <v>58156572773</v>
      </c>
      <c r="R3110" s="25"/>
      <c r="S3110" s="3">
        <v>4</v>
      </c>
      <c r="T3110" s="55"/>
      <c r="U3110" s="25" t="s">
        <v>19</v>
      </c>
      <c r="V3110" s="25" t="str">
        <f>VLOOKUP(P3110,'Customer List'!B:C,2,)</f>
        <v>Kerala</v>
      </c>
      <c r="W3110" s="56"/>
      <c r="X3110" s="45" t="str">
        <f t="shared" si="511"/>
        <v/>
      </c>
      <c r="Y3110" s="25" t="str">
        <f t="shared" si="505"/>
        <v/>
      </c>
      <c r="Z3110" s="25" t="str">
        <f t="shared" si="506"/>
        <v>Tuesday</v>
      </c>
      <c r="AA3110" s="25" t="str">
        <f t="shared" si="507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501"/>
        <v>3107</v>
      </c>
      <c r="B3111" s="25" t="s">
        <v>4740</v>
      </c>
      <c r="C3111" s="45">
        <v>45926</v>
      </c>
      <c r="D3111" s="45">
        <v>45936</v>
      </c>
      <c r="E3111" s="8">
        <v>267.39999999999998</v>
      </c>
      <c r="F3111" s="8">
        <f t="shared" si="502"/>
        <v>23531.199999999997</v>
      </c>
      <c r="G3111" s="54">
        <f t="shared" si="503"/>
        <v>47062.399999999994</v>
      </c>
      <c r="H3111" s="25">
        <v>368504</v>
      </c>
      <c r="I3111" s="25" t="s">
        <v>4613</v>
      </c>
      <c r="J3111" s="25">
        <v>2</v>
      </c>
      <c r="K3111" s="25">
        <v>2</v>
      </c>
      <c r="L3111" s="25">
        <f t="shared" si="504"/>
        <v>0</v>
      </c>
      <c r="M3111" s="25" t="s">
        <v>4916</v>
      </c>
      <c r="N3111" s="45">
        <v>45937</v>
      </c>
      <c r="O3111" s="54">
        <v>76973</v>
      </c>
      <c r="P3111" s="25" t="s">
        <v>4449</v>
      </c>
      <c r="Q3111" s="25">
        <v>58156570021</v>
      </c>
      <c r="R3111" s="25" t="s">
        <v>41</v>
      </c>
      <c r="S3111" s="3">
        <v>4</v>
      </c>
      <c r="T3111" s="55"/>
      <c r="U3111" s="25" t="s">
        <v>19</v>
      </c>
      <c r="V3111" s="25" t="str">
        <f>VLOOKUP(P3111,'Customer List'!B:C,2,)</f>
        <v>MUMBAI</v>
      </c>
      <c r="W3111" s="56"/>
      <c r="X3111" s="45">
        <v>45938</v>
      </c>
      <c r="Y3111" s="25">
        <f t="shared" si="505"/>
        <v>1</v>
      </c>
      <c r="Z3111" s="25" t="str">
        <f t="shared" si="506"/>
        <v>Tuesday</v>
      </c>
      <c r="AA3111" s="25" t="str">
        <f t="shared" si="507"/>
        <v>Wednesday</v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501"/>
        <v>3108</v>
      </c>
      <c r="B3112" s="25" t="s">
        <v>4740</v>
      </c>
      <c r="C3112" s="45">
        <v>45926</v>
      </c>
      <c r="D3112" s="45">
        <v>45936</v>
      </c>
      <c r="E3112" s="8">
        <v>21</v>
      </c>
      <c r="F3112" s="8">
        <f t="shared" si="502"/>
        <v>1848</v>
      </c>
      <c r="G3112" s="54">
        <f t="shared" si="503"/>
        <v>3696</v>
      </c>
      <c r="H3112" s="25">
        <v>400101</v>
      </c>
      <c r="I3112" s="25" t="s">
        <v>4618</v>
      </c>
      <c r="J3112" s="25">
        <v>2</v>
      </c>
      <c r="K3112" s="25">
        <v>2</v>
      </c>
      <c r="L3112" s="25">
        <f t="shared" si="504"/>
        <v>0</v>
      </c>
      <c r="M3112" s="25" t="s">
        <v>4887</v>
      </c>
      <c r="N3112" s="45">
        <v>45937</v>
      </c>
      <c r="O3112" s="54">
        <v>6975</v>
      </c>
      <c r="P3112" s="25" t="s">
        <v>3594</v>
      </c>
      <c r="Q3112" s="25">
        <v>58156565891</v>
      </c>
      <c r="R3112" s="25" t="s">
        <v>41</v>
      </c>
      <c r="S3112" s="3">
        <v>4</v>
      </c>
      <c r="T3112" s="55"/>
      <c r="U3112" s="25" t="s">
        <v>19</v>
      </c>
      <c r="V3112" s="25" t="str">
        <f>VLOOKUP(P3112,'Customer List'!B:C,2,)</f>
        <v>Bhopal</v>
      </c>
      <c r="W3112" s="56"/>
      <c r="X3112" s="45">
        <v>45939</v>
      </c>
      <c r="Y3112" s="25">
        <f t="shared" si="505"/>
        <v>2</v>
      </c>
      <c r="Z3112" s="25" t="str">
        <f t="shared" si="506"/>
        <v>Tuesday</v>
      </c>
      <c r="AA3112" s="25" t="str">
        <f t="shared" si="507"/>
        <v>Thursday</v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501"/>
        <v>3109</v>
      </c>
      <c r="B3113" s="25" t="s">
        <v>4740</v>
      </c>
      <c r="C3113" s="45">
        <v>45926</v>
      </c>
      <c r="D3113" s="45">
        <v>45936</v>
      </c>
      <c r="E3113" s="8">
        <v>285</v>
      </c>
      <c r="F3113" s="8">
        <f t="shared" si="502"/>
        <v>25080</v>
      </c>
      <c r="G3113" s="54">
        <f t="shared" si="503"/>
        <v>25080</v>
      </c>
      <c r="H3113" s="25">
        <v>307646</v>
      </c>
      <c r="I3113" s="25" t="s">
        <v>4586</v>
      </c>
      <c r="J3113" s="25">
        <v>1</v>
      </c>
      <c r="K3113" s="25">
        <v>1</v>
      </c>
      <c r="L3113" s="25">
        <f t="shared" si="504"/>
        <v>0</v>
      </c>
      <c r="M3113" s="25" t="s">
        <v>4927</v>
      </c>
      <c r="N3113" s="45">
        <v>45937</v>
      </c>
      <c r="O3113" s="54">
        <v>41230</v>
      </c>
      <c r="P3113" s="25" t="s">
        <v>1138</v>
      </c>
      <c r="Q3113" s="25">
        <v>58156567700</v>
      </c>
      <c r="R3113" s="25"/>
      <c r="S3113" s="3">
        <v>4</v>
      </c>
      <c r="T3113" s="55"/>
      <c r="U3113" s="25" t="s">
        <v>19</v>
      </c>
      <c r="V3113" s="25" t="str">
        <f>VLOOKUP(P3113,'Customer List'!B:C,2,)</f>
        <v>Mumbai</v>
      </c>
      <c r="W3113" s="56"/>
      <c r="X3113" s="45" t="str">
        <f>IF(OR(R3113 = "PRIYANKA MADAM", R3113 = "DEEPAK", R3113 = "PORTER"),N3113,"")</f>
        <v/>
      </c>
      <c r="Y3113" s="25" t="str">
        <f t="shared" si="505"/>
        <v/>
      </c>
      <c r="Z3113" s="25" t="str">
        <f t="shared" si="506"/>
        <v>Tuesday</v>
      </c>
      <c r="AA3113" s="25" t="str">
        <f t="shared" si="507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501"/>
        <v>3110</v>
      </c>
      <c r="B3114" s="25" t="s">
        <v>4740</v>
      </c>
      <c r="C3114" s="45">
        <v>45926</v>
      </c>
      <c r="D3114" s="45">
        <v>45936</v>
      </c>
      <c r="E3114" s="8">
        <v>285</v>
      </c>
      <c r="F3114" s="8">
        <f t="shared" si="502"/>
        <v>25080</v>
      </c>
      <c r="G3114" s="54">
        <f t="shared" si="503"/>
        <v>501600</v>
      </c>
      <c r="H3114" s="25">
        <v>307646</v>
      </c>
      <c r="I3114" s="25" t="s">
        <v>4586</v>
      </c>
      <c r="J3114" s="25">
        <v>20</v>
      </c>
      <c r="K3114" s="25">
        <v>20</v>
      </c>
      <c r="L3114" s="25">
        <f t="shared" si="504"/>
        <v>0</v>
      </c>
      <c r="M3114" s="25" t="s">
        <v>4877</v>
      </c>
      <c r="N3114" s="45">
        <v>45937</v>
      </c>
      <c r="O3114" s="54">
        <v>649800</v>
      </c>
      <c r="P3114" s="25" t="s">
        <v>243</v>
      </c>
      <c r="Q3114" s="25">
        <v>58156569435</v>
      </c>
      <c r="R3114" s="25" t="s">
        <v>41</v>
      </c>
      <c r="S3114" s="3">
        <v>4</v>
      </c>
      <c r="T3114" s="55"/>
      <c r="U3114" s="25" t="s">
        <v>19</v>
      </c>
      <c r="V3114" s="25" t="str">
        <f>VLOOKUP(P3114,'Customer List'!B:C,2,)</f>
        <v>Mumbai</v>
      </c>
      <c r="W3114" s="56"/>
      <c r="X3114" s="45">
        <v>45938</v>
      </c>
      <c r="Y3114" s="25">
        <f t="shared" si="505"/>
        <v>1</v>
      </c>
      <c r="Z3114" s="25" t="str">
        <f t="shared" si="506"/>
        <v>Tuesday</v>
      </c>
      <c r="AA3114" s="25" t="str">
        <f t="shared" si="507"/>
        <v>Wednesday</v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501"/>
        <v>3111</v>
      </c>
      <c r="B3115" s="25" t="s">
        <v>4740</v>
      </c>
      <c r="C3115" s="45">
        <v>45926</v>
      </c>
      <c r="D3115" s="45">
        <v>45936</v>
      </c>
      <c r="E3115" s="8">
        <v>91.7</v>
      </c>
      <c r="F3115" s="8">
        <f t="shared" si="502"/>
        <v>8069.6</v>
      </c>
      <c r="G3115" s="54">
        <f t="shared" si="503"/>
        <v>8069.6</v>
      </c>
      <c r="H3115" s="25">
        <v>310805</v>
      </c>
      <c r="I3115" s="25" t="s">
        <v>4587</v>
      </c>
      <c r="J3115" s="25">
        <v>1</v>
      </c>
      <c r="K3115" s="25">
        <v>1</v>
      </c>
      <c r="L3115" s="25">
        <f t="shared" si="504"/>
        <v>0</v>
      </c>
      <c r="M3115" s="25"/>
      <c r="N3115" s="45">
        <v>45937</v>
      </c>
      <c r="O3115" s="54">
        <v>15228.75</v>
      </c>
      <c r="P3115" s="25" t="s">
        <v>195</v>
      </c>
      <c r="Q3115" s="25">
        <v>58156573160</v>
      </c>
      <c r="R3115" s="25" t="s">
        <v>41</v>
      </c>
      <c r="S3115" s="3">
        <v>4</v>
      </c>
      <c r="T3115" s="55"/>
      <c r="U3115" s="25" t="s">
        <v>19</v>
      </c>
      <c r="V3115" s="25" t="str">
        <f>VLOOKUP(P3115,'Customer List'!B:C,2,)</f>
        <v>Kanpur</v>
      </c>
      <c r="W3115" s="56"/>
      <c r="X3115" s="45">
        <v>45939</v>
      </c>
      <c r="Y3115" s="25">
        <f t="shared" si="505"/>
        <v>2</v>
      </c>
      <c r="Z3115" s="25" t="str">
        <f t="shared" si="506"/>
        <v>Tuesday</v>
      </c>
      <c r="AA3115" s="25" t="str">
        <f t="shared" si="507"/>
        <v>Thursday</v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501"/>
        <v>3112</v>
      </c>
      <c r="B3116" s="25" t="s">
        <v>4740</v>
      </c>
      <c r="C3116" s="45">
        <v>45926</v>
      </c>
      <c r="D3116" s="45">
        <v>45936</v>
      </c>
      <c r="E3116" s="8">
        <v>50.4</v>
      </c>
      <c r="F3116" s="8">
        <f t="shared" si="502"/>
        <v>4435.2</v>
      </c>
      <c r="G3116" s="54">
        <f t="shared" si="503"/>
        <v>4435.2</v>
      </c>
      <c r="H3116" s="25" t="s">
        <v>617</v>
      </c>
      <c r="I3116" s="25" t="s">
        <v>4588</v>
      </c>
      <c r="J3116" s="25">
        <v>1</v>
      </c>
      <c r="K3116" s="25">
        <v>1</v>
      </c>
      <c r="L3116" s="25">
        <f t="shared" si="504"/>
        <v>0</v>
      </c>
      <c r="M3116" s="25"/>
      <c r="N3116" s="45">
        <v>45937</v>
      </c>
      <c r="O3116" s="54">
        <v>8370</v>
      </c>
      <c r="P3116" s="25" t="s">
        <v>195</v>
      </c>
      <c r="Q3116" s="25">
        <v>58156573160</v>
      </c>
      <c r="R3116" s="25" t="s">
        <v>41</v>
      </c>
      <c r="S3116" s="3">
        <v>4</v>
      </c>
      <c r="T3116" s="55"/>
      <c r="U3116" s="25" t="s">
        <v>19</v>
      </c>
      <c r="V3116" s="25" t="str">
        <f>VLOOKUP(P3116,'Customer List'!B:C,2,)</f>
        <v>Kanpur</v>
      </c>
      <c r="W3116" s="56"/>
      <c r="X3116" s="45">
        <v>45939</v>
      </c>
      <c r="Y3116" s="25">
        <f t="shared" si="505"/>
        <v>2</v>
      </c>
      <c r="Z3116" s="25" t="str">
        <f t="shared" si="506"/>
        <v>Tuesday</v>
      </c>
      <c r="AA3116" s="25" t="str">
        <f t="shared" si="507"/>
        <v>Thursday</v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si="501"/>
        <v>3113</v>
      </c>
      <c r="B3117" s="25" t="s">
        <v>4740</v>
      </c>
      <c r="C3117" s="45">
        <v>45926</v>
      </c>
      <c r="D3117" s="45">
        <v>45936</v>
      </c>
      <c r="E3117" s="8">
        <v>108.5</v>
      </c>
      <c r="F3117" s="8">
        <f t="shared" si="502"/>
        <v>9548</v>
      </c>
      <c r="G3117" s="54">
        <f t="shared" si="503"/>
        <v>9548</v>
      </c>
      <c r="H3117" s="25">
        <v>310913</v>
      </c>
      <c r="I3117" s="25" t="s">
        <v>4589</v>
      </c>
      <c r="J3117" s="25">
        <v>1</v>
      </c>
      <c r="K3117" s="25">
        <v>1</v>
      </c>
      <c r="L3117" s="25">
        <f t="shared" si="504"/>
        <v>0</v>
      </c>
      <c r="M3117" s="25"/>
      <c r="N3117" s="45">
        <v>45937</v>
      </c>
      <c r="O3117" s="54">
        <v>18018.75</v>
      </c>
      <c r="P3117" s="25" t="s">
        <v>195</v>
      </c>
      <c r="Q3117" s="25">
        <v>58156573160</v>
      </c>
      <c r="R3117" s="25" t="s">
        <v>41</v>
      </c>
      <c r="S3117" s="3">
        <v>4</v>
      </c>
      <c r="T3117" s="55"/>
      <c r="U3117" s="25" t="s">
        <v>19</v>
      </c>
      <c r="V3117" s="25" t="str">
        <f>VLOOKUP(P3117,'Customer List'!B:C,2,)</f>
        <v>Kanpur</v>
      </c>
      <c r="W3117" s="56"/>
      <c r="X3117" s="45">
        <v>45939</v>
      </c>
      <c r="Y3117" s="25">
        <f t="shared" si="505"/>
        <v>2</v>
      </c>
      <c r="Z3117" s="25" t="str">
        <f t="shared" si="506"/>
        <v>Tuesday</v>
      </c>
      <c r="AA3117" s="25" t="str">
        <f t="shared" si="507"/>
        <v>Thursday</v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ref="A3118:A3181" si="512">A3117+1</f>
        <v>3114</v>
      </c>
      <c r="B3118" s="25" t="s">
        <v>4740</v>
      </c>
      <c r="C3118" s="45">
        <v>45926</v>
      </c>
      <c r="D3118" s="45">
        <v>45936</v>
      </c>
      <c r="E3118" s="8">
        <v>177.1</v>
      </c>
      <c r="F3118" s="8">
        <f t="shared" ref="F3118:F3181" si="513">IF(AB3118="DOLLAR",E3118*88,E3118)</f>
        <v>15584.8</v>
      </c>
      <c r="G3118" s="54">
        <f t="shared" ref="G3118:G3181" si="514">F3118*J3118</f>
        <v>31169.599999999999</v>
      </c>
      <c r="H3118" s="25">
        <v>640922</v>
      </c>
      <c r="I3118" s="25" t="s">
        <v>4637</v>
      </c>
      <c r="J3118" s="25">
        <v>2</v>
      </c>
      <c r="K3118" s="25">
        <v>2</v>
      </c>
      <c r="L3118" s="25">
        <f t="shared" ref="L3118:L3181" si="515">J3118-K3118</f>
        <v>0</v>
      </c>
      <c r="M3118" s="25" t="s">
        <v>4944</v>
      </c>
      <c r="N3118" s="45">
        <v>45937</v>
      </c>
      <c r="O3118" s="54">
        <v>57253.9</v>
      </c>
      <c r="P3118" s="25" t="s">
        <v>492</v>
      </c>
      <c r="Q3118" s="54" t="s">
        <v>4762</v>
      </c>
      <c r="R3118" s="25"/>
      <c r="S3118" s="3">
        <v>4</v>
      </c>
      <c r="T3118" s="55"/>
      <c r="U3118" s="25" t="s">
        <v>19</v>
      </c>
      <c r="V3118" s="25" t="str">
        <f>VLOOKUP(P3118,'Customer List'!B:C,2,)</f>
        <v>Haridwar</v>
      </c>
      <c r="W3118" s="56"/>
      <c r="X3118" s="45" t="str">
        <f>IF(OR(R3118 = "PRIYANKA MADAM", R3118 = "DEEPAK", R3118 = "PORTER"),N3118,"")</f>
        <v/>
      </c>
      <c r="Y3118" s="25" t="str">
        <f t="shared" ref="Y3118:Y3181" si="516">IF(X3118="", "", X3118-N3118)</f>
        <v/>
      </c>
      <c r="Z3118" s="25" t="str">
        <f t="shared" ref="Z3118:Z3181" si="517">IF(N3118="", "", TEXT(N3118, "dddd"))</f>
        <v>Tuesday</v>
      </c>
      <c r="AA3118" s="25" t="str">
        <f t="shared" ref="AA3118:AA3181" si="518">IF(X3118="", "", TEXT(X3118, "dddd"))</f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512"/>
        <v>3115</v>
      </c>
      <c r="B3119" s="25" t="s">
        <v>4740</v>
      </c>
      <c r="C3119" s="45">
        <v>45926</v>
      </c>
      <c r="D3119" s="45">
        <v>45936</v>
      </c>
      <c r="E3119" s="8">
        <v>267.39999999999998</v>
      </c>
      <c r="F3119" s="8">
        <f t="shared" si="513"/>
        <v>23531.199999999997</v>
      </c>
      <c r="G3119" s="54">
        <f t="shared" si="514"/>
        <v>23531.199999999997</v>
      </c>
      <c r="H3119" s="25">
        <v>314512</v>
      </c>
      <c r="I3119" s="25" t="s">
        <v>4590</v>
      </c>
      <c r="J3119" s="25">
        <v>1</v>
      </c>
      <c r="K3119" s="25">
        <v>1</v>
      </c>
      <c r="L3119" s="25">
        <f t="shared" si="515"/>
        <v>0</v>
      </c>
      <c r="M3119" s="25" t="s">
        <v>4945</v>
      </c>
      <c r="N3119" s="45">
        <v>45937</v>
      </c>
      <c r="O3119" s="54">
        <v>38487</v>
      </c>
      <c r="P3119" s="25" t="s">
        <v>184</v>
      </c>
      <c r="Q3119" s="25">
        <v>58156566646</v>
      </c>
      <c r="R3119" s="25" t="s">
        <v>41</v>
      </c>
      <c r="S3119" s="3">
        <v>4</v>
      </c>
      <c r="T3119" s="55"/>
      <c r="U3119" s="25" t="s">
        <v>19</v>
      </c>
      <c r="V3119" s="25" t="str">
        <f>VLOOKUP(P3119,'Customer List'!B:C,2,)</f>
        <v>Mumbai</v>
      </c>
      <c r="W3119" s="56"/>
      <c r="X3119" s="45">
        <v>45938</v>
      </c>
      <c r="Y3119" s="25">
        <f t="shared" si="516"/>
        <v>1</v>
      </c>
      <c r="Z3119" s="25" t="str">
        <f t="shared" si="517"/>
        <v>Tuesday</v>
      </c>
      <c r="AA3119" s="25" t="str">
        <f t="shared" si="518"/>
        <v>Wednesday</v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512"/>
        <v>3116</v>
      </c>
      <c r="B3120" s="25" t="s">
        <v>4740</v>
      </c>
      <c r="C3120" s="45">
        <v>45926</v>
      </c>
      <c r="D3120" s="45">
        <v>45936</v>
      </c>
      <c r="E3120" s="8">
        <v>273.75</v>
      </c>
      <c r="F3120" s="8">
        <f t="shared" si="513"/>
        <v>24090</v>
      </c>
      <c r="G3120" s="54">
        <f t="shared" si="514"/>
        <v>24090</v>
      </c>
      <c r="H3120" s="25">
        <v>317332</v>
      </c>
      <c r="I3120" s="25" t="s">
        <v>4591</v>
      </c>
      <c r="J3120" s="25">
        <v>1</v>
      </c>
      <c r="K3120" s="25">
        <v>1</v>
      </c>
      <c r="L3120" s="25">
        <f t="shared" si="515"/>
        <v>0</v>
      </c>
      <c r="M3120" s="25" t="s">
        <v>4899</v>
      </c>
      <c r="N3120" s="45">
        <v>45937</v>
      </c>
      <c r="O3120" s="54">
        <v>42431</v>
      </c>
      <c r="P3120" s="25" t="s">
        <v>289</v>
      </c>
      <c r="Q3120" s="25">
        <v>58156567033</v>
      </c>
      <c r="R3120" s="25" t="s">
        <v>41</v>
      </c>
      <c r="S3120" s="3">
        <v>4</v>
      </c>
      <c r="T3120" s="55"/>
      <c r="U3120" s="25" t="s">
        <v>19</v>
      </c>
      <c r="V3120" s="25" t="str">
        <f>VLOOKUP(P3120,'Customer List'!B:C,2,)</f>
        <v>Banglore</v>
      </c>
      <c r="W3120" s="56"/>
      <c r="X3120" s="45">
        <v>45938</v>
      </c>
      <c r="Y3120" s="25">
        <f t="shared" si="516"/>
        <v>1</v>
      </c>
      <c r="Z3120" s="25" t="str">
        <f t="shared" si="517"/>
        <v>Tuesday</v>
      </c>
      <c r="AA3120" s="25" t="str">
        <f t="shared" si="518"/>
        <v>Wednesday</v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512"/>
        <v>3117</v>
      </c>
      <c r="B3121" s="25" t="s">
        <v>4740</v>
      </c>
      <c r="C3121" s="45">
        <v>45926</v>
      </c>
      <c r="D3121" s="45">
        <v>45936</v>
      </c>
      <c r="E3121" s="8">
        <v>78.400000000000006</v>
      </c>
      <c r="F3121" s="8">
        <f t="shared" si="513"/>
        <v>6899.2000000000007</v>
      </c>
      <c r="G3121" s="54">
        <f t="shared" si="514"/>
        <v>6899.2000000000007</v>
      </c>
      <c r="H3121" s="25">
        <v>317335</v>
      </c>
      <c r="I3121" s="25" t="s">
        <v>4592</v>
      </c>
      <c r="J3121" s="25">
        <v>1</v>
      </c>
      <c r="K3121" s="25">
        <v>1</v>
      </c>
      <c r="L3121" s="25">
        <f t="shared" si="515"/>
        <v>0</v>
      </c>
      <c r="M3121" s="25" t="s">
        <v>4934</v>
      </c>
      <c r="N3121" s="45">
        <v>45937</v>
      </c>
      <c r="O3121" s="54">
        <v>10416</v>
      </c>
      <c r="P3121" s="25" t="s">
        <v>173</v>
      </c>
      <c r="Q3121" s="25">
        <v>58156571163</v>
      </c>
      <c r="R3121" s="25" t="s">
        <v>41</v>
      </c>
      <c r="S3121" s="3">
        <v>4</v>
      </c>
      <c r="T3121" s="55"/>
      <c r="U3121" s="25" t="s">
        <v>19</v>
      </c>
      <c r="V3121" s="25" t="str">
        <f>VLOOKUP(P3121,'Customer List'!B:C,2,)</f>
        <v>Kolkata</v>
      </c>
      <c r="W3121" s="56"/>
      <c r="X3121" s="45">
        <v>45939</v>
      </c>
      <c r="Y3121" s="25">
        <f t="shared" si="516"/>
        <v>2</v>
      </c>
      <c r="Z3121" s="25" t="str">
        <f t="shared" si="517"/>
        <v>Tuesday</v>
      </c>
      <c r="AA3121" s="25" t="str">
        <f t="shared" si="518"/>
        <v>Thursday</v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512"/>
        <v>3118</v>
      </c>
      <c r="B3122" s="25" t="s">
        <v>4740</v>
      </c>
      <c r="C3122" s="45">
        <v>45926</v>
      </c>
      <c r="D3122" s="45">
        <v>45936</v>
      </c>
      <c r="E3122" s="8">
        <v>270</v>
      </c>
      <c r="F3122" s="8">
        <f t="shared" si="513"/>
        <v>23760</v>
      </c>
      <c r="G3122" s="54">
        <f t="shared" si="514"/>
        <v>23760</v>
      </c>
      <c r="H3122" s="25">
        <v>317344</v>
      </c>
      <c r="I3122" s="25" t="s">
        <v>4254</v>
      </c>
      <c r="J3122" s="25">
        <v>1</v>
      </c>
      <c r="K3122" s="25">
        <v>1</v>
      </c>
      <c r="L3122" s="25">
        <f t="shared" si="515"/>
        <v>0</v>
      </c>
      <c r="M3122" s="25" t="s">
        <v>4879</v>
      </c>
      <c r="N3122" s="45">
        <v>45937</v>
      </c>
      <c r="O3122" s="54">
        <v>39060</v>
      </c>
      <c r="P3122" s="25" t="s">
        <v>2053</v>
      </c>
      <c r="Q3122" s="25">
        <v>58156571955</v>
      </c>
      <c r="R3122" s="25" t="s">
        <v>41</v>
      </c>
      <c r="S3122" s="3">
        <v>4</v>
      </c>
      <c r="T3122" s="55"/>
      <c r="U3122" s="25" t="s">
        <v>19</v>
      </c>
      <c r="V3122" s="25" t="str">
        <f>VLOOKUP(P3122,'Customer List'!B:C,2,)</f>
        <v>Banglore</v>
      </c>
      <c r="W3122" s="56"/>
      <c r="X3122" s="45">
        <v>45938</v>
      </c>
      <c r="Y3122" s="25">
        <f t="shared" si="516"/>
        <v>1</v>
      </c>
      <c r="Z3122" s="25" t="str">
        <f t="shared" si="517"/>
        <v>Tuesday</v>
      </c>
      <c r="AA3122" s="25" t="str">
        <f t="shared" si="518"/>
        <v>Wednesday</v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x14ac:dyDescent="0.25">
      <c r="A3123" s="25">
        <f t="shared" si="512"/>
        <v>3119</v>
      </c>
      <c r="B3123" s="25" t="s">
        <v>4740</v>
      </c>
      <c r="C3123" s="45">
        <v>45926</v>
      </c>
      <c r="D3123" s="45">
        <v>45936</v>
      </c>
      <c r="E3123" s="8">
        <v>217.7</v>
      </c>
      <c r="F3123" s="8">
        <f t="shared" si="513"/>
        <v>19157.599999999999</v>
      </c>
      <c r="G3123" s="54">
        <f t="shared" si="514"/>
        <v>19157.599999999999</v>
      </c>
      <c r="H3123" s="25">
        <v>318318</v>
      </c>
      <c r="I3123" s="25" t="s">
        <v>4593</v>
      </c>
      <c r="J3123" s="25">
        <v>1</v>
      </c>
      <c r="K3123" s="25">
        <v>1</v>
      </c>
      <c r="L3123" s="25">
        <f t="shared" si="515"/>
        <v>0</v>
      </c>
      <c r="M3123" s="25" t="s">
        <v>4974</v>
      </c>
      <c r="N3123" s="45">
        <v>45938</v>
      </c>
      <c r="O3123" s="54">
        <v>33743.5</v>
      </c>
      <c r="P3123" s="25" t="s">
        <v>1140</v>
      </c>
      <c r="Q3123" s="25" t="s">
        <v>637</v>
      </c>
      <c r="R3123" s="25" t="s">
        <v>725</v>
      </c>
      <c r="S3123" s="3">
        <v>4</v>
      </c>
      <c r="T3123" s="55"/>
      <c r="U3123" s="25" t="s">
        <v>19</v>
      </c>
      <c r="V3123" s="25" t="str">
        <f>VLOOKUP(P3123,'Customer List'!B:C,2,)</f>
        <v>Delhi</v>
      </c>
      <c r="W3123" s="56"/>
      <c r="X3123" s="45">
        <f>IF(OR(R3123 = "PRIYANKA MADAM", R3123 = "DEEPAK", R3123 = "PORTER"),N3123,"")</f>
        <v>45938</v>
      </c>
      <c r="Y3123" s="25">
        <f t="shared" si="516"/>
        <v>0</v>
      </c>
      <c r="Z3123" s="25" t="str">
        <f t="shared" si="517"/>
        <v>Wednesday</v>
      </c>
      <c r="AA3123" s="25" t="str">
        <f t="shared" si="518"/>
        <v>Wednesday</v>
      </c>
      <c r="AB3123" s="25" t="str">
        <f>VLOOKUP(U3123,'Currency Sheet'!A:C,3,)</f>
        <v>DOLLAR</v>
      </c>
      <c r="AC3123" s="67" t="str">
        <f>VLOOKUP(P3123,'Customer List'!B:D,3,)</f>
        <v>Local</v>
      </c>
    </row>
    <row r="3124" spans="1:29" x14ac:dyDescent="0.25">
      <c r="A3124" s="25">
        <f t="shared" si="512"/>
        <v>3120</v>
      </c>
      <c r="B3124" s="25" t="s">
        <v>4740</v>
      </c>
      <c r="C3124" s="45">
        <v>45926</v>
      </c>
      <c r="D3124" s="45">
        <v>45936</v>
      </c>
      <c r="E3124" s="8">
        <v>4.8999999999999995</v>
      </c>
      <c r="F3124" s="8">
        <f t="shared" si="513"/>
        <v>431.19999999999993</v>
      </c>
      <c r="G3124" s="54">
        <f t="shared" si="514"/>
        <v>862.39999999999986</v>
      </c>
      <c r="H3124" s="25">
        <v>740379</v>
      </c>
      <c r="I3124" s="25" t="s">
        <v>3768</v>
      </c>
      <c r="J3124" s="25">
        <v>2</v>
      </c>
      <c r="K3124" s="25">
        <v>2</v>
      </c>
      <c r="L3124" s="25">
        <f t="shared" si="515"/>
        <v>0</v>
      </c>
      <c r="M3124" s="25" t="s">
        <v>4964</v>
      </c>
      <c r="N3124" s="45">
        <v>45937</v>
      </c>
      <c r="O3124" s="54">
        <f>2*700</f>
        <v>1400</v>
      </c>
      <c r="P3124" s="25" t="s">
        <v>630</v>
      </c>
      <c r="Q3124" s="25">
        <v>58156564491</v>
      </c>
      <c r="R3124" s="25" t="s">
        <v>41</v>
      </c>
      <c r="S3124" s="3" t="s">
        <v>300</v>
      </c>
      <c r="T3124" s="55"/>
      <c r="U3124" s="25" t="s">
        <v>19</v>
      </c>
      <c r="V3124" s="25" t="str">
        <f>VLOOKUP(P3124,'Customer List'!B:C,2,)</f>
        <v>Gujrat</v>
      </c>
      <c r="W3124" s="56"/>
      <c r="X3124" s="45">
        <v>45939</v>
      </c>
      <c r="Y3124" s="25">
        <f t="shared" si="516"/>
        <v>2</v>
      </c>
      <c r="Z3124" s="25" t="str">
        <f t="shared" si="517"/>
        <v>Tuesday</v>
      </c>
      <c r="AA3124" s="25" t="str">
        <f t="shared" si="518"/>
        <v>Thursday</v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512"/>
        <v>3121</v>
      </c>
      <c r="B3125" s="25" t="s">
        <v>4740</v>
      </c>
      <c r="C3125" s="45">
        <v>45926</v>
      </c>
      <c r="D3125" s="45">
        <v>45936</v>
      </c>
      <c r="E3125" s="8">
        <v>259</v>
      </c>
      <c r="F3125" s="8">
        <f t="shared" si="513"/>
        <v>22792</v>
      </c>
      <c r="G3125" s="54">
        <f t="shared" si="514"/>
        <v>22792</v>
      </c>
      <c r="H3125" s="25">
        <v>320216</v>
      </c>
      <c r="I3125" s="25" t="s">
        <v>4594</v>
      </c>
      <c r="J3125" s="25">
        <v>1</v>
      </c>
      <c r="K3125" s="25">
        <v>1</v>
      </c>
      <c r="L3125" s="25">
        <f t="shared" si="515"/>
        <v>0</v>
      </c>
      <c r="M3125" s="25" t="s">
        <v>4973</v>
      </c>
      <c r="N3125" s="45">
        <v>45938</v>
      </c>
      <c r="O3125" s="54">
        <v>40145</v>
      </c>
      <c r="P3125" s="25" t="s">
        <v>1140</v>
      </c>
      <c r="Q3125" s="25" t="s">
        <v>637</v>
      </c>
      <c r="R3125" s="25" t="s">
        <v>725</v>
      </c>
      <c r="S3125" s="3">
        <v>4</v>
      </c>
      <c r="T3125" s="55"/>
      <c r="U3125" s="25" t="s">
        <v>19</v>
      </c>
      <c r="V3125" s="25" t="str">
        <f>VLOOKUP(P3125,'Customer List'!B:C,2,)</f>
        <v>Delhi</v>
      </c>
      <c r="W3125" s="56"/>
      <c r="X3125" s="45">
        <f>IF(OR(R3125 = "PRIYANKA MADAM", R3125 = "DEEPAK", R3125 = "PORTER"),N3125,"")</f>
        <v>45938</v>
      </c>
      <c r="Y3125" s="25">
        <f t="shared" si="516"/>
        <v>0</v>
      </c>
      <c r="Z3125" s="25" t="str">
        <f t="shared" si="517"/>
        <v>Wednesday</v>
      </c>
      <c r="AA3125" s="25" t="str">
        <f t="shared" si="518"/>
        <v>Wednesday</v>
      </c>
      <c r="AB3125" s="25" t="str">
        <f>VLOOKUP(U3125,'Currency Sheet'!A:C,3,)</f>
        <v>DOLLAR</v>
      </c>
      <c r="AC3125" s="67" t="str">
        <f>VLOOKUP(P3125,'Customer List'!B:D,3,)</f>
        <v>Local</v>
      </c>
    </row>
    <row r="3126" spans="1:29" x14ac:dyDescent="0.25">
      <c r="A3126" s="25">
        <f t="shared" si="512"/>
        <v>3122</v>
      </c>
      <c r="B3126" s="25" t="s">
        <v>4740</v>
      </c>
      <c r="C3126" s="45">
        <v>45926</v>
      </c>
      <c r="D3126" s="45">
        <v>45936</v>
      </c>
      <c r="E3126" s="8">
        <v>313.5</v>
      </c>
      <c r="F3126" s="8">
        <f t="shared" si="513"/>
        <v>27588</v>
      </c>
      <c r="G3126" s="54">
        <f t="shared" si="514"/>
        <v>27588</v>
      </c>
      <c r="H3126" s="25">
        <v>321142</v>
      </c>
      <c r="I3126" s="25" t="s">
        <v>4595</v>
      </c>
      <c r="J3126" s="25">
        <v>1</v>
      </c>
      <c r="K3126" s="25">
        <v>1</v>
      </c>
      <c r="L3126" s="25">
        <f t="shared" si="515"/>
        <v>0</v>
      </c>
      <c r="M3126" s="25" t="s">
        <v>4899</v>
      </c>
      <c r="N3126" s="45">
        <v>45937</v>
      </c>
      <c r="O3126" s="54">
        <v>48592</v>
      </c>
      <c r="P3126" s="25" t="s">
        <v>289</v>
      </c>
      <c r="Q3126" s="25">
        <v>58156567033</v>
      </c>
      <c r="R3126" s="25" t="s">
        <v>41</v>
      </c>
      <c r="S3126" s="3">
        <v>4</v>
      </c>
      <c r="T3126" s="55"/>
      <c r="U3126" s="25" t="s">
        <v>19</v>
      </c>
      <c r="V3126" s="25" t="str">
        <f>VLOOKUP(P3126,'Customer List'!B:C,2,)</f>
        <v>Banglore</v>
      </c>
      <c r="W3126" s="56"/>
      <c r="X3126" s="45">
        <v>45938</v>
      </c>
      <c r="Y3126" s="25">
        <f t="shared" si="516"/>
        <v>1</v>
      </c>
      <c r="Z3126" s="25" t="str">
        <f t="shared" si="517"/>
        <v>Tuesday</v>
      </c>
      <c r="AA3126" s="25" t="str">
        <f t="shared" si="518"/>
        <v>Wednesday</v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512"/>
        <v>3123</v>
      </c>
      <c r="B3127" s="25" t="s">
        <v>4740</v>
      </c>
      <c r="C3127" s="45">
        <v>45926</v>
      </c>
      <c r="D3127" s="45">
        <v>45936</v>
      </c>
      <c r="E3127" s="8">
        <v>313.5</v>
      </c>
      <c r="F3127" s="8">
        <f t="shared" si="513"/>
        <v>27588</v>
      </c>
      <c r="G3127" s="54">
        <f t="shared" si="514"/>
        <v>27588</v>
      </c>
      <c r="H3127" s="25">
        <v>323050</v>
      </c>
      <c r="I3127" s="25" t="s">
        <v>4596</v>
      </c>
      <c r="J3127" s="25">
        <v>1</v>
      </c>
      <c r="K3127" s="25">
        <v>1</v>
      </c>
      <c r="L3127" s="25">
        <f t="shared" si="515"/>
        <v>0</v>
      </c>
      <c r="M3127" s="25" t="s">
        <v>4899</v>
      </c>
      <c r="N3127" s="45">
        <v>45937</v>
      </c>
      <c r="O3127" s="54">
        <v>48592</v>
      </c>
      <c r="P3127" s="25" t="s">
        <v>289</v>
      </c>
      <c r="Q3127" s="25">
        <v>58156567033</v>
      </c>
      <c r="R3127" s="25" t="s">
        <v>41</v>
      </c>
      <c r="S3127" s="3">
        <v>4</v>
      </c>
      <c r="T3127" s="55"/>
      <c r="U3127" s="25" t="s">
        <v>19</v>
      </c>
      <c r="V3127" s="25" t="str">
        <f>VLOOKUP(P3127,'Customer List'!B:C,2,)</f>
        <v>Banglore</v>
      </c>
      <c r="W3127" s="56"/>
      <c r="X3127" s="45">
        <v>45938</v>
      </c>
      <c r="Y3127" s="25">
        <f t="shared" si="516"/>
        <v>1</v>
      </c>
      <c r="Z3127" s="25" t="str">
        <f t="shared" si="517"/>
        <v>Tuesday</v>
      </c>
      <c r="AA3127" s="25" t="str">
        <f t="shared" si="518"/>
        <v>Wednesday</v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512"/>
        <v>3124</v>
      </c>
      <c r="B3128" s="25" t="s">
        <v>4740</v>
      </c>
      <c r="C3128" s="45">
        <v>45926</v>
      </c>
      <c r="D3128" s="45">
        <v>45936</v>
      </c>
      <c r="E3128" s="8">
        <v>267.39999999999998</v>
      </c>
      <c r="F3128" s="8">
        <f t="shared" si="513"/>
        <v>23531.199999999997</v>
      </c>
      <c r="G3128" s="54">
        <f t="shared" si="514"/>
        <v>23531.199999999997</v>
      </c>
      <c r="H3128" s="25">
        <v>325622</v>
      </c>
      <c r="I3128" s="25" t="s">
        <v>4597</v>
      </c>
      <c r="J3128" s="25">
        <v>1</v>
      </c>
      <c r="K3128" s="25">
        <v>1</v>
      </c>
      <c r="L3128" s="25">
        <f t="shared" si="515"/>
        <v>0</v>
      </c>
      <c r="M3128" s="25" t="s">
        <v>4899</v>
      </c>
      <c r="N3128" s="45">
        <v>45937</v>
      </c>
      <c r="O3128" s="54">
        <v>44407</v>
      </c>
      <c r="P3128" s="25" t="s">
        <v>289</v>
      </c>
      <c r="Q3128" s="25">
        <v>58156567033</v>
      </c>
      <c r="R3128" s="25" t="s">
        <v>41</v>
      </c>
      <c r="S3128" s="3">
        <v>4</v>
      </c>
      <c r="T3128" s="55"/>
      <c r="U3128" s="25" t="s">
        <v>19</v>
      </c>
      <c r="V3128" s="25" t="str">
        <f>VLOOKUP(P3128,'Customer List'!B:C,2,)</f>
        <v>Banglore</v>
      </c>
      <c r="W3128" s="56"/>
      <c r="X3128" s="45">
        <v>45938</v>
      </c>
      <c r="Y3128" s="25">
        <f t="shared" si="516"/>
        <v>1</v>
      </c>
      <c r="Z3128" s="25" t="str">
        <f t="shared" si="517"/>
        <v>Tuesday</v>
      </c>
      <c r="AA3128" s="25" t="str">
        <f t="shared" si="518"/>
        <v>Wednesday</v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512"/>
        <v>3125</v>
      </c>
      <c r="B3129" s="25" t="s">
        <v>4740</v>
      </c>
      <c r="C3129" s="45">
        <v>45926</v>
      </c>
      <c r="D3129" s="45">
        <v>45936</v>
      </c>
      <c r="E3129" s="8">
        <v>187.6</v>
      </c>
      <c r="F3129" s="8">
        <f t="shared" si="513"/>
        <v>16508.8</v>
      </c>
      <c r="G3129" s="54">
        <f t="shared" si="514"/>
        <v>16508.8</v>
      </c>
      <c r="H3129" s="25">
        <v>328708</v>
      </c>
      <c r="I3129" s="25" t="s">
        <v>4598</v>
      </c>
      <c r="J3129" s="25">
        <v>1</v>
      </c>
      <c r="K3129" s="25">
        <v>1</v>
      </c>
      <c r="L3129" s="25">
        <f t="shared" si="515"/>
        <v>0</v>
      </c>
      <c r="M3129" s="25" t="s">
        <v>4962</v>
      </c>
      <c r="N3129" s="45">
        <v>45937</v>
      </c>
      <c r="O3129" s="54">
        <v>31155</v>
      </c>
      <c r="P3129" s="25" t="s">
        <v>1093</v>
      </c>
      <c r="Q3129" s="25">
        <v>58156567490</v>
      </c>
      <c r="R3129" s="25" t="s">
        <v>41</v>
      </c>
      <c r="S3129" s="3">
        <v>4</v>
      </c>
      <c r="T3129" s="55"/>
      <c r="U3129" s="25" t="s">
        <v>19</v>
      </c>
      <c r="V3129" s="25" t="str">
        <f>VLOOKUP(P3129,'Customer List'!B:C,2,)</f>
        <v>Hyderabad</v>
      </c>
      <c r="W3129" s="56"/>
      <c r="X3129" s="45">
        <v>45938</v>
      </c>
      <c r="Y3129" s="25">
        <f t="shared" si="516"/>
        <v>1</v>
      </c>
      <c r="Z3129" s="25" t="str">
        <f t="shared" si="517"/>
        <v>Tuesday</v>
      </c>
      <c r="AA3129" s="25" t="str">
        <f t="shared" si="518"/>
        <v>Wednesday</v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512"/>
        <v>3126</v>
      </c>
      <c r="B3130" s="25" t="s">
        <v>4740</v>
      </c>
      <c r="C3130" s="45">
        <v>45926</v>
      </c>
      <c r="D3130" s="45">
        <v>45936</v>
      </c>
      <c r="E3130" s="8">
        <v>160.30000000000001</v>
      </c>
      <c r="F3130" s="8">
        <f t="shared" si="513"/>
        <v>14106.400000000001</v>
      </c>
      <c r="G3130" s="54">
        <f t="shared" si="514"/>
        <v>14106.400000000001</v>
      </c>
      <c r="H3130" s="25">
        <v>329904</v>
      </c>
      <c r="I3130" s="25" t="s">
        <v>4599</v>
      </c>
      <c r="J3130" s="25">
        <v>1</v>
      </c>
      <c r="K3130" s="25">
        <v>1</v>
      </c>
      <c r="L3130" s="25">
        <f t="shared" si="515"/>
        <v>0</v>
      </c>
      <c r="M3130" s="25" t="s">
        <v>4987</v>
      </c>
      <c r="N3130" s="45">
        <v>45937</v>
      </c>
      <c r="O3130" s="54">
        <v>35495</v>
      </c>
      <c r="P3130" s="25" t="s">
        <v>4447</v>
      </c>
      <c r="Q3130" s="25">
        <v>58156568142</v>
      </c>
      <c r="R3130" s="25" t="s">
        <v>41</v>
      </c>
      <c r="S3130" s="3">
        <v>4</v>
      </c>
      <c r="T3130" s="55"/>
      <c r="U3130" s="25" t="s">
        <v>19</v>
      </c>
      <c r="V3130" s="25" t="str">
        <f>VLOOKUP(P3130,'Customer List'!B:C,2,)</f>
        <v>MUMBAI</v>
      </c>
      <c r="W3130" s="56"/>
      <c r="X3130" s="45">
        <v>45939</v>
      </c>
      <c r="Y3130" s="25">
        <f t="shared" si="516"/>
        <v>2</v>
      </c>
      <c r="Z3130" s="25" t="str">
        <f t="shared" si="517"/>
        <v>Tuesday</v>
      </c>
      <c r="AA3130" s="25" t="str">
        <f t="shared" si="518"/>
        <v>Thursday</v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512"/>
        <v>3127</v>
      </c>
      <c r="B3131" s="25" t="s">
        <v>4740</v>
      </c>
      <c r="C3131" s="45">
        <v>45926</v>
      </c>
      <c r="D3131" s="45">
        <v>45936</v>
      </c>
      <c r="E3131" s="8">
        <v>204.4</v>
      </c>
      <c r="F3131" s="8">
        <f t="shared" si="513"/>
        <v>17987.2</v>
      </c>
      <c r="G3131" s="54">
        <f t="shared" si="514"/>
        <v>17987.2</v>
      </c>
      <c r="H3131" s="25">
        <v>329906</v>
      </c>
      <c r="I3131" s="25" t="s">
        <v>4600</v>
      </c>
      <c r="J3131" s="25">
        <v>1</v>
      </c>
      <c r="K3131" s="25">
        <v>1</v>
      </c>
      <c r="L3131" s="25">
        <f t="shared" si="515"/>
        <v>0</v>
      </c>
      <c r="M3131" s="25" t="s">
        <v>4972</v>
      </c>
      <c r="N3131" s="45">
        <v>45938</v>
      </c>
      <c r="O3131" s="54">
        <v>31682</v>
      </c>
      <c r="P3131" s="25" t="s">
        <v>1140</v>
      </c>
      <c r="Q3131" s="25" t="s">
        <v>637</v>
      </c>
      <c r="R3131" s="25" t="s">
        <v>725</v>
      </c>
      <c r="S3131" s="3">
        <v>4</v>
      </c>
      <c r="T3131" s="55"/>
      <c r="U3131" s="25" t="s">
        <v>19</v>
      </c>
      <c r="V3131" s="25" t="str">
        <f>VLOOKUP(P3131,'Customer List'!B:C,2,)</f>
        <v>Delhi</v>
      </c>
      <c r="W3131" s="56"/>
      <c r="X3131" s="45">
        <f t="shared" ref="X3131:X3132" si="519">IF(OR(R3131 = "PRIYANKA MADAM", R3131 = "DEEPAK", R3131 = "PORTER"),N3131,"")</f>
        <v>45938</v>
      </c>
      <c r="Y3131" s="25">
        <f t="shared" si="516"/>
        <v>0</v>
      </c>
      <c r="Z3131" s="25" t="str">
        <f t="shared" si="517"/>
        <v>Wednesday</v>
      </c>
      <c r="AA3131" s="25" t="str">
        <f t="shared" si="518"/>
        <v>Wednesday</v>
      </c>
      <c r="AB3131" s="25" t="str">
        <f>VLOOKUP(U3131,'Currency Sheet'!A:C,3,)</f>
        <v>DOLLAR</v>
      </c>
      <c r="AC3131" s="67" t="str">
        <f>VLOOKUP(P3131,'Customer List'!B:D,3,)</f>
        <v>Local</v>
      </c>
    </row>
    <row r="3132" spans="1:29" x14ac:dyDescent="0.25">
      <c r="A3132" s="25">
        <f t="shared" si="512"/>
        <v>3128</v>
      </c>
      <c r="B3132" s="25" t="s">
        <v>4740</v>
      </c>
      <c r="C3132" s="45">
        <v>45926</v>
      </c>
      <c r="D3132" s="45">
        <v>45936</v>
      </c>
      <c r="E3132" s="8">
        <v>301.5</v>
      </c>
      <c r="F3132" s="8">
        <f t="shared" si="513"/>
        <v>26532</v>
      </c>
      <c r="G3132" s="54">
        <f t="shared" si="514"/>
        <v>26532</v>
      </c>
      <c r="H3132" s="25">
        <v>329920</v>
      </c>
      <c r="I3132" s="25" t="s">
        <v>4601</v>
      </c>
      <c r="J3132" s="25">
        <v>1</v>
      </c>
      <c r="K3132" s="25">
        <v>1</v>
      </c>
      <c r="L3132" s="25">
        <f t="shared" si="515"/>
        <v>0</v>
      </c>
      <c r="M3132" s="25" t="s">
        <v>4973</v>
      </c>
      <c r="N3132" s="45">
        <v>45938</v>
      </c>
      <c r="O3132" s="54">
        <v>43617</v>
      </c>
      <c r="P3132" s="25" t="s">
        <v>1140</v>
      </c>
      <c r="Q3132" s="25" t="s">
        <v>637</v>
      </c>
      <c r="R3132" s="25" t="s">
        <v>725</v>
      </c>
      <c r="S3132" s="3">
        <v>4</v>
      </c>
      <c r="T3132" s="55"/>
      <c r="U3132" s="25" t="s">
        <v>19</v>
      </c>
      <c r="V3132" s="25" t="str">
        <f>VLOOKUP(P3132,'Customer List'!B:C,2,)</f>
        <v>Delhi</v>
      </c>
      <c r="W3132" s="56"/>
      <c r="X3132" s="45">
        <f t="shared" si="519"/>
        <v>45938</v>
      </c>
      <c r="Y3132" s="25">
        <f t="shared" si="516"/>
        <v>0</v>
      </c>
      <c r="Z3132" s="25" t="str">
        <f t="shared" si="517"/>
        <v>Wednesday</v>
      </c>
      <c r="AA3132" s="25" t="str">
        <f t="shared" si="518"/>
        <v>Wednesday</v>
      </c>
      <c r="AB3132" s="25" t="str">
        <f>VLOOKUP(U3132,'Currency Sheet'!A:C,3,)</f>
        <v>DOLLAR</v>
      </c>
      <c r="AC3132" s="67" t="str">
        <f>VLOOKUP(P3132,'Customer List'!B:D,3,)</f>
        <v>Local</v>
      </c>
    </row>
    <row r="3133" spans="1:29" x14ac:dyDescent="0.25">
      <c r="A3133" s="25">
        <f t="shared" si="512"/>
        <v>3129</v>
      </c>
      <c r="B3133" s="25" t="s">
        <v>4740</v>
      </c>
      <c r="C3133" s="45">
        <v>45926</v>
      </c>
      <c r="D3133" s="45">
        <v>45936</v>
      </c>
      <c r="E3133" s="8">
        <v>301.5</v>
      </c>
      <c r="F3133" s="8">
        <f t="shared" si="513"/>
        <v>26532</v>
      </c>
      <c r="G3133" s="54">
        <f t="shared" si="514"/>
        <v>26532</v>
      </c>
      <c r="H3133" s="25">
        <v>329920</v>
      </c>
      <c r="I3133" s="25" t="s">
        <v>4601</v>
      </c>
      <c r="J3133" s="25">
        <v>1</v>
      </c>
      <c r="K3133" s="25">
        <v>1</v>
      </c>
      <c r="L3133" s="25">
        <f t="shared" si="515"/>
        <v>0</v>
      </c>
      <c r="M3133" s="25" t="s">
        <v>4899</v>
      </c>
      <c r="N3133" s="45">
        <v>45937</v>
      </c>
      <c r="O3133" s="54">
        <v>46732</v>
      </c>
      <c r="P3133" s="25" t="s">
        <v>289</v>
      </c>
      <c r="Q3133" s="25">
        <v>58156567033</v>
      </c>
      <c r="R3133" s="25" t="s">
        <v>41</v>
      </c>
      <c r="S3133" s="3">
        <v>4</v>
      </c>
      <c r="T3133" s="55"/>
      <c r="U3133" s="25" t="s">
        <v>19</v>
      </c>
      <c r="V3133" s="25" t="str">
        <f>VLOOKUP(P3133,'Customer List'!B:C,2,)</f>
        <v>Banglore</v>
      </c>
      <c r="W3133" s="56"/>
      <c r="X3133" s="45">
        <v>45938</v>
      </c>
      <c r="Y3133" s="25">
        <f t="shared" si="516"/>
        <v>1</v>
      </c>
      <c r="Z3133" s="25" t="str">
        <f t="shared" si="517"/>
        <v>Tuesday</v>
      </c>
      <c r="AA3133" s="25" t="str">
        <f t="shared" si="518"/>
        <v>Wednesday</v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512"/>
        <v>3130</v>
      </c>
      <c r="B3134" s="25" t="s">
        <v>4741</v>
      </c>
      <c r="C3134" s="45">
        <v>45926</v>
      </c>
      <c r="D3134" s="45">
        <v>45937</v>
      </c>
      <c r="E3134" s="8">
        <v>374</v>
      </c>
      <c r="F3134" s="8">
        <f t="shared" si="513"/>
        <v>32912</v>
      </c>
      <c r="G3134" s="54">
        <f t="shared" si="514"/>
        <v>65824</v>
      </c>
      <c r="H3134" s="25" t="s">
        <v>2518</v>
      </c>
      <c r="I3134" s="25" t="s">
        <v>4522</v>
      </c>
      <c r="J3134" s="25">
        <v>2</v>
      </c>
      <c r="K3134" s="25">
        <v>2</v>
      </c>
      <c r="L3134" s="25">
        <f t="shared" si="515"/>
        <v>0</v>
      </c>
      <c r="M3134" s="25" t="s">
        <v>4988</v>
      </c>
      <c r="N3134" s="45">
        <v>45937</v>
      </c>
      <c r="O3134" s="54">
        <v>96120</v>
      </c>
      <c r="P3134" s="25" t="s">
        <v>4446</v>
      </c>
      <c r="Q3134" s="25">
        <v>58156574420</v>
      </c>
      <c r="R3134" s="25" t="s">
        <v>41</v>
      </c>
      <c r="S3134" s="3">
        <v>-20</v>
      </c>
      <c r="T3134" s="55"/>
      <c r="U3134" s="25" t="s">
        <v>3595</v>
      </c>
      <c r="V3134" s="25" t="str">
        <f>VLOOKUP(P3134,'Customer List'!B:C,2,)</f>
        <v>Hyderabad</v>
      </c>
      <c r="W3134" s="56"/>
      <c r="X3134" s="45">
        <v>45939</v>
      </c>
      <c r="Y3134" s="25">
        <f t="shared" si="516"/>
        <v>2</v>
      </c>
      <c r="Z3134" s="25" t="str">
        <f t="shared" si="517"/>
        <v>Tuesday</v>
      </c>
      <c r="AA3134" s="25" t="str">
        <f t="shared" si="518"/>
        <v>Thursday</v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512"/>
        <v>3131</v>
      </c>
      <c r="B3135" s="25" t="s">
        <v>4760</v>
      </c>
      <c r="C3135" s="45">
        <v>45933</v>
      </c>
      <c r="D3135" s="45">
        <v>45937</v>
      </c>
      <c r="E3135" s="8">
        <v>1037.5</v>
      </c>
      <c r="F3135" s="8">
        <f t="shared" si="513"/>
        <v>91300</v>
      </c>
      <c r="G3135" s="54">
        <f t="shared" si="514"/>
        <v>182600</v>
      </c>
      <c r="H3135" s="25" t="s">
        <v>4742</v>
      </c>
      <c r="I3135" s="25" t="s">
        <v>4743</v>
      </c>
      <c r="J3135" s="25">
        <v>2</v>
      </c>
      <c r="K3135" s="25">
        <v>2</v>
      </c>
      <c r="L3135" s="25">
        <f t="shared" si="515"/>
        <v>0</v>
      </c>
      <c r="M3135" s="25" t="s">
        <v>4963</v>
      </c>
      <c r="N3135" s="45">
        <v>45937</v>
      </c>
      <c r="O3135" s="54">
        <v>323700</v>
      </c>
      <c r="P3135" s="25" t="s">
        <v>2490</v>
      </c>
      <c r="Q3135" s="25">
        <v>58156584054</v>
      </c>
      <c r="R3135" s="25" t="s">
        <v>41</v>
      </c>
      <c r="S3135" s="3">
        <v>-80</v>
      </c>
      <c r="T3135" s="55"/>
      <c r="U3135" s="25" t="s">
        <v>493</v>
      </c>
      <c r="V3135" s="25" t="str">
        <f>VLOOKUP(P3135,'Customer List'!B:C,2,)</f>
        <v>Kolkata</v>
      </c>
      <c r="W3135" s="56"/>
      <c r="X3135" s="45">
        <v>45938</v>
      </c>
      <c r="Y3135" s="25">
        <f t="shared" si="516"/>
        <v>1</v>
      </c>
      <c r="Z3135" s="25" t="str">
        <f t="shared" si="517"/>
        <v>Tuesday</v>
      </c>
      <c r="AA3135" s="25" t="str">
        <f t="shared" si="518"/>
        <v>Wednesday</v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512"/>
        <v>3132</v>
      </c>
      <c r="B3136" s="25" t="s">
        <v>4740</v>
      </c>
      <c r="C3136" s="45">
        <v>45926</v>
      </c>
      <c r="D3136" s="45">
        <v>45936</v>
      </c>
      <c r="E3136" s="8">
        <v>238</v>
      </c>
      <c r="F3136" s="8">
        <f t="shared" si="513"/>
        <v>20944</v>
      </c>
      <c r="G3136" s="54">
        <f t="shared" si="514"/>
        <v>20944</v>
      </c>
      <c r="H3136" s="25">
        <v>343314</v>
      </c>
      <c r="I3136" s="25" t="s">
        <v>4603</v>
      </c>
      <c r="J3136" s="25">
        <v>1</v>
      </c>
      <c r="K3136" s="25">
        <v>1</v>
      </c>
      <c r="L3136" s="25">
        <f t="shared" si="515"/>
        <v>0</v>
      </c>
      <c r="M3136" s="25" t="s">
        <v>4989</v>
      </c>
      <c r="N3136" s="45">
        <v>45938</v>
      </c>
      <c r="O3136" s="54">
        <v>36890</v>
      </c>
      <c r="P3136" s="25" t="s">
        <v>1140</v>
      </c>
      <c r="Q3136" s="25" t="s">
        <v>637</v>
      </c>
      <c r="R3136" s="25" t="s">
        <v>725</v>
      </c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>
        <f t="shared" ref="X3136:X3137" si="520">IF(OR(R3136 = "PRIYANKA MADAM", R3136 = "DEEPAK", R3136 = "PORTER"),N3136,"")</f>
        <v>45938</v>
      </c>
      <c r="Y3136" s="25">
        <f t="shared" si="516"/>
        <v>0</v>
      </c>
      <c r="Z3136" s="25" t="str">
        <f t="shared" si="517"/>
        <v>Wednesday</v>
      </c>
      <c r="AA3136" s="25" t="str">
        <f t="shared" si="518"/>
        <v>Wednesday</v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x14ac:dyDescent="0.25">
      <c r="A3137" s="25">
        <f t="shared" si="512"/>
        <v>3133</v>
      </c>
      <c r="B3137" s="25" t="s">
        <v>4740</v>
      </c>
      <c r="C3137" s="45">
        <v>45926</v>
      </c>
      <c r="D3137" s="45">
        <v>45936</v>
      </c>
      <c r="E3137" s="8">
        <v>162.4</v>
      </c>
      <c r="F3137" s="8">
        <f t="shared" si="513"/>
        <v>14291.2</v>
      </c>
      <c r="G3137" s="54">
        <f t="shared" si="514"/>
        <v>14291.2</v>
      </c>
      <c r="H3137" s="25">
        <v>343322</v>
      </c>
      <c r="I3137" s="25" t="s">
        <v>4604</v>
      </c>
      <c r="J3137" s="25">
        <v>1</v>
      </c>
      <c r="K3137" s="25">
        <v>1</v>
      </c>
      <c r="L3137" s="25">
        <f t="shared" si="515"/>
        <v>0</v>
      </c>
      <c r="M3137" s="25" t="s">
        <v>4989</v>
      </c>
      <c r="N3137" s="45">
        <v>45938</v>
      </c>
      <c r="O3137" s="54">
        <v>25172</v>
      </c>
      <c r="P3137" s="25" t="s">
        <v>1140</v>
      </c>
      <c r="Q3137" s="25" t="s">
        <v>637</v>
      </c>
      <c r="R3137" s="25" t="s">
        <v>725</v>
      </c>
      <c r="S3137" s="3">
        <v>4</v>
      </c>
      <c r="T3137" s="55"/>
      <c r="U3137" s="25" t="s">
        <v>19</v>
      </c>
      <c r="V3137" s="25" t="str">
        <f>VLOOKUP(P3137,'Customer List'!B:C,2,)</f>
        <v>Delhi</v>
      </c>
      <c r="W3137" s="56"/>
      <c r="X3137" s="45">
        <f t="shared" si="520"/>
        <v>45938</v>
      </c>
      <c r="Y3137" s="25">
        <f t="shared" si="516"/>
        <v>0</v>
      </c>
      <c r="Z3137" s="25" t="str">
        <f t="shared" si="517"/>
        <v>Wednesday</v>
      </c>
      <c r="AA3137" s="25" t="str">
        <f t="shared" si="518"/>
        <v>Wednesday</v>
      </c>
      <c r="AB3137" s="25" t="str">
        <f>VLOOKUP(U3137,'Currency Sheet'!A:C,3,)</f>
        <v>DOLLAR</v>
      </c>
      <c r="AC3137" s="67" t="str">
        <f>VLOOKUP(P3137,'Customer List'!B:D,3,)</f>
        <v>Local</v>
      </c>
    </row>
    <row r="3138" spans="1:29" x14ac:dyDescent="0.25">
      <c r="A3138" s="25">
        <f t="shared" si="512"/>
        <v>3134</v>
      </c>
      <c r="B3138" s="25" t="s">
        <v>4740</v>
      </c>
      <c r="C3138" s="45">
        <v>45926</v>
      </c>
      <c r="D3138" s="45">
        <v>45936</v>
      </c>
      <c r="E3138" s="8">
        <v>107.1</v>
      </c>
      <c r="F3138" s="8">
        <f t="shared" si="513"/>
        <v>9424.7999999999993</v>
      </c>
      <c r="G3138" s="54">
        <f t="shared" si="514"/>
        <v>9424.7999999999993</v>
      </c>
      <c r="H3138" s="25">
        <v>344103</v>
      </c>
      <c r="I3138" s="25" t="s">
        <v>4605</v>
      </c>
      <c r="J3138" s="25">
        <v>1</v>
      </c>
      <c r="K3138" s="25">
        <v>1</v>
      </c>
      <c r="L3138" s="25">
        <f t="shared" si="515"/>
        <v>0</v>
      </c>
      <c r="M3138" s="25" t="s">
        <v>4894</v>
      </c>
      <c r="N3138" s="45">
        <v>45937</v>
      </c>
      <c r="O3138" s="54">
        <v>16600.5</v>
      </c>
      <c r="P3138" s="25" t="s">
        <v>2497</v>
      </c>
      <c r="Q3138" s="25">
        <v>58156568676</v>
      </c>
      <c r="R3138" s="25" t="s">
        <v>41</v>
      </c>
      <c r="S3138" s="3">
        <v>4</v>
      </c>
      <c r="T3138" s="55"/>
      <c r="U3138" s="25" t="s">
        <v>19</v>
      </c>
      <c r="V3138" s="25" t="str">
        <f>VLOOKUP(P3138,'Customer List'!B:C,2,)</f>
        <v>Chennai</v>
      </c>
      <c r="W3138" s="56"/>
      <c r="X3138" s="45">
        <v>45938</v>
      </c>
      <c r="Y3138" s="25">
        <f t="shared" si="516"/>
        <v>1</v>
      </c>
      <c r="Z3138" s="25" t="str">
        <f t="shared" si="517"/>
        <v>Tuesday</v>
      </c>
      <c r="AA3138" s="25" t="str">
        <f t="shared" si="518"/>
        <v>Wednesday</v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512"/>
        <v>3135</v>
      </c>
      <c r="B3139" s="25" t="s">
        <v>4740</v>
      </c>
      <c r="C3139" s="45">
        <v>45926</v>
      </c>
      <c r="D3139" s="45">
        <v>45936</v>
      </c>
      <c r="E3139" s="8">
        <v>334.5</v>
      </c>
      <c r="F3139" s="8">
        <f t="shared" si="513"/>
        <v>29436</v>
      </c>
      <c r="G3139" s="54">
        <f t="shared" si="514"/>
        <v>29436</v>
      </c>
      <c r="H3139" s="25">
        <v>345024</v>
      </c>
      <c r="I3139" s="25" t="s">
        <v>4606</v>
      </c>
      <c r="J3139" s="25">
        <v>1</v>
      </c>
      <c r="K3139" s="25">
        <v>1</v>
      </c>
      <c r="L3139" s="25">
        <f t="shared" si="515"/>
        <v>0</v>
      </c>
      <c r="M3139" s="25" t="s">
        <v>4972</v>
      </c>
      <c r="N3139" s="45">
        <v>45938</v>
      </c>
      <c r="O3139" s="54">
        <v>48391</v>
      </c>
      <c r="P3139" s="25" t="s">
        <v>1140</v>
      </c>
      <c r="Q3139" s="25" t="s">
        <v>637</v>
      </c>
      <c r="R3139" s="25" t="s">
        <v>725</v>
      </c>
      <c r="S3139" s="3">
        <v>4</v>
      </c>
      <c r="T3139" s="55"/>
      <c r="U3139" s="25" t="s">
        <v>19</v>
      </c>
      <c r="V3139" s="25" t="str">
        <f>VLOOKUP(P3139,'Customer List'!B:C,2,)</f>
        <v>Delhi</v>
      </c>
      <c r="W3139" s="56"/>
      <c r="X3139" s="45">
        <f>IF(OR(R3139 = "PRIYANKA MADAM", R3139 = "DEEPAK", R3139 = "PORTER"),N3139,"")</f>
        <v>45938</v>
      </c>
      <c r="Y3139" s="25">
        <f t="shared" si="516"/>
        <v>0</v>
      </c>
      <c r="Z3139" s="25" t="str">
        <f t="shared" si="517"/>
        <v>Wednesday</v>
      </c>
      <c r="AA3139" s="25" t="str">
        <f t="shared" si="518"/>
        <v>Wednesday</v>
      </c>
      <c r="AB3139" s="25" t="str">
        <f>VLOOKUP(U3139,'Currency Sheet'!A:C,3,)</f>
        <v>DOLLAR</v>
      </c>
      <c r="AC3139" s="67" t="str">
        <f>VLOOKUP(P3139,'Customer List'!B:D,3,)</f>
        <v>Local</v>
      </c>
    </row>
    <row r="3140" spans="1:29" x14ac:dyDescent="0.25">
      <c r="A3140" s="25">
        <f t="shared" si="512"/>
        <v>3136</v>
      </c>
      <c r="B3140" s="25" t="s">
        <v>4740</v>
      </c>
      <c r="C3140" s="45">
        <v>45926</v>
      </c>
      <c r="D3140" s="45">
        <v>45936</v>
      </c>
      <c r="E3140" s="8">
        <v>2586.5</v>
      </c>
      <c r="F3140" s="8">
        <f t="shared" si="513"/>
        <v>227612</v>
      </c>
      <c r="G3140" s="54">
        <f t="shared" si="514"/>
        <v>227612</v>
      </c>
      <c r="H3140" s="25">
        <v>345907</v>
      </c>
      <c r="I3140" s="25" t="s">
        <v>4607</v>
      </c>
      <c r="J3140" s="25">
        <v>1</v>
      </c>
      <c r="K3140" s="25">
        <v>1</v>
      </c>
      <c r="L3140" s="25">
        <f t="shared" si="515"/>
        <v>0</v>
      </c>
      <c r="M3140" s="25" t="s">
        <v>4885</v>
      </c>
      <c r="N3140" s="45">
        <v>45937</v>
      </c>
      <c r="O3140" s="54">
        <v>389453</v>
      </c>
      <c r="P3140" s="25" t="s">
        <v>4448</v>
      </c>
      <c r="Q3140" s="25">
        <v>58156564841</v>
      </c>
      <c r="R3140" s="25" t="s">
        <v>41</v>
      </c>
      <c r="S3140" s="3">
        <v>4</v>
      </c>
      <c r="T3140" s="55"/>
      <c r="U3140" s="25" t="s">
        <v>19</v>
      </c>
      <c r="V3140" s="25" t="str">
        <f>VLOOKUP(P3140,'Customer List'!B:C,2,)</f>
        <v>BANGLORE</v>
      </c>
      <c r="W3140" s="56"/>
      <c r="X3140" s="45">
        <v>45938</v>
      </c>
      <c r="Y3140" s="25">
        <f t="shared" si="516"/>
        <v>1</v>
      </c>
      <c r="Z3140" s="25" t="str">
        <f t="shared" si="517"/>
        <v>Tuesday</v>
      </c>
      <c r="AA3140" s="25" t="str">
        <f t="shared" si="518"/>
        <v>Wednesday</v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512"/>
        <v>3137</v>
      </c>
      <c r="B3141" s="25" t="s">
        <v>4740</v>
      </c>
      <c r="C3141" s="45">
        <v>45926</v>
      </c>
      <c r="D3141" s="45">
        <v>45936</v>
      </c>
      <c r="E3141" s="8">
        <v>87.5</v>
      </c>
      <c r="F3141" s="8">
        <f t="shared" si="513"/>
        <v>7700</v>
      </c>
      <c r="G3141" s="54">
        <f t="shared" si="514"/>
        <v>7700</v>
      </c>
      <c r="H3141" s="25">
        <v>353007</v>
      </c>
      <c r="I3141" s="25" t="s">
        <v>4608</v>
      </c>
      <c r="J3141" s="25">
        <v>1</v>
      </c>
      <c r="K3141" s="25">
        <v>1</v>
      </c>
      <c r="L3141" s="25">
        <f t="shared" si="515"/>
        <v>0</v>
      </c>
      <c r="M3141" s="25" t="s">
        <v>4900</v>
      </c>
      <c r="N3141" s="45">
        <v>45937</v>
      </c>
      <c r="O3141" s="54">
        <v>13562.5</v>
      </c>
      <c r="P3141" s="25" t="s">
        <v>296</v>
      </c>
      <c r="Q3141" s="25">
        <v>58156572773</v>
      </c>
      <c r="R3141" s="25"/>
      <c r="S3141" s="3">
        <v>4</v>
      </c>
      <c r="T3141" s="55"/>
      <c r="U3141" s="25" t="s">
        <v>19</v>
      </c>
      <c r="V3141" s="25" t="str">
        <f>VLOOKUP(P3141,'Customer List'!B:C,2,)</f>
        <v>Kerala</v>
      </c>
      <c r="W3141" s="56"/>
      <c r="X3141" s="45" t="str">
        <f>IF(OR(R3141 = "PRIYANKA MADAM", R3141 = "DEEPAK", R3141 = "PORTER"),N3141,"")</f>
        <v/>
      </c>
      <c r="Y3141" s="25" t="str">
        <f t="shared" si="516"/>
        <v/>
      </c>
      <c r="Z3141" s="25" t="str">
        <f t="shared" si="517"/>
        <v>Tuesday</v>
      </c>
      <c r="AA3141" s="25" t="str">
        <f t="shared" si="518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512"/>
        <v>3138</v>
      </c>
      <c r="B3142" s="25" t="s">
        <v>4740</v>
      </c>
      <c r="C3142" s="45">
        <v>45926</v>
      </c>
      <c r="D3142" s="45">
        <v>45936</v>
      </c>
      <c r="E3142" s="8">
        <v>236.6</v>
      </c>
      <c r="F3142" s="8">
        <f t="shared" si="513"/>
        <v>20820.8</v>
      </c>
      <c r="G3142" s="54">
        <f t="shared" si="514"/>
        <v>20820.8</v>
      </c>
      <c r="H3142" s="25">
        <v>353606</v>
      </c>
      <c r="I3142" s="25" t="s">
        <v>4303</v>
      </c>
      <c r="J3142" s="25">
        <v>1</v>
      </c>
      <c r="K3142" s="25">
        <v>1</v>
      </c>
      <c r="L3142" s="25">
        <f t="shared" si="515"/>
        <v>0</v>
      </c>
      <c r="M3142" s="25" t="s">
        <v>4877</v>
      </c>
      <c r="N3142" s="45">
        <v>45937</v>
      </c>
      <c r="O3142" s="54">
        <v>28899</v>
      </c>
      <c r="P3142" s="25" t="s">
        <v>243</v>
      </c>
      <c r="Q3142" s="25">
        <v>58156569435</v>
      </c>
      <c r="R3142" s="25" t="s">
        <v>41</v>
      </c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/>
      <c r="X3142" s="45">
        <v>45938</v>
      </c>
      <c r="Y3142" s="25">
        <f t="shared" si="516"/>
        <v>1</v>
      </c>
      <c r="Z3142" s="25" t="str">
        <f t="shared" si="517"/>
        <v>Tuesday</v>
      </c>
      <c r="AA3142" s="25" t="str">
        <f t="shared" si="518"/>
        <v>Wednesday</v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512"/>
        <v>3139</v>
      </c>
      <c r="B3143" s="25" t="s">
        <v>4740</v>
      </c>
      <c r="C3143" s="45">
        <v>45926</v>
      </c>
      <c r="D3143" s="45">
        <v>45936</v>
      </c>
      <c r="E3143" s="8">
        <v>305.25</v>
      </c>
      <c r="F3143" s="8">
        <f t="shared" si="513"/>
        <v>26862</v>
      </c>
      <c r="G3143" s="54">
        <f t="shared" si="514"/>
        <v>26862</v>
      </c>
      <c r="H3143" s="25">
        <v>353726</v>
      </c>
      <c r="I3143" s="25" t="s">
        <v>4304</v>
      </c>
      <c r="J3143" s="25">
        <v>1</v>
      </c>
      <c r="K3143" s="25">
        <v>1</v>
      </c>
      <c r="L3143" s="25">
        <f t="shared" si="515"/>
        <v>0</v>
      </c>
      <c r="M3143" s="25" t="s">
        <v>4877</v>
      </c>
      <c r="N3143" s="45">
        <v>45937</v>
      </c>
      <c r="O3143" s="54">
        <v>34798.5</v>
      </c>
      <c r="P3143" s="25" t="s">
        <v>243</v>
      </c>
      <c r="Q3143" s="25">
        <v>58156569435</v>
      </c>
      <c r="R3143" s="25" t="s">
        <v>41</v>
      </c>
      <c r="S3143" s="3">
        <v>4</v>
      </c>
      <c r="T3143" s="55"/>
      <c r="U3143" s="25" t="s">
        <v>19</v>
      </c>
      <c r="V3143" s="25" t="str">
        <f>VLOOKUP(P3143,'Customer List'!B:C,2,)</f>
        <v>Mumbai</v>
      </c>
      <c r="W3143" s="56"/>
      <c r="X3143" s="45">
        <v>45938</v>
      </c>
      <c r="Y3143" s="25">
        <f t="shared" si="516"/>
        <v>1</v>
      </c>
      <c r="Z3143" s="25" t="str">
        <f t="shared" si="517"/>
        <v>Tuesday</v>
      </c>
      <c r="AA3143" s="25" t="str">
        <f t="shared" si="518"/>
        <v>Wednesday</v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512"/>
        <v>3140</v>
      </c>
      <c r="B3144" s="25" t="s">
        <v>4740</v>
      </c>
      <c r="C3144" s="45">
        <v>45926</v>
      </c>
      <c r="D3144" s="45">
        <v>45936</v>
      </c>
      <c r="E3144" s="8">
        <v>91.7</v>
      </c>
      <c r="F3144" s="8">
        <f t="shared" si="513"/>
        <v>8069.6</v>
      </c>
      <c r="G3144" s="54">
        <f t="shared" si="514"/>
        <v>8069.6</v>
      </c>
      <c r="H3144" s="25">
        <v>355607</v>
      </c>
      <c r="I3144" s="25" t="s">
        <v>4609</v>
      </c>
      <c r="J3144" s="25">
        <v>1</v>
      </c>
      <c r="K3144" s="25">
        <v>1</v>
      </c>
      <c r="L3144" s="25">
        <f t="shared" si="515"/>
        <v>0</v>
      </c>
      <c r="M3144" s="25" t="s">
        <v>4981</v>
      </c>
      <c r="N3144" s="45">
        <v>45937</v>
      </c>
      <c r="O3144" s="54">
        <v>0</v>
      </c>
      <c r="P3144" s="25" t="s">
        <v>195</v>
      </c>
      <c r="Q3144" s="25">
        <v>58156573160</v>
      </c>
      <c r="R3144" s="25" t="s">
        <v>41</v>
      </c>
      <c r="S3144" s="3">
        <v>4</v>
      </c>
      <c r="T3144" s="55" t="s">
        <v>610</v>
      </c>
      <c r="U3144" s="25" t="s">
        <v>19</v>
      </c>
      <c r="V3144" s="25" t="str">
        <f>VLOOKUP(P3144,'Customer List'!B:C,2,)</f>
        <v>Kanpur</v>
      </c>
      <c r="W3144" s="56"/>
      <c r="X3144" s="45">
        <v>45939</v>
      </c>
      <c r="Y3144" s="25">
        <f t="shared" si="516"/>
        <v>2</v>
      </c>
      <c r="Z3144" s="25" t="str">
        <f t="shared" si="517"/>
        <v>Tuesday</v>
      </c>
      <c r="AA3144" s="25" t="str">
        <f t="shared" si="518"/>
        <v>Thursday</v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512"/>
        <v>3141</v>
      </c>
      <c r="B3145" s="25" t="s">
        <v>4740</v>
      </c>
      <c r="C3145" s="45">
        <v>45926</v>
      </c>
      <c r="D3145" s="45">
        <v>45936</v>
      </c>
      <c r="E3145" s="8">
        <v>142.80000000000001</v>
      </c>
      <c r="F3145" s="8">
        <f t="shared" si="513"/>
        <v>12566.400000000001</v>
      </c>
      <c r="G3145" s="54">
        <f t="shared" si="514"/>
        <v>12566.400000000001</v>
      </c>
      <c r="H3145" s="25">
        <v>363006</v>
      </c>
      <c r="I3145" s="25" t="s">
        <v>4578</v>
      </c>
      <c r="J3145" s="25">
        <v>1</v>
      </c>
      <c r="K3145" s="25">
        <v>1</v>
      </c>
      <c r="L3145" s="25">
        <f t="shared" si="515"/>
        <v>0</v>
      </c>
      <c r="M3145" s="25" t="s">
        <v>4977</v>
      </c>
      <c r="N3145" s="45">
        <v>45938</v>
      </c>
      <c r="O3145" s="54">
        <v>0</v>
      </c>
      <c r="P3145" s="25" t="s">
        <v>1901</v>
      </c>
      <c r="Q3145" s="25">
        <v>58156650086</v>
      </c>
      <c r="R3145" s="25" t="s">
        <v>41</v>
      </c>
      <c r="S3145" s="3">
        <v>4</v>
      </c>
      <c r="T3145" s="55"/>
      <c r="U3145" s="25" t="s">
        <v>19</v>
      </c>
      <c r="V3145" s="25" t="str">
        <f>VLOOKUP(P3145,'Customer List'!B:C,2,)</f>
        <v>Mumbai</v>
      </c>
      <c r="W3145" s="56"/>
      <c r="X3145" s="45">
        <v>45939</v>
      </c>
      <c r="Y3145" s="25">
        <f t="shared" si="516"/>
        <v>1</v>
      </c>
      <c r="Z3145" s="25" t="str">
        <f t="shared" si="517"/>
        <v>Wednesday</v>
      </c>
      <c r="AA3145" s="25" t="str">
        <f t="shared" si="518"/>
        <v>Thursday</v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512"/>
        <v>3142</v>
      </c>
      <c r="B3146" s="25" t="s">
        <v>4740</v>
      </c>
      <c r="C3146" s="45">
        <v>45926</v>
      </c>
      <c r="D3146" s="45">
        <v>45936</v>
      </c>
      <c r="E3146" s="8">
        <v>242.9</v>
      </c>
      <c r="F3146" s="8">
        <f t="shared" si="513"/>
        <v>21375.200000000001</v>
      </c>
      <c r="G3146" s="54">
        <f t="shared" si="514"/>
        <v>21375.200000000001</v>
      </c>
      <c r="H3146" s="25">
        <v>363034</v>
      </c>
      <c r="I3146" s="25" t="s">
        <v>4610</v>
      </c>
      <c r="J3146" s="25">
        <v>1</v>
      </c>
      <c r="K3146" s="25">
        <v>1</v>
      </c>
      <c r="L3146" s="25">
        <f t="shared" si="515"/>
        <v>0</v>
      </c>
      <c r="M3146" s="25" t="s">
        <v>4962</v>
      </c>
      <c r="N3146" s="45">
        <v>45937</v>
      </c>
      <c r="O3146" s="54">
        <v>40338.75</v>
      </c>
      <c r="P3146" s="25" t="s">
        <v>1093</v>
      </c>
      <c r="Q3146" s="25">
        <v>58156567490</v>
      </c>
      <c r="R3146" s="25" t="s">
        <v>41</v>
      </c>
      <c r="S3146" s="3">
        <v>4</v>
      </c>
      <c r="T3146" s="55"/>
      <c r="U3146" s="25" t="s">
        <v>19</v>
      </c>
      <c r="V3146" s="25" t="str">
        <f>VLOOKUP(P3146,'Customer List'!B:C,2,)</f>
        <v>Hyderabad</v>
      </c>
      <c r="W3146" s="56"/>
      <c r="X3146" s="45">
        <v>45938</v>
      </c>
      <c r="Y3146" s="25">
        <f t="shared" si="516"/>
        <v>1</v>
      </c>
      <c r="Z3146" s="25" t="str">
        <f t="shared" si="517"/>
        <v>Tuesday</v>
      </c>
      <c r="AA3146" s="25" t="str">
        <f t="shared" si="518"/>
        <v>Wednesday</v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512"/>
        <v>3143</v>
      </c>
      <c r="B3147" s="25" t="s">
        <v>4740</v>
      </c>
      <c r="C3147" s="45">
        <v>45926</v>
      </c>
      <c r="D3147" s="45">
        <v>45936</v>
      </c>
      <c r="E3147" s="8">
        <v>107.8</v>
      </c>
      <c r="F3147" s="8">
        <f t="shared" si="513"/>
        <v>9486.4</v>
      </c>
      <c r="G3147" s="54">
        <f t="shared" si="514"/>
        <v>9486.4</v>
      </c>
      <c r="H3147" s="25">
        <v>364803</v>
      </c>
      <c r="I3147" s="25" t="s">
        <v>4611</v>
      </c>
      <c r="J3147" s="25">
        <v>1</v>
      </c>
      <c r="K3147" s="25">
        <v>1</v>
      </c>
      <c r="L3147" s="25">
        <f t="shared" si="515"/>
        <v>0</v>
      </c>
      <c r="M3147" s="25"/>
      <c r="N3147" s="45">
        <v>45937</v>
      </c>
      <c r="O3147" s="54">
        <v>17902.5</v>
      </c>
      <c r="P3147" s="25" t="s">
        <v>195</v>
      </c>
      <c r="Q3147" s="25">
        <v>58156573160</v>
      </c>
      <c r="R3147" s="25" t="s">
        <v>41</v>
      </c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/>
      <c r="X3147" s="45">
        <v>45939</v>
      </c>
      <c r="Y3147" s="25">
        <f t="shared" si="516"/>
        <v>2</v>
      </c>
      <c r="Z3147" s="25" t="str">
        <f t="shared" si="517"/>
        <v>Tuesday</v>
      </c>
      <c r="AA3147" s="25" t="str">
        <f t="shared" si="518"/>
        <v>Thursday</v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512"/>
        <v>3144</v>
      </c>
      <c r="B3148" s="25" t="s">
        <v>4740</v>
      </c>
      <c r="C3148" s="45">
        <v>45926</v>
      </c>
      <c r="D3148" s="45">
        <v>45936</v>
      </c>
      <c r="E3148" s="8">
        <v>259</v>
      </c>
      <c r="F3148" s="8">
        <f t="shared" si="513"/>
        <v>22792</v>
      </c>
      <c r="G3148" s="54">
        <f t="shared" si="514"/>
        <v>22792</v>
      </c>
      <c r="H3148" s="25">
        <v>367730</v>
      </c>
      <c r="I3148" s="25" t="s">
        <v>4612</v>
      </c>
      <c r="J3148" s="25">
        <v>1</v>
      </c>
      <c r="K3148" s="25">
        <v>1</v>
      </c>
      <c r="L3148" s="25">
        <f t="shared" si="515"/>
        <v>0</v>
      </c>
      <c r="M3148" s="25" t="s">
        <v>4880</v>
      </c>
      <c r="N3148" s="45">
        <v>45937</v>
      </c>
      <c r="O3148" s="54">
        <v>40145</v>
      </c>
      <c r="P3148" s="25" t="s">
        <v>2053</v>
      </c>
      <c r="Q3148" s="25">
        <v>58156571955</v>
      </c>
      <c r="R3148" s="25" t="s">
        <v>41</v>
      </c>
      <c r="S3148" s="3">
        <v>4</v>
      </c>
      <c r="T3148" s="55"/>
      <c r="U3148" s="25" t="s">
        <v>19</v>
      </c>
      <c r="V3148" s="25" t="str">
        <f>VLOOKUP(P3148,'Customer List'!B:C,2,)</f>
        <v>Banglore</v>
      </c>
      <c r="W3148" s="56"/>
      <c r="X3148" s="45">
        <v>45938</v>
      </c>
      <c r="Y3148" s="25">
        <f t="shared" si="516"/>
        <v>1</v>
      </c>
      <c r="Z3148" s="25" t="str">
        <f t="shared" si="517"/>
        <v>Tuesday</v>
      </c>
      <c r="AA3148" s="25" t="str">
        <f t="shared" si="518"/>
        <v>Wednesday</v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512"/>
        <v>3145</v>
      </c>
      <c r="B3149" s="25" t="s">
        <v>4760</v>
      </c>
      <c r="C3149" s="45">
        <v>45933</v>
      </c>
      <c r="D3149" s="45">
        <v>45937</v>
      </c>
      <c r="E3149" s="8">
        <v>550</v>
      </c>
      <c r="F3149" s="8">
        <f t="shared" si="513"/>
        <v>48400</v>
      </c>
      <c r="G3149" s="54">
        <f t="shared" si="514"/>
        <v>96800</v>
      </c>
      <c r="H3149" s="25">
        <v>50108</v>
      </c>
      <c r="I3149" s="25" t="s">
        <v>4744</v>
      </c>
      <c r="J3149" s="25">
        <v>2</v>
      </c>
      <c r="K3149" s="25">
        <v>2</v>
      </c>
      <c r="L3149" s="25">
        <f t="shared" si="515"/>
        <v>0</v>
      </c>
      <c r="M3149" s="25" t="s">
        <v>4963</v>
      </c>
      <c r="N3149" s="45">
        <v>45937</v>
      </c>
      <c r="O3149" s="54">
        <v>171600</v>
      </c>
      <c r="P3149" s="25" t="s">
        <v>2490</v>
      </c>
      <c r="Q3149" s="25">
        <v>58156584054</v>
      </c>
      <c r="R3149" s="25" t="s">
        <v>41</v>
      </c>
      <c r="S3149" s="3">
        <v>-80</v>
      </c>
      <c r="T3149" s="55"/>
      <c r="U3149" s="25" t="s">
        <v>493</v>
      </c>
      <c r="V3149" s="25" t="str">
        <f>VLOOKUP(P3149,'Customer List'!B:C,2,)</f>
        <v>Kolkata</v>
      </c>
      <c r="W3149" s="56"/>
      <c r="X3149" s="45">
        <v>45938</v>
      </c>
      <c r="Y3149" s="25">
        <f t="shared" si="516"/>
        <v>1</v>
      </c>
      <c r="Z3149" s="25" t="str">
        <f t="shared" si="517"/>
        <v>Tuesday</v>
      </c>
      <c r="AA3149" s="25" t="str">
        <f t="shared" si="518"/>
        <v>Wednesday</v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512"/>
        <v>3146</v>
      </c>
      <c r="B3150" s="25" t="s">
        <v>4740</v>
      </c>
      <c r="C3150" s="45">
        <v>45926</v>
      </c>
      <c r="D3150" s="45">
        <v>45936</v>
      </c>
      <c r="E3150" s="8">
        <v>261.8</v>
      </c>
      <c r="F3150" s="8">
        <f t="shared" si="513"/>
        <v>23038.400000000001</v>
      </c>
      <c r="G3150" s="54">
        <f t="shared" si="514"/>
        <v>23038.400000000001</v>
      </c>
      <c r="H3150" s="25">
        <v>369212</v>
      </c>
      <c r="I3150" s="25" t="s">
        <v>4614</v>
      </c>
      <c r="J3150" s="25">
        <v>1</v>
      </c>
      <c r="K3150" s="25">
        <v>1</v>
      </c>
      <c r="L3150" s="25">
        <f t="shared" si="515"/>
        <v>0</v>
      </c>
      <c r="M3150" s="25" t="s">
        <v>4972</v>
      </c>
      <c r="N3150" s="45">
        <v>45938</v>
      </c>
      <c r="O3150" s="54">
        <v>40579</v>
      </c>
      <c r="P3150" s="25" t="s">
        <v>1140</v>
      </c>
      <c r="Q3150" s="25" t="s">
        <v>637</v>
      </c>
      <c r="R3150" s="25" t="s">
        <v>725</v>
      </c>
      <c r="S3150" s="3">
        <v>4</v>
      </c>
      <c r="T3150" s="55"/>
      <c r="U3150" s="25" t="s">
        <v>19</v>
      </c>
      <c r="V3150" s="25" t="str">
        <f>VLOOKUP(P3150,'Customer List'!B:C,2,)</f>
        <v>Delhi</v>
      </c>
      <c r="W3150" s="56"/>
      <c r="X3150" s="45">
        <f t="shared" ref="X3150:X3151" si="521">IF(OR(R3150 = "PRIYANKA MADAM", R3150 = "DEEPAK", R3150 = "PORTER"),N3150,"")</f>
        <v>45938</v>
      </c>
      <c r="Y3150" s="25">
        <f t="shared" si="516"/>
        <v>0</v>
      </c>
      <c r="Z3150" s="25" t="str">
        <f t="shared" si="517"/>
        <v>Wednesday</v>
      </c>
      <c r="AA3150" s="25" t="str">
        <f t="shared" si="518"/>
        <v>Wednesday</v>
      </c>
      <c r="AB3150" s="25" t="str">
        <f>VLOOKUP(U3150,'Currency Sheet'!A:C,3,)</f>
        <v>DOLLAR</v>
      </c>
      <c r="AC3150" s="67" t="str">
        <f>VLOOKUP(P3150,'Customer List'!B:D,3,)</f>
        <v>Local</v>
      </c>
    </row>
    <row r="3151" spans="1:29" x14ac:dyDescent="0.25">
      <c r="A3151" s="25">
        <f t="shared" si="512"/>
        <v>3147</v>
      </c>
      <c r="B3151" s="25" t="s">
        <v>4740</v>
      </c>
      <c r="C3151" s="45">
        <v>45926</v>
      </c>
      <c r="D3151" s="45">
        <v>45936</v>
      </c>
      <c r="E3151" s="8">
        <v>334.5</v>
      </c>
      <c r="F3151" s="8">
        <f t="shared" si="513"/>
        <v>29436</v>
      </c>
      <c r="G3151" s="54">
        <f t="shared" si="514"/>
        <v>29436</v>
      </c>
      <c r="H3151" s="25">
        <v>372712</v>
      </c>
      <c r="I3151" s="25" t="s">
        <v>4615</v>
      </c>
      <c r="J3151" s="25">
        <v>1</v>
      </c>
      <c r="K3151" s="25">
        <v>1</v>
      </c>
      <c r="L3151" s="25">
        <f t="shared" si="515"/>
        <v>0</v>
      </c>
      <c r="M3151" s="25" t="s">
        <v>4973</v>
      </c>
      <c r="N3151" s="45">
        <v>45938</v>
      </c>
      <c r="O3151" s="54">
        <v>48391</v>
      </c>
      <c r="P3151" s="25" t="s">
        <v>1140</v>
      </c>
      <c r="Q3151" s="25" t="s">
        <v>637</v>
      </c>
      <c r="R3151" s="25" t="s">
        <v>725</v>
      </c>
      <c r="S3151" s="3">
        <v>4</v>
      </c>
      <c r="T3151" s="55"/>
      <c r="U3151" s="25" t="s">
        <v>19</v>
      </c>
      <c r="V3151" s="25" t="str">
        <f>VLOOKUP(P3151,'Customer List'!B:C,2,)</f>
        <v>Delhi</v>
      </c>
      <c r="W3151" s="56"/>
      <c r="X3151" s="45">
        <f t="shared" si="521"/>
        <v>45938</v>
      </c>
      <c r="Y3151" s="25">
        <f t="shared" si="516"/>
        <v>0</v>
      </c>
      <c r="Z3151" s="25" t="str">
        <f t="shared" si="517"/>
        <v>Wednesday</v>
      </c>
      <c r="AA3151" s="25" t="str">
        <f t="shared" si="518"/>
        <v>Wednesday</v>
      </c>
      <c r="AB3151" s="25" t="str">
        <f>VLOOKUP(U3151,'Currency Sheet'!A:C,3,)</f>
        <v>DOLLAR</v>
      </c>
      <c r="AC3151" s="67" t="str">
        <f>VLOOKUP(P3151,'Customer List'!B:D,3,)</f>
        <v>Local</v>
      </c>
    </row>
    <row r="3152" spans="1:29" x14ac:dyDescent="0.25">
      <c r="A3152" s="25">
        <f t="shared" si="512"/>
        <v>3148</v>
      </c>
      <c r="B3152" s="25" t="s">
        <v>4740</v>
      </c>
      <c r="C3152" s="45">
        <v>45926</v>
      </c>
      <c r="D3152" s="45">
        <v>45936</v>
      </c>
      <c r="E3152" s="8">
        <v>115.5</v>
      </c>
      <c r="F3152" s="8">
        <f t="shared" si="513"/>
        <v>10164</v>
      </c>
      <c r="G3152" s="54">
        <f t="shared" si="514"/>
        <v>10164</v>
      </c>
      <c r="H3152" s="25">
        <v>375113</v>
      </c>
      <c r="I3152" s="25" t="s">
        <v>4616</v>
      </c>
      <c r="J3152" s="25">
        <v>1</v>
      </c>
      <c r="K3152" s="25">
        <v>1</v>
      </c>
      <c r="L3152" s="25">
        <f t="shared" si="515"/>
        <v>0</v>
      </c>
      <c r="M3152" s="25" t="s">
        <v>4934</v>
      </c>
      <c r="N3152" s="45">
        <v>45937</v>
      </c>
      <c r="O3152" s="54">
        <v>15345</v>
      </c>
      <c r="P3152" s="25" t="s">
        <v>173</v>
      </c>
      <c r="Q3152" s="25">
        <v>58156571163</v>
      </c>
      <c r="R3152" s="25" t="s">
        <v>41</v>
      </c>
      <c r="S3152" s="3">
        <v>4</v>
      </c>
      <c r="T3152" s="55"/>
      <c r="U3152" s="25" t="s">
        <v>19</v>
      </c>
      <c r="V3152" s="25" t="str">
        <f>VLOOKUP(P3152,'Customer List'!B:C,2,)</f>
        <v>Kolkata</v>
      </c>
      <c r="W3152" s="56"/>
      <c r="X3152" s="45">
        <v>45939</v>
      </c>
      <c r="Y3152" s="25">
        <f t="shared" si="516"/>
        <v>2</v>
      </c>
      <c r="Z3152" s="25" t="str">
        <f t="shared" si="517"/>
        <v>Tuesday</v>
      </c>
      <c r="AA3152" s="25" t="str">
        <f t="shared" si="518"/>
        <v>Thursday</v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512"/>
        <v>3149</v>
      </c>
      <c r="B3153" s="25" t="s">
        <v>4740</v>
      </c>
      <c r="C3153" s="45">
        <v>45926</v>
      </c>
      <c r="D3153" s="45">
        <v>45936</v>
      </c>
      <c r="E3153" s="8">
        <v>259</v>
      </c>
      <c r="F3153" s="8">
        <f t="shared" si="513"/>
        <v>22792</v>
      </c>
      <c r="G3153" s="54">
        <f t="shared" si="514"/>
        <v>22792</v>
      </c>
      <c r="H3153" s="25">
        <v>399214</v>
      </c>
      <c r="I3153" s="25" t="s">
        <v>4617</v>
      </c>
      <c r="J3153" s="25">
        <v>1</v>
      </c>
      <c r="K3153" s="25">
        <v>1</v>
      </c>
      <c r="L3153" s="25">
        <f t="shared" si="515"/>
        <v>0</v>
      </c>
      <c r="M3153" s="25" t="s">
        <v>4877</v>
      </c>
      <c r="N3153" s="45">
        <v>45937</v>
      </c>
      <c r="O3153" s="54">
        <v>31618.35</v>
      </c>
      <c r="P3153" s="25" t="s">
        <v>243</v>
      </c>
      <c r="Q3153" s="25">
        <v>58156569435</v>
      </c>
      <c r="R3153" s="25" t="s">
        <v>41</v>
      </c>
      <c r="S3153" s="3">
        <v>4</v>
      </c>
      <c r="T3153" s="55"/>
      <c r="U3153" s="25" t="s">
        <v>19</v>
      </c>
      <c r="V3153" s="25" t="str">
        <f>VLOOKUP(P3153,'Customer List'!B:C,2,)</f>
        <v>Mumbai</v>
      </c>
      <c r="W3153" s="56"/>
      <c r="X3153" s="45">
        <v>45938</v>
      </c>
      <c r="Y3153" s="25">
        <f t="shared" si="516"/>
        <v>1</v>
      </c>
      <c r="Z3153" s="25" t="str">
        <f t="shared" si="517"/>
        <v>Tuesday</v>
      </c>
      <c r="AA3153" s="25" t="str">
        <f t="shared" si="518"/>
        <v>Wednesday</v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512"/>
        <v>3150</v>
      </c>
      <c r="B3154" s="25" t="s">
        <v>4760</v>
      </c>
      <c r="C3154" s="45">
        <v>45933</v>
      </c>
      <c r="D3154" s="45">
        <v>45937</v>
      </c>
      <c r="E3154" s="8">
        <v>577.5</v>
      </c>
      <c r="F3154" s="8">
        <f t="shared" si="513"/>
        <v>50820</v>
      </c>
      <c r="G3154" s="54">
        <f t="shared" si="514"/>
        <v>101640</v>
      </c>
      <c r="H3154" s="25" t="s">
        <v>4745</v>
      </c>
      <c r="I3154" s="25" t="s">
        <v>4746</v>
      </c>
      <c r="J3154" s="25">
        <v>2</v>
      </c>
      <c r="K3154" s="25">
        <v>2</v>
      </c>
      <c r="L3154" s="25">
        <f t="shared" si="515"/>
        <v>0</v>
      </c>
      <c r="M3154" s="25" t="s">
        <v>4963</v>
      </c>
      <c r="N3154" s="45">
        <v>45937</v>
      </c>
      <c r="O3154" s="54">
        <v>180180</v>
      </c>
      <c r="P3154" s="25" t="s">
        <v>2490</v>
      </c>
      <c r="Q3154" s="25">
        <v>58156584054</v>
      </c>
      <c r="R3154" s="25" t="s">
        <v>41</v>
      </c>
      <c r="S3154" s="3">
        <v>-80</v>
      </c>
      <c r="T3154" s="55"/>
      <c r="U3154" s="25" t="s">
        <v>493</v>
      </c>
      <c r="V3154" s="25" t="str">
        <f>VLOOKUP(P3154,'Customer List'!B:C,2,)</f>
        <v>Kolkata</v>
      </c>
      <c r="W3154" s="56"/>
      <c r="X3154" s="45">
        <v>45938</v>
      </c>
      <c r="Y3154" s="25">
        <f t="shared" si="516"/>
        <v>1</v>
      </c>
      <c r="Z3154" s="25" t="str">
        <f t="shared" si="517"/>
        <v>Tuesday</v>
      </c>
      <c r="AA3154" s="25" t="str">
        <f t="shared" si="518"/>
        <v>Wednesday</v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512"/>
        <v>3151</v>
      </c>
      <c r="B3155" s="25" t="s">
        <v>4740</v>
      </c>
      <c r="C3155" s="45">
        <v>45926</v>
      </c>
      <c r="D3155" s="45">
        <v>45936</v>
      </c>
      <c r="E3155" s="8">
        <v>74.2</v>
      </c>
      <c r="F3155" s="8">
        <f t="shared" si="513"/>
        <v>6529.6</v>
      </c>
      <c r="G3155" s="54">
        <f t="shared" si="514"/>
        <v>6529.6</v>
      </c>
      <c r="H3155" s="25">
        <v>400108</v>
      </c>
      <c r="I3155" s="25" t="s">
        <v>3813</v>
      </c>
      <c r="J3155" s="25">
        <v>1</v>
      </c>
      <c r="K3155" s="25">
        <v>1</v>
      </c>
      <c r="L3155" s="25">
        <f t="shared" si="515"/>
        <v>0</v>
      </c>
      <c r="M3155" s="25" t="s">
        <v>4987</v>
      </c>
      <c r="N3155" s="45">
        <v>45937</v>
      </c>
      <c r="O3155" s="54">
        <v>16430</v>
      </c>
      <c r="P3155" s="25" t="s">
        <v>4447</v>
      </c>
      <c r="Q3155" s="25">
        <v>58156568142</v>
      </c>
      <c r="R3155" s="25" t="s">
        <v>41</v>
      </c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/>
      <c r="X3155" s="45">
        <v>45939</v>
      </c>
      <c r="Y3155" s="25">
        <f t="shared" si="516"/>
        <v>2</v>
      </c>
      <c r="Z3155" s="25" t="str">
        <f t="shared" si="517"/>
        <v>Tuesday</v>
      </c>
      <c r="AA3155" s="25" t="str">
        <f t="shared" si="518"/>
        <v>Thursday</v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512"/>
        <v>3152</v>
      </c>
      <c r="B3156" s="25" t="s">
        <v>4740</v>
      </c>
      <c r="C3156" s="45">
        <v>45926</v>
      </c>
      <c r="D3156" s="45">
        <v>45936</v>
      </c>
      <c r="E3156" s="8">
        <v>116.2</v>
      </c>
      <c r="F3156" s="8">
        <f t="shared" si="513"/>
        <v>10225.6</v>
      </c>
      <c r="G3156" s="54">
        <f t="shared" si="514"/>
        <v>10225.6</v>
      </c>
      <c r="H3156" s="25">
        <v>400222</v>
      </c>
      <c r="I3156" s="25" t="s">
        <v>4619</v>
      </c>
      <c r="J3156" s="25">
        <v>1</v>
      </c>
      <c r="K3156" s="25">
        <v>1</v>
      </c>
      <c r="L3156" s="25">
        <f t="shared" si="515"/>
        <v>0</v>
      </c>
      <c r="M3156" s="25" t="s">
        <v>4879</v>
      </c>
      <c r="N3156" s="45">
        <v>45937</v>
      </c>
      <c r="O3156" s="54">
        <v>18011</v>
      </c>
      <c r="P3156" s="25" t="s">
        <v>2053</v>
      </c>
      <c r="Q3156" s="25">
        <v>58156571955</v>
      </c>
      <c r="R3156" s="25" t="s">
        <v>41</v>
      </c>
      <c r="S3156" s="3">
        <v>4</v>
      </c>
      <c r="T3156" s="55"/>
      <c r="U3156" s="25" t="s">
        <v>19</v>
      </c>
      <c r="V3156" s="25" t="str">
        <f>VLOOKUP(P3156,'Customer List'!B:C,2,)</f>
        <v>Banglore</v>
      </c>
      <c r="W3156" s="56"/>
      <c r="X3156" s="45">
        <v>45938</v>
      </c>
      <c r="Y3156" s="25">
        <f t="shared" si="516"/>
        <v>1</v>
      </c>
      <c r="Z3156" s="25" t="str">
        <f t="shared" si="517"/>
        <v>Tuesday</v>
      </c>
      <c r="AA3156" s="25" t="str">
        <f t="shared" si="518"/>
        <v>Wednesday</v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512"/>
        <v>3153</v>
      </c>
      <c r="B3157" s="25" t="s">
        <v>4740</v>
      </c>
      <c r="C3157" s="45">
        <v>45926</v>
      </c>
      <c r="D3157" s="45">
        <v>45936</v>
      </c>
      <c r="E3157" s="8">
        <v>58.1</v>
      </c>
      <c r="F3157" s="8">
        <f t="shared" si="513"/>
        <v>5112.8</v>
      </c>
      <c r="G3157" s="54">
        <f t="shared" si="514"/>
        <v>5112.8</v>
      </c>
      <c r="H3157" s="25">
        <v>400247</v>
      </c>
      <c r="I3157" s="25" t="s">
        <v>4620</v>
      </c>
      <c r="J3157" s="25">
        <v>1</v>
      </c>
      <c r="K3157" s="25">
        <v>1</v>
      </c>
      <c r="L3157" s="25">
        <f t="shared" si="515"/>
        <v>0</v>
      </c>
      <c r="M3157" s="25" t="s">
        <v>4880</v>
      </c>
      <c r="N3157" s="45">
        <v>45937</v>
      </c>
      <c r="O3157" s="54">
        <v>9005.5</v>
      </c>
      <c r="P3157" s="25" t="s">
        <v>2053</v>
      </c>
      <c r="Q3157" s="25">
        <v>58156571955</v>
      </c>
      <c r="R3157" s="25" t="s">
        <v>41</v>
      </c>
      <c r="S3157" s="3">
        <v>4</v>
      </c>
      <c r="T3157" s="55"/>
      <c r="U3157" s="25" t="s">
        <v>19</v>
      </c>
      <c r="V3157" s="25" t="str">
        <f>VLOOKUP(P3157,'Customer List'!B:C,2,)</f>
        <v>Banglore</v>
      </c>
      <c r="W3157" s="56"/>
      <c r="X3157" s="45">
        <v>45938</v>
      </c>
      <c r="Y3157" s="25">
        <f t="shared" si="516"/>
        <v>1</v>
      </c>
      <c r="Z3157" s="25" t="str">
        <f t="shared" si="517"/>
        <v>Tuesday</v>
      </c>
      <c r="AA3157" s="25" t="str">
        <f t="shared" si="518"/>
        <v>Wednesday</v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512"/>
        <v>3154</v>
      </c>
      <c r="B3158" s="25" t="s">
        <v>4740</v>
      </c>
      <c r="C3158" s="45">
        <v>45926</v>
      </c>
      <c r="D3158" s="45">
        <v>45936</v>
      </c>
      <c r="E3158" s="8">
        <v>123.75</v>
      </c>
      <c r="F3158" s="8">
        <f t="shared" si="513"/>
        <v>10890</v>
      </c>
      <c r="G3158" s="54">
        <f t="shared" si="514"/>
        <v>10890</v>
      </c>
      <c r="H3158" s="25">
        <v>400535</v>
      </c>
      <c r="I3158" s="25" t="s">
        <v>4621</v>
      </c>
      <c r="J3158" s="25">
        <v>1</v>
      </c>
      <c r="K3158" s="25">
        <v>1</v>
      </c>
      <c r="L3158" s="25">
        <f t="shared" si="515"/>
        <v>0</v>
      </c>
      <c r="M3158" s="25" t="s">
        <v>4973</v>
      </c>
      <c r="N3158" s="45">
        <v>45938</v>
      </c>
      <c r="O3158" s="54">
        <v>17902.5</v>
      </c>
      <c r="P3158" s="25" t="s">
        <v>1140</v>
      </c>
      <c r="Q3158" s="25" t="s">
        <v>637</v>
      </c>
      <c r="R3158" s="25" t="s">
        <v>725</v>
      </c>
      <c r="S3158" s="3">
        <v>4</v>
      </c>
      <c r="T3158" s="55"/>
      <c r="U3158" s="25" t="s">
        <v>19</v>
      </c>
      <c r="V3158" s="25" t="str">
        <f>VLOOKUP(P3158,'Customer List'!B:C,2,)</f>
        <v>Delhi</v>
      </c>
      <c r="W3158" s="56"/>
      <c r="X3158" s="45">
        <f t="shared" ref="X3158:X3160" si="522">IF(OR(R3158 = "PRIYANKA MADAM", R3158 = "DEEPAK", R3158 = "PORTER"),N3158,"")</f>
        <v>45938</v>
      </c>
      <c r="Y3158" s="25">
        <f t="shared" si="516"/>
        <v>0</v>
      </c>
      <c r="Z3158" s="25" t="str">
        <f t="shared" si="517"/>
        <v>Wednesday</v>
      </c>
      <c r="AA3158" s="25" t="str">
        <f t="shared" si="518"/>
        <v>Wednesday</v>
      </c>
      <c r="AB3158" s="25" t="str">
        <f>VLOOKUP(U3158,'Currency Sheet'!A:C,3,)</f>
        <v>DOLLAR</v>
      </c>
      <c r="AC3158" s="67" t="str">
        <f>VLOOKUP(P3158,'Customer List'!B:D,3,)</f>
        <v>Local</v>
      </c>
    </row>
    <row r="3159" spans="1:29" x14ac:dyDescent="0.25">
      <c r="A3159" s="25">
        <f t="shared" si="512"/>
        <v>3155</v>
      </c>
      <c r="B3159" s="25" t="s">
        <v>4740</v>
      </c>
      <c r="C3159" s="45">
        <v>45926</v>
      </c>
      <c r="D3159" s="45">
        <v>45936</v>
      </c>
      <c r="E3159" s="8">
        <v>153</v>
      </c>
      <c r="F3159" s="8">
        <f t="shared" si="513"/>
        <v>13464</v>
      </c>
      <c r="G3159" s="54">
        <f t="shared" si="514"/>
        <v>13464</v>
      </c>
      <c r="H3159" s="25">
        <v>400539</v>
      </c>
      <c r="I3159" s="25" t="s">
        <v>4622</v>
      </c>
      <c r="J3159" s="25">
        <v>1</v>
      </c>
      <c r="K3159" s="25">
        <v>1</v>
      </c>
      <c r="L3159" s="25">
        <f t="shared" si="515"/>
        <v>0</v>
      </c>
      <c r="M3159" s="25" t="s">
        <v>4973</v>
      </c>
      <c r="N3159" s="45">
        <v>45938</v>
      </c>
      <c r="O3159" s="54">
        <v>22134</v>
      </c>
      <c r="P3159" s="25" t="s">
        <v>1140</v>
      </c>
      <c r="Q3159" s="25" t="s">
        <v>637</v>
      </c>
      <c r="R3159" s="25" t="s">
        <v>725</v>
      </c>
      <c r="S3159" s="3">
        <v>4</v>
      </c>
      <c r="T3159" s="55"/>
      <c r="U3159" s="25" t="s">
        <v>19</v>
      </c>
      <c r="V3159" s="25" t="str">
        <f>VLOOKUP(P3159,'Customer List'!B:C,2,)</f>
        <v>Delhi</v>
      </c>
      <c r="W3159" s="56"/>
      <c r="X3159" s="45">
        <f t="shared" si="522"/>
        <v>45938</v>
      </c>
      <c r="Y3159" s="25">
        <f t="shared" si="516"/>
        <v>0</v>
      </c>
      <c r="Z3159" s="25" t="str">
        <f t="shared" si="517"/>
        <v>Wednesday</v>
      </c>
      <c r="AA3159" s="25" t="str">
        <f t="shared" si="518"/>
        <v>Wednesday</v>
      </c>
      <c r="AB3159" s="25" t="str">
        <f>VLOOKUP(U3159,'Currency Sheet'!A:C,3,)</f>
        <v>DOLLAR</v>
      </c>
      <c r="AC3159" s="67" t="str">
        <f>VLOOKUP(P3159,'Customer List'!B:D,3,)</f>
        <v>Local</v>
      </c>
    </row>
    <row r="3160" spans="1:29" x14ac:dyDescent="0.25">
      <c r="A3160" s="25">
        <f t="shared" si="512"/>
        <v>3156</v>
      </c>
      <c r="B3160" s="25" t="s">
        <v>4740</v>
      </c>
      <c r="C3160" s="45">
        <v>45926</v>
      </c>
      <c r="D3160" s="45">
        <v>45936</v>
      </c>
      <c r="E3160" s="8">
        <v>90.3</v>
      </c>
      <c r="F3160" s="8">
        <f t="shared" si="513"/>
        <v>7946.4</v>
      </c>
      <c r="G3160" s="54">
        <f t="shared" si="514"/>
        <v>7946.4</v>
      </c>
      <c r="H3160" s="25">
        <v>405210</v>
      </c>
      <c r="I3160" s="25" t="s">
        <v>4623</v>
      </c>
      <c r="J3160" s="25">
        <v>1</v>
      </c>
      <c r="K3160" s="25">
        <v>1</v>
      </c>
      <c r="L3160" s="25">
        <f t="shared" si="515"/>
        <v>0</v>
      </c>
      <c r="M3160" s="25" t="s">
        <v>4901</v>
      </c>
      <c r="N3160" s="45">
        <v>45937</v>
      </c>
      <c r="O3160" s="54">
        <v>13996.5</v>
      </c>
      <c r="P3160" s="25" t="s">
        <v>296</v>
      </c>
      <c r="Q3160" s="25">
        <v>58156572773</v>
      </c>
      <c r="R3160" s="25"/>
      <c r="S3160" s="3">
        <v>4</v>
      </c>
      <c r="T3160" s="55"/>
      <c r="U3160" s="25" t="s">
        <v>19</v>
      </c>
      <c r="V3160" s="25" t="str">
        <f>VLOOKUP(P3160,'Customer List'!B:C,2,)</f>
        <v>Kerala</v>
      </c>
      <c r="W3160" s="56"/>
      <c r="X3160" s="45" t="str">
        <f t="shared" si="522"/>
        <v/>
      </c>
      <c r="Y3160" s="25" t="str">
        <f t="shared" si="516"/>
        <v/>
      </c>
      <c r="Z3160" s="25" t="str">
        <f t="shared" si="517"/>
        <v>Tuesday</v>
      </c>
      <c r="AA3160" s="25" t="str">
        <f t="shared" si="518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512"/>
        <v>3157</v>
      </c>
      <c r="B3161" s="25" t="s">
        <v>4740</v>
      </c>
      <c r="C3161" s="45">
        <v>45926</v>
      </c>
      <c r="D3161" s="45">
        <v>45936</v>
      </c>
      <c r="E3161" s="8">
        <v>49.7</v>
      </c>
      <c r="F3161" s="8">
        <f t="shared" si="513"/>
        <v>4373.6000000000004</v>
      </c>
      <c r="G3161" s="54">
        <f t="shared" si="514"/>
        <v>4373.6000000000004</v>
      </c>
      <c r="H3161" s="25">
        <v>407001</v>
      </c>
      <c r="I3161" s="25" t="s">
        <v>4624</v>
      </c>
      <c r="J3161" s="25">
        <v>1</v>
      </c>
      <c r="K3161" s="25">
        <v>1</v>
      </c>
      <c r="L3161" s="25">
        <f t="shared" si="515"/>
        <v>0</v>
      </c>
      <c r="M3161" s="25" t="s">
        <v>4934</v>
      </c>
      <c r="N3161" s="45">
        <v>45937</v>
      </c>
      <c r="O3161" s="54">
        <v>6603</v>
      </c>
      <c r="P3161" s="25" t="s">
        <v>173</v>
      </c>
      <c r="Q3161" s="25">
        <v>58156571163</v>
      </c>
      <c r="R3161" s="25" t="s">
        <v>41</v>
      </c>
      <c r="S3161" s="3">
        <v>4</v>
      </c>
      <c r="T3161" s="55"/>
      <c r="U3161" s="25" t="s">
        <v>19</v>
      </c>
      <c r="V3161" s="25" t="str">
        <f>VLOOKUP(P3161,'Customer List'!B:C,2,)</f>
        <v>Kolkata</v>
      </c>
      <c r="W3161" s="56"/>
      <c r="X3161" s="45">
        <v>45939</v>
      </c>
      <c r="Y3161" s="25">
        <f t="shared" si="516"/>
        <v>2</v>
      </c>
      <c r="Z3161" s="25" t="str">
        <f t="shared" si="517"/>
        <v>Tuesday</v>
      </c>
      <c r="AA3161" s="25" t="str">
        <f t="shared" si="518"/>
        <v>Thursday</v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512"/>
        <v>3158</v>
      </c>
      <c r="B3162" s="25" t="s">
        <v>4740</v>
      </c>
      <c r="C3162" s="45">
        <v>45926</v>
      </c>
      <c r="D3162" s="45">
        <v>45936</v>
      </c>
      <c r="E3162" s="8">
        <v>234.5</v>
      </c>
      <c r="F3162" s="8">
        <f t="shared" si="513"/>
        <v>20636</v>
      </c>
      <c r="G3162" s="54">
        <f t="shared" si="514"/>
        <v>20636</v>
      </c>
      <c r="H3162" s="25">
        <v>423102</v>
      </c>
      <c r="I3162" s="25" t="s">
        <v>4625</v>
      </c>
      <c r="J3162" s="25">
        <v>1</v>
      </c>
      <c r="K3162" s="25">
        <v>1</v>
      </c>
      <c r="L3162" s="25">
        <f t="shared" si="515"/>
        <v>0</v>
      </c>
      <c r="M3162" s="25" t="s">
        <v>4942</v>
      </c>
      <c r="N3162" s="45">
        <v>45937</v>
      </c>
      <c r="O3162" s="54">
        <v>25446.6</v>
      </c>
      <c r="P3162" s="25" t="s">
        <v>277</v>
      </c>
      <c r="Q3162" s="25">
        <v>58156565795</v>
      </c>
      <c r="R3162" s="25" t="s">
        <v>41</v>
      </c>
      <c r="S3162" s="3">
        <v>-20</v>
      </c>
      <c r="T3162" s="55"/>
      <c r="U3162" s="25" t="s">
        <v>19</v>
      </c>
      <c r="V3162" s="25" t="str">
        <f>VLOOKUP(P3162,'Customer List'!B:C,2,)</f>
        <v>Pune</v>
      </c>
      <c r="W3162" s="56"/>
      <c r="X3162" s="45">
        <v>45938</v>
      </c>
      <c r="Y3162" s="25">
        <f t="shared" si="516"/>
        <v>1</v>
      </c>
      <c r="Z3162" s="25" t="str">
        <f t="shared" si="517"/>
        <v>Tuesday</v>
      </c>
      <c r="AA3162" s="25" t="str">
        <f t="shared" si="518"/>
        <v>Wednesday</v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512"/>
        <v>3159</v>
      </c>
      <c r="B3163" s="25" t="s">
        <v>4740</v>
      </c>
      <c r="C3163" s="45">
        <v>45926</v>
      </c>
      <c r="D3163" s="45">
        <v>45936</v>
      </c>
      <c r="E3163" s="8">
        <v>62.3</v>
      </c>
      <c r="F3163" s="8">
        <f t="shared" si="513"/>
        <v>5482.4</v>
      </c>
      <c r="G3163" s="54">
        <f t="shared" si="514"/>
        <v>5482.4</v>
      </c>
      <c r="H3163" s="25">
        <v>423105</v>
      </c>
      <c r="I3163" s="25" t="s">
        <v>3909</v>
      </c>
      <c r="J3163" s="25">
        <v>1</v>
      </c>
      <c r="K3163" s="25">
        <v>1</v>
      </c>
      <c r="L3163" s="25">
        <f t="shared" si="515"/>
        <v>0</v>
      </c>
      <c r="M3163" s="25" t="s">
        <v>4885</v>
      </c>
      <c r="N3163" s="45">
        <v>45937</v>
      </c>
      <c r="O3163" s="54">
        <v>9380</v>
      </c>
      <c r="P3163" s="25" t="s">
        <v>4448</v>
      </c>
      <c r="Q3163" s="25">
        <v>58156564841</v>
      </c>
      <c r="R3163" s="25" t="s">
        <v>41</v>
      </c>
      <c r="S3163" s="3">
        <v>-20</v>
      </c>
      <c r="T3163" s="55"/>
      <c r="U3163" s="25" t="s">
        <v>19</v>
      </c>
      <c r="V3163" s="25" t="str">
        <f>VLOOKUP(P3163,'Customer List'!B:C,2,)</f>
        <v>BANGLORE</v>
      </c>
      <c r="W3163" s="56"/>
      <c r="X3163" s="45">
        <v>45938</v>
      </c>
      <c r="Y3163" s="25">
        <f t="shared" si="516"/>
        <v>1</v>
      </c>
      <c r="Z3163" s="25" t="str">
        <f t="shared" si="517"/>
        <v>Tuesday</v>
      </c>
      <c r="AA3163" s="25" t="str">
        <f t="shared" si="518"/>
        <v>Wednesday</v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512"/>
        <v>3160</v>
      </c>
      <c r="B3164" s="25" t="s">
        <v>4740</v>
      </c>
      <c r="C3164" s="45">
        <v>45926</v>
      </c>
      <c r="D3164" s="45">
        <v>45936</v>
      </c>
      <c r="E3164" s="8">
        <v>62.3</v>
      </c>
      <c r="F3164" s="8">
        <f t="shared" si="513"/>
        <v>5482.4</v>
      </c>
      <c r="G3164" s="54">
        <f t="shared" si="514"/>
        <v>5482.4</v>
      </c>
      <c r="H3164" s="25">
        <v>423107</v>
      </c>
      <c r="I3164" s="25" t="s">
        <v>4626</v>
      </c>
      <c r="J3164" s="25">
        <v>1</v>
      </c>
      <c r="K3164" s="25">
        <v>1</v>
      </c>
      <c r="L3164" s="25">
        <f t="shared" si="515"/>
        <v>0</v>
      </c>
      <c r="M3164" s="25" t="s">
        <v>4983</v>
      </c>
      <c r="N3164" s="45">
        <v>45937</v>
      </c>
      <c r="O3164" s="54">
        <v>0</v>
      </c>
      <c r="P3164" s="25" t="s">
        <v>618</v>
      </c>
      <c r="Q3164" s="25">
        <v>58156578664</v>
      </c>
      <c r="R3164" s="25"/>
      <c r="S3164" s="3">
        <v>-20</v>
      </c>
      <c r="T3164" s="55" t="s">
        <v>610</v>
      </c>
      <c r="U3164" s="25" t="s">
        <v>19</v>
      </c>
      <c r="V3164" s="25" t="str">
        <f>VLOOKUP(P3164,'Customer List'!B:C,2,)</f>
        <v>Bhuvneshwar</v>
      </c>
      <c r="W3164" s="56"/>
      <c r="X3164" s="45" t="str">
        <f t="shared" ref="X3164:X3165" si="523">IF(OR(R3164 = "PRIYANKA MADAM", R3164 = "DEEPAK", R3164 = "PORTER"),N3164,"")</f>
        <v/>
      </c>
      <c r="Y3164" s="25" t="str">
        <f t="shared" si="516"/>
        <v/>
      </c>
      <c r="Z3164" s="25" t="str">
        <f t="shared" si="517"/>
        <v>Tuesday</v>
      </c>
      <c r="AA3164" s="25" t="str">
        <f t="shared" si="518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512"/>
        <v>3161</v>
      </c>
      <c r="B3165" s="25" t="s">
        <v>4740</v>
      </c>
      <c r="C3165" s="45">
        <v>45926</v>
      </c>
      <c r="D3165" s="45">
        <v>45936</v>
      </c>
      <c r="E3165" s="8">
        <v>62.3</v>
      </c>
      <c r="F3165" s="8">
        <f t="shared" si="513"/>
        <v>5482.4</v>
      </c>
      <c r="G3165" s="54">
        <f t="shared" si="514"/>
        <v>5482.4</v>
      </c>
      <c r="H3165" s="25">
        <v>423115</v>
      </c>
      <c r="I3165" s="25" t="s">
        <v>4326</v>
      </c>
      <c r="J3165" s="25">
        <v>1</v>
      </c>
      <c r="K3165" s="25">
        <v>1</v>
      </c>
      <c r="L3165" s="25">
        <f t="shared" si="515"/>
        <v>0</v>
      </c>
      <c r="M3165" s="25"/>
      <c r="N3165" s="45">
        <v>45937</v>
      </c>
      <c r="O3165" s="54">
        <v>7609.5</v>
      </c>
      <c r="P3165" s="25" t="s">
        <v>618</v>
      </c>
      <c r="Q3165" s="25">
        <v>58156578664</v>
      </c>
      <c r="R3165" s="25"/>
      <c r="S3165" s="3">
        <v>-20</v>
      </c>
      <c r="T3165" s="55"/>
      <c r="U3165" s="25" t="s">
        <v>19</v>
      </c>
      <c r="V3165" s="25" t="str">
        <f>VLOOKUP(P3165,'Customer List'!B:C,2,)</f>
        <v>Bhuvneshwar</v>
      </c>
      <c r="W3165" s="56"/>
      <c r="X3165" s="45" t="str">
        <f t="shared" si="523"/>
        <v/>
      </c>
      <c r="Y3165" s="25" t="str">
        <f t="shared" si="516"/>
        <v/>
      </c>
      <c r="Z3165" s="25" t="str">
        <f t="shared" si="517"/>
        <v>Tuesday</v>
      </c>
      <c r="AA3165" s="25" t="str">
        <f t="shared" si="518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512"/>
        <v>3162</v>
      </c>
      <c r="B3166" s="25" t="s">
        <v>4740</v>
      </c>
      <c r="C3166" s="45">
        <v>45926</v>
      </c>
      <c r="D3166" s="45">
        <v>45936</v>
      </c>
      <c r="E3166" s="8">
        <v>75.75</v>
      </c>
      <c r="F3166" s="8">
        <f t="shared" si="513"/>
        <v>6666</v>
      </c>
      <c r="G3166" s="54">
        <f t="shared" si="514"/>
        <v>6666</v>
      </c>
      <c r="H3166" s="25">
        <v>423801</v>
      </c>
      <c r="I3166" s="25" t="s">
        <v>3829</v>
      </c>
      <c r="J3166" s="25">
        <v>1</v>
      </c>
      <c r="K3166" s="25">
        <v>1</v>
      </c>
      <c r="L3166" s="25">
        <f t="shared" si="515"/>
        <v>0</v>
      </c>
      <c r="M3166" s="25" t="s">
        <v>4933</v>
      </c>
      <c r="N3166" s="45">
        <v>45937</v>
      </c>
      <c r="O3166" s="54">
        <v>9393</v>
      </c>
      <c r="P3166" s="25" t="s">
        <v>173</v>
      </c>
      <c r="Q3166" s="25">
        <v>58156571163</v>
      </c>
      <c r="R3166" s="25" t="s">
        <v>41</v>
      </c>
      <c r="S3166" s="3">
        <v>-20</v>
      </c>
      <c r="T3166" s="55"/>
      <c r="U3166" s="25" t="s">
        <v>19</v>
      </c>
      <c r="V3166" s="25" t="str">
        <f>VLOOKUP(P3166,'Customer List'!B:C,2,)</f>
        <v>Kolkata</v>
      </c>
      <c r="W3166" s="56"/>
      <c r="X3166" s="45">
        <v>45939</v>
      </c>
      <c r="Y3166" s="25">
        <f t="shared" si="516"/>
        <v>2</v>
      </c>
      <c r="Z3166" s="25" t="str">
        <f t="shared" si="517"/>
        <v>Tuesday</v>
      </c>
      <c r="AA3166" s="25" t="str">
        <f t="shared" si="518"/>
        <v>Thursday</v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x14ac:dyDescent="0.25">
      <c r="A3167" s="25">
        <f t="shared" si="512"/>
        <v>3163</v>
      </c>
      <c r="B3167" s="25" t="s">
        <v>4740</v>
      </c>
      <c r="C3167" s="45">
        <v>45926</v>
      </c>
      <c r="D3167" s="45">
        <v>45936</v>
      </c>
      <c r="E3167" s="8">
        <v>75.75</v>
      </c>
      <c r="F3167" s="8">
        <f t="shared" si="513"/>
        <v>6666</v>
      </c>
      <c r="G3167" s="54">
        <f t="shared" si="514"/>
        <v>6666</v>
      </c>
      <c r="H3167" s="25">
        <v>423801</v>
      </c>
      <c r="I3167" s="25" t="s">
        <v>3829</v>
      </c>
      <c r="J3167" s="25">
        <v>1</v>
      </c>
      <c r="K3167" s="25">
        <v>1</v>
      </c>
      <c r="L3167" s="25">
        <f t="shared" si="515"/>
        <v>0</v>
      </c>
      <c r="M3167" s="25" t="s">
        <v>4990</v>
      </c>
      <c r="N3167" s="45">
        <v>45939</v>
      </c>
      <c r="O3167" s="54">
        <v>11028.5</v>
      </c>
      <c r="P3167" s="25" t="s">
        <v>4991</v>
      </c>
      <c r="Q3167" s="25" t="s">
        <v>637</v>
      </c>
      <c r="R3167" s="25" t="s">
        <v>638</v>
      </c>
      <c r="S3167" s="3">
        <v>-20</v>
      </c>
      <c r="T3167" s="55"/>
      <c r="U3167" s="25" t="s">
        <v>19</v>
      </c>
      <c r="V3167" s="25" t="str">
        <f>VLOOKUP(P3167,'Customer List'!B:C,2,)</f>
        <v>Delhi</v>
      </c>
      <c r="W3167" s="56"/>
      <c r="X3167" s="45">
        <f t="shared" ref="X3167:X3171" si="524">IF(OR(R3167 = "PRIYANKA MADAM", R3167 = "DEEPAK", R3167 = "PORTER"),N3167,"")</f>
        <v>45939</v>
      </c>
      <c r="Y3167" s="25">
        <f t="shared" si="516"/>
        <v>0</v>
      </c>
      <c r="Z3167" s="25" t="str">
        <f t="shared" si="517"/>
        <v>Thursday</v>
      </c>
      <c r="AA3167" s="25" t="str">
        <f t="shared" si="518"/>
        <v>Thursday</v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512"/>
        <v>3164</v>
      </c>
      <c r="B3168" s="25" t="s">
        <v>4740</v>
      </c>
      <c r="C3168" s="45">
        <v>45926</v>
      </c>
      <c r="D3168" s="45">
        <v>45936</v>
      </c>
      <c r="E3168" s="8">
        <v>115.5</v>
      </c>
      <c r="F3168" s="8">
        <f t="shared" si="513"/>
        <v>10164</v>
      </c>
      <c r="G3168" s="54">
        <f t="shared" si="514"/>
        <v>10164</v>
      </c>
      <c r="H3168" s="25">
        <v>424401</v>
      </c>
      <c r="I3168" s="25" t="s">
        <v>4627</v>
      </c>
      <c r="J3168" s="25">
        <v>1</v>
      </c>
      <c r="K3168" s="25"/>
      <c r="L3168" s="25">
        <f t="shared" si="515"/>
        <v>1</v>
      </c>
      <c r="M3168" s="25"/>
      <c r="N3168" s="45"/>
      <c r="O3168" s="54"/>
      <c r="P3168" s="25" t="s">
        <v>638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 t="s">
        <v>606</v>
      </c>
      <c r="X3168" s="45" t="str">
        <f t="shared" si="524"/>
        <v/>
      </c>
      <c r="Y3168" s="25" t="str">
        <f t="shared" si="516"/>
        <v/>
      </c>
      <c r="Z3168" s="25" t="str">
        <f t="shared" si="517"/>
        <v/>
      </c>
      <c r="AA3168" s="25" t="str">
        <f t="shared" si="518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512"/>
        <v>3165</v>
      </c>
      <c r="B3169" s="25" t="s">
        <v>4740</v>
      </c>
      <c r="C3169" s="45">
        <v>45926</v>
      </c>
      <c r="D3169" s="45">
        <v>45936</v>
      </c>
      <c r="E3169" s="8">
        <v>115.5</v>
      </c>
      <c r="F3169" s="8">
        <f t="shared" si="513"/>
        <v>10164</v>
      </c>
      <c r="G3169" s="54">
        <f t="shared" si="514"/>
        <v>10164</v>
      </c>
      <c r="H3169" s="25">
        <v>424401</v>
      </c>
      <c r="I3169" s="25" t="s">
        <v>4627</v>
      </c>
      <c r="J3169" s="25">
        <v>1</v>
      </c>
      <c r="K3169" s="25">
        <v>1</v>
      </c>
      <c r="L3169" s="25">
        <f t="shared" si="515"/>
        <v>0</v>
      </c>
      <c r="M3169" s="25" t="s">
        <v>4897</v>
      </c>
      <c r="N3169" s="45">
        <v>45937</v>
      </c>
      <c r="O3169" s="54">
        <v>19181.25</v>
      </c>
      <c r="P3169" s="25" t="s">
        <v>903</v>
      </c>
      <c r="Q3169" s="25" t="s">
        <v>637</v>
      </c>
      <c r="R3169" s="25" t="s">
        <v>725</v>
      </c>
      <c r="S3169" s="3">
        <v>4</v>
      </c>
      <c r="T3169" s="55"/>
      <c r="U3169" s="25" t="s">
        <v>19</v>
      </c>
      <c r="V3169" s="25" t="str">
        <f>VLOOKUP(P3169,'Customer List'!B:C,2,)</f>
        <v>Delhi</v>
      </c>
      <c r="W3169" s="56"/>
      <c r="X3169" s="45">
        <f t="shared" si="524"/>
        <v>45937</v>
      </c>
      <c r="Y3169" s="25">
        <f t="shared" si="516"/>
        <v>0</v>
      </c>
      <c r="Z3169" s="25" t="str">
        <f t="shared" si="517"/>
        <v>Tuesday</v>
      </c>
      <c r="AA3169" s="25" t="str">
        <f t="shared" si="518"/>
        <v>Tuesday</v>
      </c>
      <c r="AB3169" s="25" t="str">
        <f>VLOOKUP(U3169,'Currency Sheet'!A:C,3,)</f>
        <v>DOLLAR</v>
      </c>
      <c r="AC3169" s="67" t="str">
        <f>VLOOKUP(P3169,'Customer List'!B:D,3,)</f>
        <v>Local</v>
      </c>
    </row>
    <row r="3170" spans="1:29" x14ac:dyDescent="0.25">
      <c r="A3170" s="25">
        <f t="shared" si="512"/>
        <v>3166</v>
      </c>
      <c r="B3170" s="25" t="s">
        <v>4740</v>
      </c>
      <c r="C3170" s="45">
        <v>45926</v>
      </c>
      <c r="D3170" s="45">
        <v>45936</v>
      </c>
      <c r="E3170" s="8">
        <v>98.7</v>
      </c>
      <c r="F3170" s="8">
        <f t="shared" si="513"/>
        <v>8685.6</v>
      </c>
      <c r="G3170" s="54">
        <f t="shared" si="514"/>
        <v>8685.6</v>
      </c>
      <c r="H3170" s="25">
        <v>426102</v>
      </c>
      <c r="I3170" s="25" t="s">
        <v>4628</v>
      </c>
      <c r="J3170" s="25">
        <v>1</v>
      </c>
      <c r="K3170" s="25">
        <v>1</v>
      </c>
      <c r="L3170" s="25">
        <f t="shared" si="515"/>
        <v>0</v>
      </c>
      <c r="M3170" s="25" t="s">
        <v>4971</v>
      </c>
      <c r="N3170" s="45">
        <v>45938</v>
      </c>
      <c r="O3170" s="54">
        <v>15298.5</v>
      </c>
      <c r="P3170" s="25" t="s">
        <v>1140</v>
      </c>
      <c r="Q3170" s="25" t="s">
        <v>637</v>
      </c>
      <c r="R3170" s="25" t="s">
        <v>725</v>
      </c>
      <c r="S3170" s="3">
        <v>4</v>
      </c>
      <c r="T3170" s="55"/>
      <c r="U3170" s="25" t="s">
        <v>19</v>
      </c>
      <c r="V3170" s="25" t="str">
        <f>VLOOKUP(P3170,'Customer List'!B:C,2,)</f>
        <v>Delhi</v>
      </c>
      <c r="W3170" s="56"/>
      <c r="X3170" s="45">
        <f t="shared" si="524"/>
        <v>45938</v>
      </c>
      <c r="Y3170" s="25">
        <f t="shared" si="516"/>
        <v>0</v>
      </c>
      <c r="Z3170" s="25" t="str">
        <f t="shared" si="517"/>
        <v>Wednesday</v>
      </c>
      <c r="AA3170" s="25" t="str">
        <f t="shared" si="518"/>
        <v>Wednesday</v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512"/>
        <v>3167</v>
      </c>
      <c r="B3171" s="25" t="s">
        <v>4740</v>
      </c>
      <c r="C3171" s="45">
        <v>45926</v>
      </c>
      <c r="D3171" s="45">
        <v>45936</v>
      </c>
      <c r="E3171" s="8">
        <v>172.9</v>
      </c>
      <c r="F3171" s="8">
        <f t="shared" si="513"/>
        <v>15215.2</v>
      </c>
      <c r="G3171" s="54">
        <f t="shared" si="514"/>
        <v>15215.2</v>
      </c>
      <c r="H3171" s="25">
        <v>427402</v>
      </c>
      <c r="I3171" s="25" t="s">
        <v>4629</v>
      </c>
      <c r="J3171" s="25">
        <v>1</v>
      </c>
      <c r="K3171" s="25">
        <v>1</v>
      </c>
      <c r="L3171" s="25">
        <f t="shared" si="515"/>
        <v>0</v>
      </c>
      <c r="M3171" s="25" t="s">
        <v>4973</v>
      </c>
      <c r="N3171" s="45">
        <v>45938</v>
      </c>
      <c r="O3171" s="54">
        <v>26799.5</v>
      </c>
      <c r="P3171" s="25" t="s">
        <v>1140</v>
      </c>
      <c r="Q3171" s="25" t="s">
        <v>637</v>
      </c>
      <c r="R3171" s="25" t="s">
        <v>725</v>
      </c>
      <c r="S3171" s="3">
        <v>-20</v>
      </c>
      <c r="T3171" s="55"/>
      <c r="U3171" s="25" t="s">
        <v>19</v>
      </c>
      <c r="V3171" s="25" t="str">
        <f>VLOOKUP(P3171,'Customer List'!B:C,2,)</f>
        <v>Delhi</v>
      </c>
      <c r="W3171" s="56"/>
      <c r="X3171" s="45">
        <f t="shared" si="524"/>
        <v>45938</v>
      </c>
      <c r="Y3171" s="25">
        <f t="shared" si="516"/>
        <v>0</v>
      </c>
      <c r="Z3171" s="25" t="str">
        <f t="shared" si="517"/>
        <v>Wednesday</v>
      </c>
      <c r="AA3171" s="25" t="str">
        <f t="shared" si="518"/>
        <v>Wednesday</v>
      </c>
      <c r="AB3171" s="25" t="str">
        <f>VLOOKUP(U3171,'Currency Sheet'!A:C,3,)</f>
        <v>DOLLAR</v>
      </c>
      <c r="AC3171" s="67" t="str">
        <f>VLOOKUP(P3171,'Customer List'!B:D,3,)</f>
        <v>Local</v>
      </c>
    </row>
    <row r="3172" spans="1:29" x14ac:dyDescent="0.25">
      <c r="A3172" s="25">
        <f t="shared" si="512"/>
        <v>3168</v>
      </c>
      <c r="B3172" s="25" t="s">
        <v>4740</v>
      </c>
      <c r="C3172" s="45">
        <v>45926</v>
      </c>
      <c r="D3172" s="45">
        <v>45936</v>
      </c>
      <c r="E3172" s="8">
        <v>213.5</v>
      </c>
      <c r="F3172" s="8">
        <f t="shared" si="513"/>
        <v>18788</v>
      </c>
      <c r="G3172" s="54">
        <f t="shared" si="514"/>
        <v>18788</v>
      </c>
      <c r="H3172" s="25">
        <v>430104</v>
      </c>
      <c r="I3172" s="25" t="s">
        <v>4630</v>
      </c>
      <c r="J3172" s="25">
        <v>1</v>
      </c>
      <c r="K3172" s="25">
        <v>1</v>
      </c>
      <c r="L3172" s="25">
        <f t="shared" si="515"/>
        <v>0</v>
      </c>
      <c r="M3172" s="25" t="s">
        <v>4934</v>
      </c>
      <c r="N3172" s="45">
        <v>45937</v>
      </c>
      <c r="O3172" s="54">
        <v>28365</v>
      </c>
      <c r="P3172" s="25" t="s">
        <v>173</v>
      </c>
      <c r="Q3172" s="25">
        <v>58156571163</v>
      </c>
      <c r="R3172" s="25" t="s">
        <v>41</v>
      </c>
      <c r="S3172" s="3">
        <v>4</v>
      </c>
      <c r="T3172" s="55"/>
      <c r="U3172" s="25" t="s">
        <v>19</v>
      </c>
      <c r="V3172" s="25" t="str">
        <f>VLOOKUP(P3172,'Customer List'!B:C,2,)</f>
        <v>Kolkata</v>
      </c>
      <c r="W3172" s="56"/>
      <c r="X3172" s="45">
        <v>45939</v>
      </c>
      <c r="Y3172" s="25">
        <f t="shared" si="516"/>
        <v>2</v>
      </c>
      <c r="Z3172" s="25" t="str">
        <f t="shared" si="517"/>
        <v>Tuesday</v>
      </c>
      <c r="AA3172" s="25" t="str">
        <f t="shared" si="518"/>
        <v>Thursday</v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512"/>
        <v>3169</v>
      </c>
      <c r="B3173" s="25" t="s">
        <v>4740</v>
      </c>
      <c r="C3173" s="45">
        <v>45926</v>
      </c>
      <c r="D3173" s="45">
        <v>45936</v>
      </c>
      <c r="E3173" s="8">
        <v>213.5</v>
      </c>
      <c r="F3173" s="8">
        <f t="shared" si="513"/>
        <v>18788</v>
      </c>
      <c r="G3173" s="54">
        <f t="shared" si="514"/>
        <v>18788</v>
      </c>
      <c r="H3173" s="25">
        <v>430604</v>
      </c>
      <c r="I3173" s="25" t="s">
        <v>4631</v>
      </c>
      <c r="J3173" s="25">
        <v>1</v>
      </c>
      <c r="K3173" s="25">
        <v>1</v>
      </c>
      <c r="L3173" s="25">
        <f t="shared" si="515"/>
        <v>0</v>
      </c>
      <c r="M3173" s="25" t="s">
        <v>4934</v>
      </c>
      <c r="N3173" s="45">
        <v>45937</v>
      </c>
      <c r="O3173" s="54">
        <v>28365</v>
      </c>
      <c r="P3173" s="25" t="s">
        <v>173</v>
      </c>
      <c r="Q3173" s="25">
        <v>58156571163</v>
      </c>
      <c r="R3173" s="25" t="s">
        <v>41</v>
      </c>
      <c r="S3173" s="3">
        <v>4</v>
      </c>
      <c r="T3173" s="55"/>
      <c r="U3173" s="25" t="s">
        <v>19</v>
      </c>
      <c r="V3173" s="25" t="str">
        <f>VLOOKUP(P3173,'Customer List'!B:C,2,)</f>
        <v>Kolkata</v>
      </c>
      <c r="W3173" s="56"/>
      <c r="X3173" s="45">
        <v>45939</v>
      </c>
      <c r="Y3173" s="25">
        <f t="shared" si="516"/>
        <v>2</v>
      </c>
      <c r="Z3173" s="25" t="str">
        <f t="shared" si="517"/>
        <v>Tuesday</v>
      </c>
      <c r="AA3173" s="25" t="str">
        <f t="shared" si="518"/>
        <v>Thursday</v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512"/>
        <v>3170</v>
      </c>
      <c r="B3174" s="25" t="s">
        <v>4740</v>
      </c>
      <c r="C3174" s="45">
        <v>45926</v>
      </c>
      <c r="D3174" s="45">
        <v>45936</v>
      </c>
      <c r="E3174" s="8">
        <v>417.75</v>
      </c>
      <c r="F3174" s="8">
        <f t="shared" si="513"/>
        <v>36762</v>
      </c>
      <c r="G3174" s="54">
        <f t="shared" si="514"/>
        <v>36762</v>
      </c>
      <c r="H3174" s="25">
        <v>480019</v>
      </c>
      <c r="I3174" s="25" t="s">
        <v>4632</v>
      </c>
      <c r="J3174" s="25">
        <v>1</v>
      </c>
      <c r="K3174" s="25">
        <v>1</v>
      </c>
      <c r="L3174" s="25">
        <f t="shared" si="515"/>
        <v>0</v>
      </c>
      <c r="M3174" s="25" t="s">
        <v>4977</v>
      </c>
      <c r="N3174" s="45">
        <v>45938</v>
      </c>
      <c r="O3174" s="54">
        <v>0</v>
      </c>
      <c r="P3174" s="25" t="s">
        <v>1901</v>
      </c>
      <c r="Q3174" s="25">
        <v>58156650086</v>
      </c>
      <c r="R3174" s="25" t="s">
        <v>41</v>
      </c>
      <c r="S3174" s="3" t="s">
        <v>300</v>
      </c>
      <c r="T3174" s="55"/>
      <c r="U3174" s="25" t="s">
        <v>19</v>
      </c>
      <c r="V3174" s="25" t="str">
        <f>VLOOKUP(P3174,'Customer List'!B:C,2,)</f>
        <v>Mumbai</v>
      </c>
      <c r="W3174" s="56"/>
      <c r="X3174" s="45">
        <v>45939</v>
      </c>
      <c r="Y3174" s="25">
        <f t="shared" si="516"/>
        <v>1</v>
      </c>
      <c r="Z3174" s="25" t="str">
        <f t="shared" si="517"/>
        <v>Wednesday</v>
      </c>
      <c r="AA3174" s="25" t="str">
        <f t="shared" si="518"/>
        <v>Thursday</v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512"/>
        <v>3171</v>
      </c>
      <c r="B3175" s="25" t="s">
        <v>4740</v>
      </c>
      <c r="C3175" s="45">
        <v>45926</v>
      </c>
      <c r="D3175" s="45">
        <v>45936</v>
      </c>
      <c r="E3175" s="8">
        <v>77</v>
      </c>
      <c r="F3175" s="8">
        <f t="shared" si="513"/>
        <v>6776</v>
      </c>
      <c r="G3175" s="54">
        <f t="shared" si="514"/>
        <v>6776</v>
      </c>
      <c r="H3175" s="25">
        <v>505808</v>
      </c>
      <c r="I3175" s="25" t="s">
        <v>4633</v>
      </c>
      <c r="J3175" s="25">
        <v>1</v>
      </c>
      <c r="K3175" s="25">
        <v>1</v>
      </c>
      <c r="L3175" s="25">
        <f t="shared" si="515"/>
        <v>0</v>
      </c>
      <c r="M3175" s="25" t="s">
        <v>4960</v>
      </c>
      <c r="N3175" s="45">
        <v>45937</v>
      </c>
      <c r="O3175" s="54">
        <v>12787.5</v>
      </c>
      <c r="P3175" s="25" t="s">
        <v>320</v>
      </c>
      <c r="Q3175" s="25">
        <v>58156571594</v>
      </c>
      <c r="R3175" s="25" t="s">
        <v>41</v>
      </c>
      <c r="S3175" s="3">
        <v>4</v>
      </c>
      <c r="T3175" s="55"/>
      <c r="U3175" s="25" t="s">
        <v>19</v>
      </c>
      <c r="V3175" s="25" t="str">
        <f>VLOOKUP(P3175,'Customer List'!B:C,2,)</f>
        <v>Gujrat</v>
      </c>
      <c r="W3175" s="56"/>
      <c r="X3175" s="45">
        <v>45938</v>
      </c>
      <c r="Y3175" s="25">
        <f t="shared" si="516"/>
        <v>1</v>
      </c>
      <c r="Z3175" s="25" t="str">
        <f t="shared" si="517"/>
        <v>Tuesday</v>
      </c>
      <c r="AA3175" s="25" t="str">
        <f t="shared" si="518"/>
        <v>Wednesday</v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512"/>
        <v>3172</v>
      </c>
      <c r="B3176" s="25" t="s">
        <v>4740</v>
      </c>
      <c r="C3176" s="45">
        <v>45926</v>
      </c>
      <c r="D3176" s="45">
        <v>45936</v>
      </c>
      <c r="E3176" s="8">
        <v>30.8</v>
      </c>
      <c r="F3176" s="8">
        <f t="shared" si="513"/>
        <v>2710.4</v>
      </c>
      <c r="G3176" s="54">
        <f t="shared" si="514"/>
        <v>2710.4</v>
      </c>
      <c r="H3176" s="25">
        <v>505809</v>
      </c>
      <c r="I3176" s="25" t="s">
        <v>4027</v>
      </c>
      <c r="J3176" s="25">
        <v>1</v>
      </c>
      <c r="K3176" s="25">
        <v>1</v>
      </c>
      <c r="L3176" s="25">
        <f t="shared" si="515"/>
        <v>0</v>
      </c>
      <c r="M3176" s="25" t="s">
        <v>4886</v>
      </c>
      <c r="N3176" s="45">
        <v>45937</v>
      </c>
      <c r="O3176" s="54">
        <v>5115</v>
      </c>
      <c r="P3176" s="25" t="s">
        <v>4673</v>
      </c>
      <c r="Q3176" s="25">
        <v>58156568330</v>
      </c>
      <c r="R3176" s="25" t="s">
        <v>41</v>
      </c>
      <c r="S3176" s="3">
        <v>4</v>
      </c>
      <c r="T3176" s="55"/>
      <c r="U3176" s="25" t="s">
        <v>19</v>
      </c>
      <c r="V3176" s="25" t="str">
        <f>VLOOKUP(P3176,'Customer List'!B:C,2,)</f>
        <v>Hyderabad</v>
      </c>
      <c r="W3176" s="56"/>
      <c r="X3176" s="45">
        <v>45939</v>
      </c>
      <c r="Y3176" s="25">
        <f t="shared" si="516"/>
        <v>2</v>
      </c>
      <c r="Z3176" s="25" t="str">
        <f t="shared" si="517"/>
        <v>Tuesday</v>
      </c>
      <c r="AA3176" s="25" t="str">
        <f t="shared" si="518"/>
        <v>Thursday</v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512"/>
        <v>3173</v>
      </c>
      <c r="B3177" s="25" t="s">
        <v>4740</v>
      </c>
      <c r="C3177" s="45">
        <v>45926</v>
      </c>
      <c r="D3177" s="45">
        <v>45936</v>
      </c>
      <c r="E3177" s="8">
        <v>236.6</v>
      </c>
      <c r="F3177" s="8">
        <f t="shared" si="513"/>
        <v>20820.8</v>
      </c>
      <c r="G3177" s="54">
        <f t="shared" si="514"/>
        <v>20820.8</v>
      </c>
      <c r="H3177" s="25">
        <v>516906</v>
      </c>
      <c r="I3177" s="25" t="s">
        <v>4634</v>
      </c>
      <c r="J3177" s="25">
        <v>1</v>
      </c>
      <c r="K3177" s="25">
        <v>1</v>
      </c>
      <c r="L3177" s="25">
        <f t="shared" si="515"/>
        <v>0</v>
      </c>
      <c r="M3177" s="25" t="s">
        <v>4942</v>
      </c>
      <c r="N3177" s="45">
        <v>45937</v>
      </c>
      <c r="O3177" s="54">
        <v>25674.48</v>
      </c>
      <c r="P3177" s="25" t="s">
        <v>277</v>
      </c>
      <c r="Q3177" s="25">
        <v>58156565795</v>
      </c>
      <c r="R3177" s="25" t="s">
        <v>41</v>
      </c>
      <c r="S3177" s="3">
        <v>4</v>
      </c>
      <c r="T3177" s="55"/>
      <c r="U3177" s="25" t="s">
        <v>19</v>
      </c>
      <c r="V3177" s="25" t="str">
        <f>VLOOKUP(P3177,'Customer List'!B:C,2,)</f>
        <v>Pune</v>
      </c>
      <c r="W3177" s="56"/>
      <c r="X3177" s="45">
        <v>45938</v>
      </c>
      <c r="Y3177" s="25">
        <f t="shared" si="516"/>
        <v>1</v>
      </c>
      <c r="Z3177" s="25" t="str">
        <f t="shared" si="517"/>
        <v>Tuesday</v>
      </c>
      <c r="AA3177" s="25" t="str">
        <f t="shared" si="518"/>
        <v>Wednesday</v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512"/>
        <v>3174</v>
      </c>
      <c r="B3178" s="25" t="s">
        <v>4740</v>
      </c>
      <c r="C3178" s="45">
        <v>45926</v>
      </c>
      <c r="D3178" s="45">
        <v>45936</v>
      </c>
      <c r="E3178" s="8">
        <v>160.30000000000001</v>
      </c>
      <c r="F3178" s="8">
        <f t="shared" si="513"/>
        <v>14106.400000000001</v>
      </c>
      <c r="G3178" s="54">
        <f t="shared" si="514"/>
        <v>14106.400000000001</v>
      </c>
      <c r="H3178" s="25">
        <v>577002</v>
      </c>
      <c r="I3178" s="25" t="s">
        <v>4635</v>
      </c>
      <c r="J3178" s="25">
        <v>1</v>
      </c>
      <c r="K3178" s="25">
        <v>1</v>
      </c>
      <c r="L3178" s="25">
        <f t="shared" si="515"/>
        <v>0</v>
      </c>
      <c r="M3178" s="25" t="s">
        <v>4942</v>
      </c>
      <c r="N3178" s="45">
        <v>45937</v>
      </c>
      <c r="O3178" s="54">
        <v>17394.84</v>
      </c>
      <c r="P3178" s="25" t="s">
        <v>277</v>
      </c>
      <c r="Q3178" s="25">
        <v>58156565795</v>
      </c>
      <c r="R3178" s="25" t="s">
        <v>41</v>
      </c>
      <c r="S3178" s="3">
        <v>-20</v>
      </c>
      <c r="T3178" s="55"/>
      <c r="U3178" s="25" t="s">
        <v>19</v>
      </c>
      <c r="V3178" s="25" t="str">
        <f>VLOOKUP(P3178,'Customer List'!B:C,2,)</f>
        <v>Pune</v>
      </c>
      <c r="W3178" s="56"/>
      <c r="X3178" s="45">
        <v>45938</v>
      </c>
      <c r="Y3178" s="25">
        <f t="shared" si="516"/>
        <v>1</v>
      </c>
      <c r="Z3178" s="25" t="str">
        <f t="shared" si="517"/>
        <v>Tuesday</v>
      </c>
      <c r="AA3178" s="25" t="str">
        <f t="shared" si="518"/>
        <v>Wednesday</v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512"/>
        <v>3175</v>
      </c>
      <c r="B3179" s="25" t="s">
        <v>4740</v>
      </c>
      <c r="C3179" s="45">
        <v>45926</v>
      </c>
      <c r="D3179" s="45">
        <v>45936</v>
      </c>
      <c r="E3179" s="8">
        <v>102.9</v>
      </c>
      <c r="F3179" s="8">
        <f t="shared" si="513"/>
        <v>9055.2000000000007</v>
      </c>
      <c r="G3179" s="54">
        <f t="shared" si="514"/>
        <v>9055.2000000000007</v>
      </c>
      <c r="H3179" s="25">
        <v>582302</v>
      </c>
      <c r="I3179" s="25" t="s">
        <v>4636</v>
      </c>
      <c r="J3179" s="25">
        <v>1</v>
      </c>
      <c r="K3179" s="25">
        <v>1</v>
      </c>
      <c r="L3179" s="25">
        <f t="shared" si="515"/>
        <v>0</v>
      </c>
      <c r="M3179" s="25" t="s">
        <v>4942</v>
      </c>
      <c r="N3179" s="45">
        <v>45937</v>
      </c>
      <c r="O3179" s="54">
        <v>11166.12</v>
      </c>
      <c r="P3179" s="25" t="s">
        <v>277</v>
      </c>
      <c r="Q3179" s="25">
        <v>58156565795</v>
      </c>
      <c r="R3179" s="25" t="s">
        <v>41</v>
      </c>
      <c r="S3179" s="3">
        <v>-20</v>
      </c>
      <c r="T3179" s="55"/>
      <c r="U3179" s="25" t="s">
        <v>19</v>
      </c>
      <c r="V3179" s="25" t="str">
        <f>VLOOKUP(P3179,'Customer List'!B:C,2,)</f>
        <v>Pune</v>
      </c>
      <c r="W3179" s="56"/>
      <c r="X3179" s="45">
        <v>45938</v>
      </c>
      <c r="Y3179" s="25">
        <f t="shared" si="516"/>
        <v>1</v>
      </c>
      <c r="Z3179" s="25" t="str">
        <f t="shared" si="517"/>
        <v>Tuesday</v>
      </c>
      <c r="AA3179" s="25" t="str">
        <f t="shared" si="518"/>
        <v>Wednesday</v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512"/>
        <v>3176</v>
      </c>
      <c r="B3180" s="25" t="s">
        <v>4760</v>
      </c>
      <c r="C3180" s="45">
        <v>45933</v>
      </c>
      <c r="D3180" s="45">
        <v>45937</v>
      </c>
      <c r="E3180" s="8">
        <v>960</v>
      </c>
      <c r="F3180" s="8">
        <f t="shared" si="513"/>
        <v>84480</v>
      </c>
      <c r="G3180" s="54">
        <f t="shared" si="514"/>
        <v>168960</v>
      </c>
      <c r="H3180" s="25" t="s">
        <v>4747</v>
      </c>
      <c r="I3180" s="25" t="s">
        <v>4748</v>
      </c>
      <c r="J3180" s="25">
        <v>2</v>
      </c>
      <c r="K3180" s="25">
        <v>2</v>
      </c>
      <c r="L3180" s="25">
        <f t="shared" si="515"/>
        <v>0</v>
      </c>
      <c r="M3180" s="25" t="s">
        <v>4963</v>
      </c>
      <c r="N3180" s="45">
        <v>45937</v>
      </c>
      <c r="O3180" s="54">
        <v>299520</v>
      </c>
      <c r="P3180" s="25" t="s">
        <v>2490</v>
      </c>
      <c r="Q3180" s="25">
        <v>58156584054</v>
      </c>
      <c r="R3180" s="25" t="s">
        <v>41</v>
      </c>
      <c r="S3180" s="3">
        <v>-80</v>
      </c>
      <c r="T3180" s="55"/>
      <c r="U3180" s="25" t="s">
        <v>493</v>
      </c>
      <c r="V3180" s="25" t="str">
        <f>VLOOKUP(P3180,'Customer List'!B:C,2,)</f>
        <v>Kolkata</v>
      </c>
      <c r="W3180" s="56"/>
      <c r="X3180" s="45">
        <v>45938</v>
      </c>
      <c r="Y3180" s="25">
        <f t="shared" si="516"/>
        <v>1</v>
      </c>
      <c r="Z3180" s="25" t="str">
        <f t="shared" si="517"/>
        <v>Tuesday</v>
      </c>
      <c r="AA3180" s="25" t="str">
        <f t="shared" si="518"/>
        <v>Wednesday</v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512"/>
        <v>3177</v>
      </c>
      <c r="B3181" s="25" t="s">
        <v>4740</v>
      </c>
      <c r="C3181" s="45">
        <v>45926</v>
      </c>
      <c r="D3181" s="45">
        <v>45936</v>
      </c>
      <c r="E3181" s="8">
        <v>70.7</v>
      </c>
      <c r="F3181" s="8">
        <f t="shared" si="513"/>
        <v>6221.6</v>
      </c>
      <c r="G3181" s="54">
        <f t="shared" si="514"/>
        <v>6221.6</v>
      </c>
      <c r="H3181" s="25">
        <v>643808</v>
      </c>
      <c r="I3181" s="25" t="s">
        <v>4638</v>
      </c>
      <c r="J3181" s="25">
        <v>1</v>
      </c>
      <c r="K3181" s="25">
        <v>1</v>
      </c>
      <c r="L3181" s="25">
        <f t="shared" si="515"/>
        <v>0</v>
      </c>
      <c r="M3181" s="25" t="s">
        <v>4888</v>
      </c>
      <c r="N3181" s="45">
        <v>45937</v>
      </c>
      <c r="O3181" s="54">
        <v>10605</v>
      </c>
      <c r="P3181" s="25" t="s">
        <v>622</v>
      </c>
      <c r="Q3181" s="25">
        <v>58156569730</v>
      </c>
      <c r="R3181" s="25" t="s">
        <v>41</v>
      </c>
      <c r="S3181" s="3">
        <v>-20</v>
      </c>
      <c r="T3181" s="55"/>
      <c r="U3181" s="25" t="s">
        <v>19</v>
      </c>
      <c r="V3181" s="25" t="str">
        <f>VLOOKUP(P3181,'Customer List'!B:C,2,)</f>
        <v>Hyderabad</v>
      </c>
      <c r="W3181" s="56"/>
      <c r="X3181" s="45">
        <v>45938</v>
      </c>
      <c r="Y3181" s="25">
        <f t="shared" si="516"/>
        <v>1</v>
      </c>
      <c r="Z3181" s="25" t="str">
        <f t="shared" si="517"/>
        <v>Tuesday</v>
      </c>
      <c r="AA3181" s="25" t="str">
        <f t="shared" si="518"/>
        <v>Wednesday</v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ref="A3182:A3245" si="525">A3181+1</f>
        <v>3178</v>
      </c>
      <c r="B3182" s="25" t="s">
        <v>4740</v>
      </c>
      <c r="C3182" s="45">
        <v>45926</v>
      </c>
      <c r="D3182" s="45">
        <v>45936</v>
      </c>
      <c r="E3182" s="8">
        <v>205.1</v>
      </c>
      <c r="F3182" s="8">
        <f t="shared" ref="F3182:F3245" si="526">IF(AB3182="DOLLAR",E3182*88,E3182)</f>
        <v>18048.8</v>
      </c>
      <c r="G3182" s="54">
        <f t="shared" ref="G3182:G3245" si="527">F3182*J3182</f>
        <v>18048.8</v>
      </c>
      <c r="H3182" s="25">
        <v>644702</v>
      </c>
      <c r="I3182" s="25" t="s">
        <v>4639</v>
      </c>
      <c r="J3182" s="25">
        <v>1</v>
      </c>
      <c r="K3182" s="25">
        <v>1</v>
      </c>
      <c r="L3182" s="25">
        <f t="shared" ref="L3182:L3245" si="528">J3182-K3182</f>
        <v>0</v>
      </c>
      <c r="M3182" s="25" t="s">
        <v>4937</v>
      </c>
      <c r="N3182" s="45">
        <v>45937</v>
      </c>
      <c r="O3182" s="54">
        <v>30882.2</v>
      </c>
      <c r="P3182" s="25" t="s">
        <v>192</v>
      </c>
      <c r="Q3182" s="54" t="s">
        <v>4761</v>
      </c>
      <c r="R3182" s="25" t="s">
        <v>41</v>
      </c>
      <c r="S3182" s="3">
        <v>4</v>
      </c>
      <c r="T3182" s="55"/>
      <c r="U3182" s="25" t="s">
        <v>19</v>
      </c>
      <c r="V3182" s="25" t="str">
        <f>VLOOKUP(P3182,'Customer List'!B:C,2,)</f>
        <v>Chandigarh</v>
      </c>
      <c r="W3182" s="56"/>
      <c r="X3182" s="45">
        <v>45937</v>
      </c>
      <c r="Y3182" s="25">
        <f t="shared" ref="Y3182:Y3245" si="529">IF(X3182="", "", X3182-N3182)</f>
        <v>0</v>
      </c>
      <c r="Z3182" s="25" t="str">
        <f t="shared" ref="Z3182:Z3245" si="530">IF(N3182="", "", TEXT(N3182, "dddd"))</f>
        <v>Tuesday</v>
      </c>
      <c r="AA3182" s="25" t="str">
        <f t="shared" ref="AA3182:AA3245" si="531">IF(X3182="", "", TEXT(X3182, "dddd"))</f>
        <v>Tuesday</v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525"/>
        <v>3179</v>
      </c>
      <c r="B3183" s="25" t="s">
        <v>4740</v>
      </c>
      <c r="C3183" s="45">
        <v>45926</v>
      </c>
      <c r="D3183" s="45">
        <v>45936</v>
      </c>
      <c r="E3183" s="8">
        <v>226.1</v>
      </c>
      <c r="F3183" s="8">
        <f t="shared" si="526"/>
        <v>19896.8</v>
      </c>
      <c r="G3183" s="54">
        <f t="shared" si="527"/>
        <v>19896.8</v>
      </c>
      <c r="H3183" s="25">
        <v>651002</v>
      </c>
      <c r="I3183" s="25" t="s">
        <v>4640</v>
      </c>
      <c r="J3183" s="25">
        <v>1</v>
      </c>
      <c r="K3183" s="25">
        <v>1</v>
      </c>
      <c r="L3183" s="25">
        <f t="shared" si="528"/>
        <v>0</v>
      </c>
      <c r="M3183" s="25" t="s">
        <v>4977</v>
      </c>
      <c r="N3183" s="45">
        <v>45938</v>
      </c>
      <c r="O3183" s="54">
        <v>0</v>
      </c>
      <c r="P3183" s="25" t="s">
        <v>1901</v>
      </c>
      <c r="Q3183" s="25">
        <v>58156650086</v>
      </c>
      <c r="R3183" s="25" t="s">
        <v>41</v>
      </c>
      <c r="S3183" s="3">
        <v>4</v>
      </c>
      <c r="T3183" s="55"/>
      <c r="U3183" s="25" t="s">
        <v>19</v>
      </c>
      <c r="V3183" s="25" t="str">
        <f>VLOOKUP(P3183,'Customer List'!B:C,2,)</f>
        <v>Mumbai</v>
      </c>
      <c r="W3183" s="56"/>
      <c r="X3183" s="45">
        <v>45939</v>
      </c>
      <c r="Y3183" s="25">
        <f t="shared" si="529"/>
        <v>1</v>
      </c>
      <c r="Z3183" s="25" t="str">
        <f t="shared" si="530"/>
        <v>Wednesday</v>
      </c>
      <c r="AA3183" s="25" t="str">
        <f t="shared" si="531"/>
        <v>Thursday</v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525"/>
        <v>3180</v>
      </c>
      <c r="B3184" s="25" t="s">
        <v>4740</v>
      </c>
      <c r="C3184" s="45">
        <v>45926</v>
      </c>
      <c r="D3184" s="45">
        <v>45936</v>
      </c>
      <c r="E3184" s="8">
        <v>136.5</v>
      </c>
      <c r="F3184" s="8">
        <f t="shared" si="526"/>
        <v>12012</v>
      </c>
      <c r="G3184" s="54">
        <f t="shared" si="527"/>
        <v>12012</v>
      </c>
      <c r="H3184" s="25">
        <v>653813</v>
      </c>
      <c r="I3184" s="25" t="s">
        <v>4641</v>
      </c>
      <c r="J3184" s="25">
        <v>1</v>
      </c>
      <c r="K3184" s="25">
        <v>1</v>
      </c>
      <c r="L3184" s="25">
        <f t="shared" si="528"/>
        <v>0</v>
      </c>
      <c r="M3184" s="25" t="s">
        <v>4934</v>
      </c>
      <c r="N3184" s="45">
        <v>45937</v>
      </c>
      <c r="O3184" s="54">
        <v>16926</v>
      </c>
      <c r="P3184" s="25" t="s">
        <v>173</v>
      </c>
      <c r="Q3184" s="25">
        <v>58156571163</v>
      </c>
      <c r="R3184" s="25" t="s">
        <v>41</v>
      </c>
      <c r="S3184" s="3">
        <v>4</v>
      </c>
      <c r="T3184" s="55"/>
      <c r="U3184" s="25" t="s">
        <v>19</v>
      </c>
      <c r="V3184" s="25" t="str">
        <f>VLOOKUP(P3184,'Customer List'!B:C,2,)</f>
        <v>Kolkata</v>
      </c>
      <c r="W3184" s="56"/>
      <c r="X3184" s="45">
        <v>45939</v>
      </c>
      <c r="Y3184" s="25">
        <f t="shared" si="529"/>
        <v>2</v>
      </c>
      <c r="Z3184" s="25" t="str">
        <f t="shared" si="530"/>
        <v>Tuesday</v>
      </c>
      <c r="AA3184" s="25" t="str">
        <f t="shared" si="531"/>
        <v>Thursday</v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525"/>
        <v>3181</v>
      </c>
      <c r="B3185" s="25" t="s">
        <v>4740</v>
      </c>
      <c r="C3185" s="45">
        <v>45926</v>
      </c>
      <c r="D3185" s="45">
        <v>45936</v>
      </c>
      <c r="E3185" s="8">
        <v>177.1</v>
      </c>
      <c r="F3185" s="8">
        <f t="shared" si="526"/>
        <v>15584.8</v>
      </c>
      <c r="G3185" s="54">
        <f t="shared" si="527"/>
        <v>15584.8</v>
      </c>
      <c r="H3185" s="25">
        <v>691502</v>
      </c>
      <c r="I3185" s="25" t="s">
        <v>4642</v>
      </c>
      <c r="J3185" s="25">
        <v>1</v>
      </c>
      <c r="K3185" s="25">
        <v>1</v>
      </c>
      <c r="L3185" s="25">
        <f t="shared" si="528"/>
        <v>0</v>
      </c>
      <c r="M3185" s="25" t="s">
        <v>4977</v>
      </c>
      <c r="N3185" s="45">
        <v>45938</v>
      </c>
      <c r="O3185" s="54">
        <v>0</v>
      </c>
      <c r="P3185" s="25" t="s">
        <v>1901</v>
      </c>
      <c r="Q3185" s="25">
        <v>58156650086</v>
      </c>
      <c r="R3185" s="25" t="s">
        <v>41</v>
      </c>
      <c r="S3185" s="3">
        <v>4</v>
      </c>
      <c r="T3185" s="55"/>
      <c r="U3185" s="25" t="s">
        <v>19</v>
      </c>
      <c r="V3185" s="25" t="str">
        <f>VLOOKUP(P3185,'Customer List'!B:C,2,)</f>
        <v>Mumbai</v>
      </c>
      <c r="W3185" s="56"/>
      <c r="X3185" s="45">
        <v>45939</v>
      </c>
      <c r="Y3185" s="25">
        <f t="shared" si="529"/>
        <v>1</v>
      </c>
      <c r="Z3185" s="25" t="str">
        <f t="shared" si="530"/>
        <v>Wednesday</v>
      </c>
      <c r="AA3185" s="25" t="str">
        <f t="shared" si="531"/>
        <v>Thursday</v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525"/>
        <v>3182</v>
      </c>
      <c r="B3186" s="25" t="s">
        <v>4740</v>
      </c>
      <c r="C3186" s="45">
        <v>45926</v>
      </c>
      <c r="D3186" s="45">
        <v>45936</v>
      </c>
      <c r="E3186" s="8">
        <v>177.1</v>
      </c>
      <c r="F3186" s="8">
        <f t="shared" si="526"/>
        <v>15584.8</v>
      </c>
      <c r="G3186" s="54">
        <f t="shared" si="527"/>
        <v>15584.8</v>
      </c>
      <c r="H3186" s="25">
        <v>692802</v>
      </c>
      <c r="I3186" s="25" t="s">
        <v>4643</v>
      </c>
      <c r="J3186" s="25">
        <v>1</v>
      </c>
      <c r="K3186" s="25">
        <v>1</v>
      </c>
      <c r="L3186" s="25">
        <f t="shared" si="528"/>
        <v>0</v>
      </c>
      <c r="M3186" s="25" t="s">
        <v>4942</v>
      </c>
      <c r="N3186" s="45">
        <v>45937</v>
      </c>
      <c r="O3186" s="54">
        <v>19217.88</v>
      </c>
      <c r="P3186" s="25" t="s">
        <v>277</v>
      </c>
      <c r="Q3186" s="25">
        <v>58156565795</v>
      </c>
      <c r="R3186" s="25" t="s">
        <v>41</v>
      </c>
      <c r="S3186" s="3">
        <v>4</v>
      </c>
      <c r="T3186" s="55"/>
      <c r="U3186" s="25" t="s">
        <v>19</v>
      </c>
      <c r="V3186" s="25" t="str">
        <f>VLOOKUP(P3186,'Customer List'!B:C,2,)</f>
        <v>Pune</v>
      </c>
      <c r="W3186" s="56"/>
      <c r="X3186" s="45">
        <v>45938</v>
      </c>
      <c r="Y3186" s="25">
        <f t="shared" si="529"/>
        <v>1</v>
      </c>
      <c r="Z3186" s="25" t="str">
        <f t="shared" si="530"/>
        <v>Tuesday</v>
      </c>
      <c r="AA3186" s="25" t="str">
        <f t="shared" si="531"/>
        <v>Wednesday</v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525"/>
        <v>3183</v>
      </c>
      <c r="B3187" s="25" t="s">
        <v>4740</v>
      </c>
      <c r="C3187" s="45">
        <v>45926</v>
      </c>
      <c r="D3187" s="45">
        <v>45936</v>
      </c>
      <c r="E3187" s="8">
        <v>200.9</v>
      </c>
      <c r="F3187" s="8">
        <f t="shared" si="526"/>
        <v>17679.2</v>
      </c>
      <c r="G3187" s="54">
        <f t="shared" si="527"/>
        <v>17679.2</v>
      </c>
      <c r="H3187" s="25">
        <v>693504</v>
      </c>
      <c r="I3187" s="25" t="s">
        <v>4644</v>
      </c>
      <c r="J3187" s="25">
        <v>1</v>
      </c>
      <c r="K3187" s="25">
        <v>1</v>
      </c>
      <c r="L3187" s="25">
        <f t="shared" si="528"/>
        <v>0</v>
      </c>
      <c r="M3187" s="25" t="s">
        <v>4897</v>
      </c>
      <c r="N3187" s="45">
        <v>45937</v>
      </c>
      <c r="O3187" s="54">
        <v>33363.75</v>
      </c>
      <c r="P3187" s="25" t="s">
        <v>903</v>
      </c>
      <c r="Q3187" s="25" t="s">
        <v>637</v>
      </c>
      <c r="R3187" s="25" t="s">
        <v>725</v>
      </c>
      <c r="S3187" s="3">
        <v>4</v>
      </c>
      <c r="T3187" s="55"/>
      <c r="U3187" s="25" t="s">
        <v>19</v>
      </c>
      <c r="V3187" s="25" t="str">
        <f>VLOOKUP(P3187,'Customer List'!B:C,2,)</f>
        <v>Delhi</v>
      </c>
      <c r="W3187" s="56"/>
      <c r="X3187" s="45">
        <f>IF(OR(R3187 = "PRIYANKA MADAM", R3187 = "DEEPAK", R3187 = "PORTER"),N3187,"")</f>
        <v>45937</v>
      </c>
      <c r="Y3187" s="25">
        <f t="shared" si="529"/>
        <v>0</v>
      </c>
      <c r="Z3187" s="25" t="str">
        <f t="shared" si="530"/>
        <v>Tuesday</v>
      </c>
      <c r="AA3187" s="25" t="str">
        <f t="shared" si="531"/>
        <v>Tuesday</v>
      </c>
      <c r="AB3187" s="25" t="str">
        <f>VLOOKUP(U3187,'Currency Sheet'!A:C,3,)</f>
        <v>DOLLAR</v>
      </c>
      <c r="AC3187" s="67" t="str">
        <f>VLOOKUP(P3187,'Customer List'!B:D,3,)</f>
        <v>Local</v>
      </c>
    </row>
    <row r="3188" spans="1:29" x14ac:dyDescent="0.25">
      <c r="A3188" s="25">
        <f t="shared" si="525"/>
        <v>3184</v>
      </c>
      <c r="B3188" s="25" t="s">
        <v>4740</v>
      </c>
      <c r="C3188" s="45">
        <v>45926</v>
      </c>
      <c r="D3188" s="45">
        <v>45936</v>
      </c>
      <c r="E3188" s="8">
        <v>277.2</v>
      </c>
      <c r="F3188" s="8">
        <f t="shared" si="526"/>
        <v>24393.599999999999</v>
      </c>
      <c r="G3188" s="54">
        <f t="shared" si="527"/>
        <v>24393.599999999999</v>
      </c>
      <c r="H3188" s="25">
        <v>696806</v>
      </c>
      <c r="I3188" s="25" t="s">
        <v>4645</v>
      </c>
      <c r="J3188" s="25">
        <v>1</v>
      </c>
      <c r="K3188" s="25">
        <v>1</v>
      </c>
      <c r="L3188" s="25">
        <f t="shared" si="528"/>
        <v>0</v>
      </c>
      <c r="M3188" s="25" t="s">
        <v>4934</v>
      </c>
      <c r="N3188" s="45">
        <v>45937</v>
      </c>
      <c r="O3188" s="54">
        <v>36828</v>
      </c>
      <c r="P3188" s="25" t="s">
        <v>173</v>
      </c>
      <c r="Q3188" s="25">
        <v>58156571163</v>
      </c>
      <c r="R3188" s="25" t="s">
        <v>41</v>
      </c>
      <c r="S3188" s="3">
        <v>4</v>
      </c>
      <c r="T3188" s="55"/>
      <c r="U3188" s="25" t="s">
        <v>19</v>
      </c>
      <c r="V3188" s="25" t="str">
        <f>VLOOKUP(P3188,'Customer List'!B:C,2,)</f>
        <v>Kolkata</v>
      </c>
      <c r="W3188" s="56"/>
      <c r="X3188" s="45">
        <v>45939</v>
      </c>
      <c r="Y3188" s="25">
        <f t="shared" si="529"/>
        <v>2</v>
      </c>
      <c r="Z3188" s="25" t="str">
        <f t="shared" si="530"/>
        <v>Tuesday</v>
      </c>
      <c r="AA3188" s="25" t="str">
        <f t="shared" si="531"/>
        <v>Thursday</v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525"/>
        <v>3185</v>
      </c>
      <c r="B3189" s="25" t="s">
        <v>4740</v>
      </c>
      <c r="C3189" s="45">
        <v>45926</v>
      </c>
      <c r="D3189" s="45">
        <v>45936</v>
      </c>
      <c r="E3189" s="8">
        <v>273</v>
      </c>
      <c r="F3189" s="8">
        <f t="shared" si="526"/>
        <v>24024</v>
      </c>
      <c r="G3189" s="54">
        <f t="shared" si="527"/>
        <v>24024</v>
      </c>
      <c r="H3189" s="25">
        <v>696814</v>
      </c>
      <c r="I3189" s="25" t="s">
        <v>4646</v>
      </c>
      <c r="J3189" s="25">
        <v>1</v>
      </c>
      <c r="K3189" s="25">
        <v>1</v>
      </c>
      <c r="L3189" s="25">
        <f t="shared" si="528"/>
        <v>0</v>
      </c>
      <c r="M3189" s="25"/>
      <c r="N3189" s="45">
        <v>45937</v>
      </c>
      <c r="O3189" s="54">
        <v>33345</v>
      </c>
      <c r="P3189" s="25" t="s">
        <v>618</v>
      </c>
      <c r="Q3189" s="25">
        <v>58156578664</v>
      </c>
      <c r="R3189" s="25"/>
      <c r="S3189" s="3">
        <v>4</v>
      </c>
      <c r="T3189" s="55"/>
      <c r="U3189" s="25" t="s">
        <v>19</v>
      </c>
      <c r="V3189" s="25" t="str">
        <f>VLOOKUP(P3189,'Customer List'!B:C,2,)</f>
        <v>Bhuvneshwar</v>
      </c>
      <c r="W3189" s="56"/>
      <c r="X3189" s="45" t="str">
        <f>IF(OR(R3189 = "PRIYANKA MADAM", R3189 = "DEEPAK", R3189 = "PORTER"),N3189,"")</f>
        <v/>
      </c>
      <c r="Y3189" s="25" t="str">
        <f t="shared" si="529"/>
        <v/>
      </c>
      <c r="Z3189" s="25" t="str">
        <f t="shared" si="530"/>
        <v>Tuesday</v>
      </c>
      <c r="AA3189" s="25" t="str">
        <f t="shared" si="531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525"/>
        <v>3186</v>
      </c>
      <c r="B3190" s="25" t="s">
        <v>4740</v>
      </c>
      <c r="C3190" s="45">
        <v>45926</v>
      </c>
      <c r="D3190" s="45">
        <v>45936</v>
      </c>
      <c r="E3190" s="8">
        <v>82.6</v>
      </c>
      <c r="F3190" s="8">
        <f t="shared" si="526"/>
        <v>7268.7999999999993</v>
      </c>
      <c r="G3190" s="54">
        <f t="shared" si="527"/>
        <v>7268.7999999999993</v>
      </c>
      <c r="H3190" s="25">
        <v>740153</v>
      </c>
      <c r="I3190" s="25" t="s">
        <v>4647</v>
      </c>
      <c r="J3190" s="25">
        <v>1</v>
      </c>
      <c r="K3190" s="25">
        <v>1</v>
      </c>
      <c r="L3190" s="25">
        <f t="shared" si="528"/>
        <v>0</v>
      </c>
      <c r="M3190" s="25" t="s">
        <v>4964</v>
      </c>
      <c r="N3190" s="45">
        <v>45937</v>
      </c>
      <c r="O3190" s="54">
        <v>11800</v>
      </c>
      <c r="P3190" s="25" t="s">
        <v>630</v>
      </c>
      <c r="Q3190" s="25">
        <v>58156564491</v>
      </c>
      <c r="R3190" s="25" t="s">
        <v>41</v>
      </c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/>
      <c r="X3190" s="45">
        <v>45939</v>
      </c>
      <c r="Y3190" s="25">
        <f t="shared" si="529"/>
        <v>2</v>
      </c>
      <c r="Z3190" s="25" t="str">
        <f t="shared" si="530"/>
        <v>Tuesday</v>
      </c>
      <c r="AA3190" s="25" t="str">
        <f t="shared" si="531"/>
        <v>Thursday</v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525"/>
        <v>3187</v>
      </c>
      <c r="B3191" s="25" t="s">
        <v>4740</v>
      </c>
      <c r="C3191" s="45">
        <v>45926</v>
      </c>
      <c r="D3191" s="45">
        <v>45936</v>
      </c>
      <c r="E3191" s="8">
        <v>82.6</v>
      </c>
      <c r="F3191" s="8">
        <f t="shared" si="526"/>
        <v>7268.7999999999993</v>
      </c>
      <c r="G3191" s="54">
        <f t="shared" si="527"/>
        <v>7268.7999999999993</v>
      </c>
      <c r="H3191" s="25">
        <v>740154</v>
      </c>
      <c r="I3191" s="25" t="s">
        <v>4648</v>
      </c>
      <c r="J3191" s="25">
        <v>1</v>
      </c>
      <c r="K3191" s="25">
        <v>1</v>
      </c>
      <c r="L3191" s="25">
        <f t="shared" si="528"/>
        <v>0</v>
      </c>
      <c r="M3191" s="25" t="s">
        <v>4964</v>
      </c>
      <c r="N3191" s="45">
        <v>45937</v>
      </c>
      <c r="O3191" s="54">
        <v>11800</v>
      </c>
      <c r="P3191" s="25" t="s">
        <v>630</v>
      </c>
      <c r="Q3191" s="25">
        <v>58156564491</v>
      </c>
      <c r="R3191" s="25" t="s">
        <v>41</v>
      </c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/>
      <c r="X3191" s="45">
        <v>45939</v>
      </c>
      <c r="Y3191" s="25">
        <f t="shared" si="529"/>
        <v>2</v>
      </c>
      <c r="Z3191" s="25" t="str">
        <f t="shared" si="530"/>
        <v>Tuesday</v>
      </c>
      <c r="AA3191" s="25" t="str">
        <f t="shared" si="531"/>
        <v>Thursday</v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525"/>
        <v>3188</v>
      </c>
      <c r="B3192" s="25" t="s">
        <v>4740</v>
      </c>
      <c r="C3192" s="45">
        <v>45926</v>
      </c>
      <c r="D3192" s="45">
        <v>45936</v>
      </c>
      <c r="E3192" s="8">
        <v>82.6</v>
      </c>
      <c r="F3192" s="8">
        <f t="shared" si="526"/>
        <v>7268.7999999999993</v>
      </c>
      <c r="G3192" s="54">
        <f t="shared" si="527"/>
        <v>7268.7999999999993</v>
      </c>
      <c r="H3192" s="25">
        <v>740155</v>
      </c>
      <c r="I3192" s="25" t="s">
        <v>4649</v>
      </c>
      <c r="J3192" s="25">
        <v>1</v>
      </c>
      <c r="K3192" s="25">
        <v>1</v>
      </c>
      <c r="L3192" s="25">
        <f t="shared" si="528"/>
        <v>0</v>
      </c>
      <c r="M3192" s="25" t="s">
        <v>4964</v>
      </c>
      <c r="N3192" s="45">
        <v>45937</v>
      </c>
      <c r="O3192" s="54">
        <v>11800</v>
      </c>
      <c r="P3192" s="25" t="s">
        <v>630</v>
      </c>
      <c r="Q3192" s="25">
        <v>58156564491</v>
      </c>
      <c r="R3192" s="25" t="s">
        <v>41</v>
      </c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/>
      <c r="X3192" s="45">
        <v>45939</v>
      </c>
      <c r="Y3192" s="25">
        <f t="shared" si="529"/>
        <v>2</v>
      </c>
      <c r="Z3192" s="25" t="str">
        <f t="shared" si="530"/>
        <v>Tuesday</v>
      </c>
      <c r="AA3192" s="25" t="str">
        <f t="shared" si="531"/>
        <v>Thursday</v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525"/>
        <v>3189</v>
      </c>
      <c r="B3193" s="25" t="s">
        <v>4740</v>
      </c>
      <c r="C3193" s="45">
        <v>45926</v>
      </c>
      <c r="D3193" s="45">
        <v>45936</v>
      </c>
      <c r="E3193" s="8">
        <v>82.6</v>
      </c>
      <c r="F3193" s="8">
        <f t="shared" si="526"/>
        <v>7268.7999999999993</v>
      </c>
      <c r="G3193" s="54">
        <f t="shared" si="527"/>
        <v>7268.7999999999993</v>
      </c>
      <c r="H3193" s="25">
        <v>740156</v>
      </c>
      <c r="I3193" s="25" t="s">
        <v>4650</v>
      </c>
      <c r="J3193" s="25">
        <v>1</v>
      </c>
      <c r="K3193" s="25">
        <v>1</v>
      </c>
      <c r="L3193" s="25">
        <f t="shared" si="528"/>
        <v>0</v>
      </c>
      <c r="M3193" s="25" t="s">
        <v>4964</v>
      </c>
      <c r="N3193" s="45">
        <v>45937</v>
      </c>
      <c r="O3193" s="54">
        <v>11800</v>
      </c>
      <c r="P3193" s="25" t="s">
        <v>630</v>
      </c>
      <c r="Q3193" s="25">
        <v>58156564491</v>
      </c>
      <c r="R3193" s="25" t="s">
        <v>41</v>
      </c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/>
      <c r="X3193" s="45">
        <v>45939</v>
      </c>
      <c r="Y3193" s="25">
        <f t="shared" si="529"/>
        <v>2</v>
      </c>
      <c r="Z3193" s="25" t="str">
        <f t="shared" si="530"/>
        <v>Tuesday</v>
      </c>
      <c r="AA3193" s="25" t="str">
        <f t="shared" si="531"/>
        <v>Thursday</v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525"/>
        <v>3190</v>
      </c>
      <c r="B3194" s="25" t="s">
        <v>4740</v>
      </c>
      <c r="C3194" s="45">
        <v>45926</v>
      </c>
      <c r="D3194" s="45">
        <v>45936</v>
      </c>
      <c r="E3194" s="8">
        <v>82.6</v>
      </c>
      <c r="F3194" s="8">
        <f t="shared" si="526"/>
        <v>7268.7999999999993</v>
      </c>
      <c r="G3194" s="54">
        <f t="shared" si="527"/>
        <v>7268.7999999999993</v>
      </c>
      <c r="H3194" s="25">
        <v>740157</v>
      </c>
      <c r="I3194" s="25" t="s">
        <v>4651</v>
      </c>
      <c r="J3194" s="25">
        <v>1</v>
      </c>
      <c r="K3194" s="25">
        <v>1</v>
      </c>
      <c r="L3194" s="25">
        <f t="shared" si="528"/>
        <v>0</v>
      </c>
      <c r="M3194" s="25" t="s">
        <v>4964</v>
      </c>
      <c r="N3194" s="45">
        <v>45937</v>
      </c>
      <c r="O3194" s="54">
        <v>11800</v>
      </c>
      <c r="P3194" s="25" t="s">
        <v>630</v>
      </c>
      <c r="Q3194" s="25">
        <v>58156564491</v>
      </c>
      <c r="R3194" s="25" t="s">
        <v>41</v>
      </c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/>
      <c r="X3194" s="45">
        <v>45939</v>
      </c>
      <c r="Y3194" s="25">
        <f t="shared" si="529"/>
        <v>2</v>
      </c>
      <c r="Z3194" s="25" t="str">
        <f t="shared" si="530"/>
        <v>Tuesday</v>
      </c>
      <c r="AA3194" s="25" t="str">
        <f t="shared" si="531"/>
        <v>Thursday</v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525"/>
        <v>3191</v>
      </c>
      <c r="B3195" s="25" t="s">
        <v>4740</v>
      </c>
      <c r="C3195" s="45">
        <v>45926</v>
      </c>
      <c r="D3195" s="45">
        <v>45936</v>
      </c>
      <c r="E3195" s="8">
        <v>82.6</v>
      </c>
      <c r="F3195" s="8">
        <f t="shared" si="526"/>
        <v>7268.7999999999993</v>
      </c>
      <c r="G3195" s="54">
        <f t="shared" si="527"/>
        <v>7268.7999999999993</v>
      </c>
      <c r="H3195" s="25">
        <v>740158</v>
      </c>
      <c r="I3195" s="25" t="s">
        <v>4652</v>
      </c>
      <c r="J3195" s="25">
        <v>1</v>
      </c>
      <c r="K3195" s="25">
        <v>1</v>
      </c>
      <c r="L3195" s="25">
        <f t="shared" si="528"/>
        <v>0</v>
      </c>
      <c r="M3195" s="25" t="s">
        <v>4964</v>
      </c>
      <c r="N3195" s="45">
        <v>45937</v>
      </c>
      <c r="O3195" s="54">
        <v>11800</v>
      </c>
      <c r="P3195" s="25" t="s">
        <v>630</v>
      </c>
      <c r="Q3195" s="25">
        <v>58156564491</v>
      </c>
      <c r="R3195" s="25" t="s">
        <v>41</v>
      </c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/>
      <c r="X3195" s="45">
        <v>45939</v>
      </c>
      <c r="Y3195" s="25">
        <f t="shared" si="529"/>
        <v>2</v>
      </c>
      <c r="Z3195" s="25" t="str">
        <f t="shared" si="530"/>
        <v>Tuesday</v>
      </c>
      <c r="AA3195" s="25" t="str">
        <f t="shared" si="531"/>
        <v>Thursday</v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525"/>
        <v>3192</v>
      </c>
      <c r="B3196" s="25" t="s">
        <v>4740</v>
      </c>
      <c r="C3196" s="45">
        <v>45926</v>
      </c>
      <c r="D3196" s="45">
        <v>45936</v>
      </c>
      <c r="E3196" s="8">
        <v>82.6</v>
      </c>
      <c r="F3196" s="8">
        <f t="shared" si="526"/>
        <v>7268.7999999999993</v>
      </c>
      <c r="G3196" s="54">
        <f t="shared" si="527"/>
        <v>7268.7999999999993</v>
      </c>
      <c r="H3196" s="25">
        <v>740159</v>
      </c>
      <c r="I3196" s="25" t="s">
        <v>4653</v>
      </c>
      <c r="J3196" s="25">
        <v>1</v>
      </c>
      <c r="K3196" s="25">
        <v>1</v>
      </c>
      <c r="L3196" s="25">
        <f t="shared" si="528"/>
        <v>0</v>
      </c>
      <c r="M3196" s="25" t="s">
        <v>4964</v>
      </c>
      <c r="N3196" s="45">
        <v>45937</v>
      </c>
      <c r="O3196" s="54">
        <v>11800</v>
      </c>
      <c r="P3196" s="25" t="s">
        <v>630</v>
      </c>
      <c r="Q3196" s="25">
        <v>58156564491</v>
      </c>
      <c r="R3196" s="25" t="s">
        <v>41</v>
      </c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/>
      <c r="X3196" s="45">
        <v>45939</v>
      </c>
      <c r="Y3196" s="25">
        <f t="shared" si="529"/>
        <v>2</v>
      </c>
      <c r="Z3196" s="25" t="str">
        <f t="shared" si="530"/>
        <v>Tuesday</v>
      </c>
      <c r="AA3196" s="25" t="str">
        <f t="shared" si="531"/>
        <v>Thursday</v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525"/>
        <v>3193</v>
      </c>
      <c r="B3197" s="25" t="s">
        <v>4740</v>
      </c>
      <c r="C3197" s="45">
        <v>45926</v>
      </c>
      <c r="D3197" s="45">
        <v>45936</v>
      </c>
      <c r="E3197" s="8">
        <v>82.6</v>
      </c>
      <c r="F3197" s="8">
        <f t="shared" si="526"/>
        <v>7268.7999999999993</v>
      </c>
      <c r="G3197" s="54">
        <f t="shared" si="527"/>
        <v>7268.7999999999993</v>
      </c>
      <c r="H3197" s="25">
        <v>740161</v>
      </c>
      <c r="I3197" s="25" t="s">
        <v>4654</v>
      </c>
      <c r="J3197" s="25">
        <v>1</v>
      </c>
      <c r="K3197" s="25">
        <v>1</v>
      </c>
      <c r="L3197" s="25">
        <f t="shared" si="528"/>
        <v>0</v>
      </c>
      <c r="M3197" s="25" t="s">
        <v>4964</v>
      </c>
      <c r="N3197" s="45">
        <v>45937</v>
      </c>
      <c r="O3197" s="54">
        <v>11800</v>
      </c>
      <c r="P3197" s="25" t="s">
        <v>630</v>
      </c>
      <c r="Q3197" s="25">
        <v>58156564491</v>
      </c>
      <c r="R3197" s="25" t="s">
        <v>41</v>
      </c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/>
      <c r="X3197" s="45">
        <v>45939</v>
      </c>
      <c r="Y3197" s="25">
        <f t="shared" si="529"/>
        <v>2</v>
      </c>
      <c r="Z3197" s="25" t="str">
        <f t="shared" si="530"/>
        <v>Tuesday</v>
      </c>
      <c r="AA3197" s="25" t="str">
        <f t="shared" si="531"/>
        <v>Thursday</v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525"/>
        <v>3194</v>
      </c>
      <c r="B3198" s="25" t="s">
        <v>4740</v>
      </c>
      <c r="C3198" s="45">
        <v>45926</v>
      </c>
      <c r="D3198" s="45">
        <v>45936</v>
      </c>
      <c r="E3198" s="8">
        <v>205.8</v>
      </c>
      <c r="F3198" s="8">
        <f t="shared" si="526"/>
        <v>18110.400000000001</v>
      </c>
      <c r="G3198" s="54">
        <f t="shared" si="527"/>
        <v>18110.400000000001</v>
      </c>
      <c r="H3198" s="25">
        <v>740165</v>
      </c>
      <c r="I3198" s="25" t="s">
        <v>4655</v>
      </c>
      <c r="J3198" s="25">
        <v>1</v>
      </c>
      <c r="K3198" s="25">
        <v>1</v>
      </c>
      <c r="L3198" s="25">
        <f t="shared" si="528"/>
        <v>0</v>
      </c>
      <c r="M3198" s="25" t="s">
        <v>4964</v>
      </c>
      <c r="N3198" s="45">
        <v>45937</v>
      </c>
      <c r="O3198" s="54">
        <v>29400</v>
      </c>
      <c r="P3198" s="25" t="s">
        <v>630</v>
      </c>
      <c r="Q3198" s="25">
        <v>58156564491</v>
      </c>
      <c r="R3198" s="25" t="s">
        <v>41</v>
      </c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/>
      <c r="X3198" s="45">
        <v>45939</v>
      </c>
      <c r="Y3198" s="25">
        <f t="shared" si="529"/>
        <v>2</v>
      </c>
      <c r="Z3198" s="25" t="str">
        <f t="shared" si="530"/>
        <v>Tuesday</v>
      </c>
      <c r="AA3198" s="25" t="str">
        <f t="shared" si="531"/>
        <v>Thursday</v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525"/>
        <v>3195</v>
      </c>
      <c r="B3199" s="25" t="s">
        <v>4740</v>
      </c>
      <c r="C3199" s="45">
        <v>45926</v>
      </c>
      <c r="D3199" s="45">
        <v>45936</v>
      </c>
      <c r="E3199" s="8">
        <v>82.6</v>
      </c>
      <c r="F3199" s="8">
        <f t="shared" si="526"/>
        <v>7268.7999999999993</v>
      </c>
      <c r="G3199" s="54">
        <f t="shared" si="527"/>
        <v>7268.7999999999993</v>
      </c>
      <c r="H3199" s="25">
        <v>740368</v>
      </c>
      <c r="I3199" s="25" t="s">
        <v>4127</v>
      </c>
      <c r="J3199" s="25">
        <v>1</v>
      </c>
      <c r="K3199" s="25">
        <v>1</v>
      </c>
      <c r="L3199" s="25">
        <f t="shared" si="528"/>
        <v>0</v>
      </c>
      <c r="M3199" s="25" t="s">
        <v>4964</v>
      </c>
      <c r="N3199" s="45">
        <v>45937</v>
      </c>
      <c r="O3199" s="54">
        <v>11800</v>
      </c>
      <c r="P3199" s="25" t="s">
        <v>630</v>
      </c>
      <c r="Q3199" s="25">
        <v>58156564491</v>
      </c>
      <c r="R3199" s="25" t="s">
        <v>41</v>
      </c>
      <c r="S3199" s="3">
        <v>4</v>
      </c>
      <c r="T3199" s="55"/>
      <c r="U3199" s="25" t="s">
        <v>19</v>
      </c>
      <c r="V3199" s="25" t="str">
        <f>VLOOKUP(P3199,'Customer List'!B:C,2,)</f>
        <v>Gujrat</v>
      </c>
      <c r="W3199" s="56"/>
      <c r="X3199" s="45">
        <v>45939</v>
      </c>
      <c r="Y3199" s="25">
        <f t="shared" si="529"/>
        <v>2</v>
      </c>
      <c r="Z3199" s="25" t="str">
        <f t="shared" si="530"/>
        <v>Tuesday</v>
      </c>
      <c r="AA3199" s="25" t="str">
        <f t="shared" si="531"/>
        <v>Thursday</v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525"/>
        <v>3196</v>
      </c>
      <c r="B3200" s="25" t="s">
        <v>4740</v>
      </c>
      <c r="C3200" s="45">
        <v>45926</v>
      </c>
      <c r="D3200" s="45">
        <v>45936</v>
      </c>
      <c r="E3200" s="8">
        <v>41.3</v>
      </c>
      <c r="F3200" s="8">
        <f t="shared" si="526"/>
        <v>3634.3999999999996</v>
      </c>
      <c r="G3200" s="54">
        <f t="shared" si="527"/>
        <v>3634.3999999999996</v>
      </c>
      <c r="H3200" s="25">
        <v>740371</v>
      </c>
      <c r="I3200" s="25" t="s">
        <v>4656</v>
      </c>
      <c r="J3200" s="25">
        <v>1</v>
      </c>
      <c r="K3200" s="25">
        <v>1</v>
      </c>
      <c r="L3200" s="25">
        <f t="shared" si="528"/>
        <v>0</v>
      </c>
      <c r="M3200" s="25" t="s">
        <v>4964</v>
      </c>
      <c r="N3200" s="45">
        <v>45937</v>
      </c>
      <c r="O3200" s="54">
        <v>5900</v>
      </c>
      <c r="P3200" s="25" t="s">
        <v>630</v>
      </c>
      <c r="Q3200" s="25">
        <v>58156564491</v>
      </c>
      <c r="R3200" s="25" t="s">
        <v>41</v>
      </c>
      <c r="S3200" s="3">
        <v>4</v>
      </c>
      <c r="T3200" s="55"/>
      <c r="U3200" s="25" t="s">
        <v>19</v>
      </c>
      <c r="V3200" s="25" t="str">
        <f>VLOOKUP(P3200,'Customer List'!B:C,2,)</f>
        <v>Gujrat</v>
      </c>
      <c r="W3200" s="56"/>
      <c r="X3200" s="45">
        <v>45939</v>
      </c>
      <c r="Y3200" s="25">
        <f t="shared" si="529"/>
        <v>2</v>
      </c>
      <c r="Z3200" s="25" t="str">
        <f t="shared" si="530"/>
        <v>Tuesday</v>
      </c>
      <c r="AA3200" s="25" t="str">
        <f t="shared" si="531"/>
        <v>Thursday</v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525"/>
        <v>3197</v>
      </c>
      <c r="B3201" s="25" t="s">
        <v>4740</v>
      </c>
      <c r="C3201" s="45">
        <v>45926</v>
      </c>
      <c r="D3201" s="45">
        <v>45936</v>
      </c>
      <c r="E3201" s="8">
        <v>82.6</v>
      </c>
      <c r="F3201" s="8">
        <f t="shared" si="526"/>
        <v>7268.7999999999993</v>
      </c>
      <c r="G3201" s="54">
        <f t="shared" si="527"/>
        <v>7268.7999999999993</v>
      </c>
      <c r="H3201" s="25">
        <v>740373</v>
      </c>
      <c r="I3201" s="25" t="s">
        <v>4657</v>
      </c>
      <c r="J3201" s="25">
        <v>1</v>
      </c>
      <c r="K3201" s="25">
        <v>1</v>
      </c>
      <c r="L3201" s="25">
        <f t="shared" si="528"/>
        <v>0</v>
      </c>
      <c r="M3201" s="25" t="s">
        <v>4964</v>
      </c>
      <c r="N3201" s="45">
        <v>45937</v>
      </c>
      <c r="O3201" s="54">
        <v>11800</v>
      </c>
      <c r="P3201" s="25" t="s">
        <v>630</v>
      </c>
      <c r="Q3201" s="25">
        <v>58156564491</v>
      </c>
      <c r="R3201" s="25" t="s">
        <v>41</v>
      </c>
      <c r="S3201" s="3">
        <v>4</v>
      </c>
      <c r="T3201" s="55"/>
      <c r="U3201" s="25" t="s">
        <v>19</v>
      </c>
      <c r="V3201" s="25" t="str">
        <f>VLOOKUP(P3201,'Customer List'!B:C,2,)</f>
        <v>Gujrat</v>
      </c>
      <c r="W3201" s="56"/>
      <c r="X3201" s="45">
        <v>45939</v>
      </c>
      <c r="Y3201" s="25">
        <f t="shared" si="529"/>
        <v>2</v>
      </c>
      <c r="Z3201" s="25" t="str">
        <f t="shared" si="530"/>
        <v>Tuesday</v>
      </c>
      <c r="AA3201" s="25" t="str">
        <f t="shared" si="531"/>
        <v>Thursday</v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x14ac:dyDescent="0.25">
      <c r="A3202" s="25">
        <f t="shared" si="525"/>
        <v>3198</v>
      </c>
      <c r="B3202" s="25" t="s">
        <v>4760</v>
      </c>
      <c r="C3202" s="45">
        <v>45933</v>
      </c>
      <c r="D3202" s="45">
        <v>45937</v>
      </c>
      <c r="E3202" s="8">
        <v>577.5</v>
      </c>
      <c r="F3202" s="8">
        <f t="shared" si="526"/>
        <v>50820</v>
      </c>
      <c r="G3202" s="54">
        <f t="shared" si="527"/>
        <v>101640</v>
      </c>
      <c r="H3202" s="25">
        <v>79838</v>
      </c>
      <c r="I3202" s="25" t="s">
        <v>4749</v>
      </c>
      <c r="J3202" s="25">
        <v>2</v>
      </c>
      <c r="K3202" s="25">
        <v>2</v>
      </c>
      <c r="L3202" s="25">
        <f t="shared" si="528"/>
        <v>0</v>
      </c>
      <c r="M3202" s="25" t="s">
        <v>4963</v>
      </c>
      <c r="N3202" s="45">
        <v>45937</v>
      </c>
      <c r="O3202" s="54">
        <v>180180</v>
      </c>
      <c r="P3202" s="25" t="s">
        <v>2490</v>
      </c>
      <c r="Q3202" s="25">
        <v>58156584054</v>
      </c>
      <c r="R3202" s="25" t="s">
        <v>41</v>
      </c>
      <c r="S3202" s="3">
        <v>-80</v>
      </c>
      <c r="T3202" s="55"/>
      <c r="U3202" s="25" t="s">
        <v>493</v>
      </c>
      <c r="V3202" s="25" t="str">
        <f>VLOOKUP(P3202,'Customer List'!B:C,2,)</f>
        <v>Kolkata</v>
      </c>
      <c r="W3202" s="56"/>
      <c r="X3202" s="45">
        <v>45938</v>
      </c>
      <c r="Y3202" s="25">
        <f t="shared" si="529"/>
        <v>1</v>
      </c>
      <c r="Z3202" s="25" t="str">
        <f t="shared" si="530"/>
        <v>Tuesday</v>
      </c>
      <c r="AA3202" s="25" t="str">
        <f t="shared" si="531"/>
        <v>Wednesday</v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x14ac:dyDescent="0.25">
      <c r="A3203" s="25">
        <f t="shared" si="525"/>
        <v>3199</v>
      </c>
      <c r="B3203" s="25" t="s">
        <v>4740</v>
      </c>
      <c r="C3203" s="45">
        <v>45926</v>
      </c>
      <c r="D3203" s="45">
        <v>45936</v>
      </c>
      <c r="E3203" s="8">
        <v>4.8999999999999995</v>
      </c>
      <c r="F3203" s="8">
        <f t="shared" si="526"/>
        <v>431.19999999999993</v>
      </c>
      <c r="G3203" s="54">
        <f t="shared" si="527"/>
        <v>431.19999999999993</v>
      </c>
      <c r="H3203" s="25">
        <v>740379</v>
      </c>
      <c r="I3203" s="25" t="s">
        <v>3768</v>
      </c>
      <c r="J3203" s="25">
        <v>1</v>
      </c>
      <c r="K3203" s="25"/>
      <c r="L3203" s="25">
        <f t="shared" si="528"/>
        <v>1</v>
      </c>
      <c r="M3203" s="25"/>
      <c r="N3203" s="45"/>
      <c r="O3203" s="54"/>
      <c r="P3203" s="25" t="s">
        <v>3703</v>
      </c>
      <c r="Q3203" s="25"/>
      <c r="R3203" s="25"/>
      <c r="S3203" s="3" t="s">
        <v>300</v>
      </c>
      <c r="T3203" s="55" t="s">
        <v>4861</v>
      </c>
      <c r="U3203" s="25" t="s">
        <v>19</v>
      </c>
      <c r="V3203" s="25" t="str">
        <f>VLOOKUP(P3203,'Customer List'!B:C,2,)</f>
        <v>Unknown</v>
      </c>
      <c r="W3203" s="55" t="s">
        <v>4864</v>
      </c>
      <c r="X3203" s="45" t="str">
        <f>IF(OR(R3203 = "PRIYANKA MADAM", R3203 = "DEEPAK", R3203 = "PORTER"),N3203,"")</f>
        <v/>
      </c>
      <c r="Y3203" s="25" t="str">
        <f t="shared" si="529"/>
        <v/>
      </c>
      <c r="Z3203" s="25" t="str">
        <f t="shared" si="530"/>
        <v/>
      </c>
      <c r="AA3203" s="25" t="str">
        <f t="shared" si="531"/>
        <v/>
      </c>
      <c r="AB3203" s="25" t="str">
        <f>VLOOKUP(U3203,'Currency Sheet'!A:C,3,)</f>
        <v>DOLLAR</v>
      </c>
      <c r="AC3203" s="67" t="str">
        <f>VLOOKUP(P3203,'Customer List'!B:D,3,)</f>
        <v>Unknown</v>
      </c>
    </row>
    <row r="3204" spans="1:29" x14ac:dyDescent="0.25">
      <c r="A3204" s="25">
        <f t="shared" si="525"/>
        <v>3200</v>
      </c>
      <c r="B3204" s="25" t="s">
        <v>4740</v>
      </c>
      <c r="C3204" s="45">
        <v>45926</v>
      </c>
      <c r="D3204" s="45">
        <v>45936</v>
      </c>
      <c r="E3204" s="8">
        <v>205.8</v>
      </c>
      <c r="F3204" s="8">
        <f t="shared" si="526"/>
        <v>18110.400000000001</v>
      </c>
      <c r="G3204" s="54">
        <f t="shared" si="527"/>
        <v>18110.400000000001</v>
      </c>
      <c r="H3204" s="25">
        <v>740931</v>
      </c>
      <c r="I3204" s="25" t="s">
        <v>4658</v>
      </c>
      <c r="J3204" s="25">
        <v>1</v>
      </c>
      <c r="K3204" s="25">
        <v>1</v>
      </c>
      <c r="L3204" s="25">
        <f t="shared" si="528"/>
        <v>0</v>
      </c>
      <c r="M3204" s="25" t="s">
        <v>4964</v>
      </c>
      <c r="N3204" s="45">
        <v>45937</v>
      </c>
      <c r="O3204" s="54">
        <v>29400</v>
      </c>
      <c r="P3204" s="25" t="s">
        <v>630</v>
      </c>
      <c r="Q3204" s="25">
        <v>58156564491</v>
      </c>
      <c r="R3204" s="25" t="s">
        <v>41</v>
      </c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/>
      <c r="X3204" s="45">
        <v>45939</v>
      </c>
      <c r="Y3204" s="25">
        <f t="shared" si="529"/>
        <v>2</v>
      </c>
      <c r="Z3204" s="25" t="str">
        <f t="shared" si="530"/>
        <v>Tuesday</v>
      </c>
      <c r="AA3204" s="25" t="str">
        <f t="shared" si="531"/>
        <v>Thursday</v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525"/>
        <v>3201</v>
      </c>
      <c r="B3205" s="25" t="s">
        <v>4740</v>
      </c>
      <c r="C3205" s="45">
        <v>45926</v>
      </c>
      <c r="D3205" s="45">
        <v>45936</v>
      </c>
      <c r="E3205" s="8">
        <v>41.3</v>
      </c>
      <c r="F3205" s="8">
        <f t="shared" si="526"/>
        <v>3634.3999999999996</v>
      </c>
      <c r="G3205" s="54">
        <f t="shared" si="527"/>
        <v>3634.3999999999996</v>
      </c>
      <c r="H3205" s="25">
        <v>740932</v>
      </c>
      <c r="I3205" s="25" t="s">
        <v>4659</v>
      </c>
      <c r="J3205" s="25">
        <v>1</v>
      </c>
      <c r="K3205" s="25">
        <v>1</v>
      </c>
      <c r="L3205" s="25">
        <f t="shared" si="528"/>
        <v>0</v>
      </c>
      <c r="M3205" s="25" t="s">
        <v>4964</v>
      </c>
      <c r="N3205" s="45">
        <v>45937</v>
      </c>
      <c r="O3205" s="54">
        <v>5900</v>
      </c>
      <c r="P3205" s="25" t="s">
        <v>630</v>
      </c>
      <c r="Q3205" s="25">
        <v>58156564491</v>
      </c>
      <c r="R3205" s="25" t="s">
        <v>41</v>
      </c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/>
      <c r="X3205" s="45">
        <v>45939</v>
      </c>
      <c r="Y3205" s="25">
        <f t="shared" si="529"/>
        <v>2</v>
      </c>
      <c r="Z3205" s="25" t="str">
        <f t="shared" si="530"/>
        <v>Tuesday</v>
      </c>
      <c r="AA3205" s="25" t="str">
        <f t="shared" si="531"/>
        <v>Thursday</v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525"/>
        <v>3202</v>
      </c>
      <c r="B3206" s="25" t="s">
        <v>4740</v>
      </c>
      <c r="C3206" s="45">
        <v>45926</v>
      </c>
      <c r="D3206" s="45">
        <v>45936</v>
      </c>
      <c r="E3206" s="8">
        <v>82.6</v>
      </c>
      <c r="F3206" s="8">
        <f t="shared" si="526"/>
        <v>7268.7999999999993</v>
      </c>
      <c r="G3206" s="54">
        <f t="shared" si="527"/>
        <v>7268.7999999999993</v>
      </c>
      <c r="H3206" s="25">
        <v>740936</v>
      </c>
      <c r="I3206" s="25" t="s">
        <v>4660</v>
      </c>
      <c r="J3206" s="25">
        <v>1</v>
      </c>
      <c r="K3206" s="25">
        <v>1</v>
      </c>
      <c r="L3206" s="25">
        <f t="shared" si="528"/>
        <v>0</v>
      </c>
      <c r="M3206" s="25" t="s">
        <v>4964</v>
      </c>
      <c r="N3206" s="45">
        <v>45937</v>
      </c>
      <c r="O3206" s="54">
        <v>11800</v>
      </c>
      <c r="P3206" s="25" t="s">
        <v>630</v>
      </c>
      <c r="Q3206" s="25">
        <v>58156564491</v>
      </c>
      <c r="R3206" s="25" t="s">
        <v>41</v>
      </c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/>
      <c r="X3206" s="45">
        <v>45939</v>
      </c>
      <c r="Y3206" s="25">
        <f t="shared" si="529"/>
        <v>2</v>
      </c>
      <c r="Z3206" s="25" t="str">
        <f t="shared" si="530"/>
        <v>Tuesday</v>
      </c>
      <c r="AA3206" s="25" t="str">
        <f t="shared" si="531"/>
        <v>Thursday</v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525"/>
        <v>3203</v>
      </c>
      <c r="B3207" s="25" t="s">
        <v>4740</v>
      </c>
      <c r="C3207" s="45">
        <v>45926</v>
      </c>
      <c r="D3207" s="45">
        <v>45936</v>
      </c>
      <c r="E3207" s="8">
        <v>82.6</v>
      </c>
      <c r="F3207" s="8">
        <f t="shared" si="526"/>
        <v>7268.7999999999993</v>
      </c>
      <c r="G3207" s="54">
        <f t="shared" si="527"/>
        <v>7268.7999999999993</v>
      </c>
      <c r="H3207" s="25">
        <v>740937</v>
      </c>
      <c r="I3207" s="25" t="s">
        <v>4661</v>
      </c>
      <c r="J3207" s="25">
        <v>1</v>
      </c>
      <c r="K3207" s="25">
        <v>1</v>
      </c>
      <c r="L3207" s="25">
        <f t="shared" si="528"/>
        <v>0</v>
      </c>
      <c r="M3207" s="25" t="s">
        <v>4964</v>
      </c>
      <c r="N3207" s="45">
        <v>45937</v>
      </c>
      <c r="O3207" s="54">
        <v>11800</v>
      </c>
      <c r="P3207" s="25" t="s">
        <v>630</v>
      </c>
      <c r="Q3207" s="25">
        <v>58156564491</v>
      </c>
      <c r="R3207" s="25" t="s">
        <v>41</v>
      </c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/>
      <c r="X3207" s="45">
        <v>45939</v>
      </c>
      <c r="Y3207" s="25">
        <f t="shared" si="529"/>
        <v>2</v>
      </c>
      <c r="Z3207" s="25" t="str">
        <f t="shared" si="530"/>
        <v>Tuesday</v>
      </c>
      <c r="AA3207" s="25" t="str">
        <f t="shared" si="531"/>
        <v>Thursday</v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525"/>
        <v>3204</v>
      </c>
      <c r="B3208" s="25" t="s">
        <v>4740</v>
      </c>
      <c r="C3208" s="45">
        <v>45926</v>
      </c>
      <c r="D3208" s="45">
        <v>45936</v>
      </c>
      <c r="E3208" s="8">
        <v>82.6</v>
      </c>
      <c r="F3208" s="8">
        <f t="shared" si="526"/>
        <v>7268.7999999999993</v>
      </c>
      <c r="G3208" s="54">
        <f t="shared" si="527"/>
        <v>7268.7999999999993</v>
      </c>
      <c r="H3208" s="25">
        <v>740939</v>
      </c>
      <c r="I3208" s="25" t="s">
        <v>4662</v>
      </c>
      <c r="J3208" s="25">
        <v>1</v>
      </c>
      <c r="K3208" s="25">
        <v>1</v>
      </c>
      <c r="L3208" s="25">
        <f t="shared" si="528"/>
        <v>0</v>
      </c>
      <c r="M3208" s="25" t="s">
        <v>4964</v>
      </c>
      <c r="N3208" s="45">
        <v>45937</v>
      </c>
      <c r="O3208" s="54">
        <v>11800</v>
      </c>
      <c r="P3208" s="25" t="s">
        <v>630</v>
      </c>
      <c r="Q3208" s="25">
        <v>58156564491</v>
      </c>
      <c r="R3208" s="25" t="s">
        <v>41</v>
      </c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/>
      <c r="X3208" s="45">
        <v>45939</v>
      </c>
      <c r="Y3208" s="25">
        <f t="shared" si="529"/>
        <v>2</v>
      </c>
      <c r="Z3208" s="25" t="str">
        <f t="shared" si="530"/>
        <v>Tuesday</v>
      </c>
      <c r="AA3208" s="25" t="str">
        <f t="shared" si="531"/>
        <v>Thursday</v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525"/>
        <v>3205</v>
      </c>
      <c r="B3209" s="25" t="s">
        <v>4740</v>
      </c>
      <c r="C3209" s="45">
        <v>45926</v>
      </c>
      <c r="D3209" s="45">
        <v>45936</v>
      </c>
      <c r="E3209" s="8">
        <v>82.6</v>
      </c>
      <c r="F3209" s="8">
        <f t="shared" si="526"/>
        <v>7268.7999999999993</v>
      </c>
      <c r="G3209" s="54">
        <f t="shared" si="527"/>
        <v>7268.7999999999993</v>
      </c>
      <c r="H3209" s="25">
        <v>740940</v>
      </c>
      <c r="I3209" s="25" t="s">
        <v>4663</v>
      </c>
      <c r="J3209" s="25">
        <v>1</v>
      </c>
      <c r="K3209" s="25">
        <v>1</v>
      </c>
      <c r="L3209" s="25">
        <f t="shared" si="528"/>
        <v>0</v>
      </c>
      <c r="M3209" s="25" t="s">
        <v>4964</v>
      </c>
      <c r="N3209" s="45">
        <v>45937</v>
      </c>
      <c r="O3209" s="54">
        <v>11800</v>
      </c>
      <c r="P3209" s="25" t="s">
        <v>630</v>
      </c>
      <c r="Q3209" s="25">
        <v>58156564491</v>
      </c>
      <c r="R3209" s="25" t="s">
        <v>41</v>
      </c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/>
      <c r="X3209" s="45">
        <v>45939</v>
      </c>
      <c r="Y3209" s="25">
        <f t="shared" si="529"/>
        <v>2</v>
      </c>
      <c r="Z3209" s="25" t="str">
        <f t="shared" si="530"/>
        <v>Tuesday</v>
      </c>
      <c r="AA3209" s="25" t="str">
        <f t="shared" si="531"/>
        <v>Thursday</v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525"/>
        <v>3206</v>
      </c>
      <c r="B3210" s="25" t="s">
        <v>4740</v>
      </c>
      <c r="C3210" s="45">
        <v>45926</v>
      </c>
      <c r="D3210" s="45">
        <v>45936</v>
      </c>
      <c r="E3210" s="8">
        <v>82.6</v>
      </c>
      <c r="F3210" s="8">
        <f t="shared" si="526"/>
        <v>7268.7999999999993</v>
      </c>
      <c r="G3210" s="54">
        <f t="shared" si="527"/>
        <v>7268.7999999999993</v>
      </c>
      <c r="H3210" s="25">
        <v>740941</v>
      </c>
      <c r="I3210" s="25" t="s">
        <v>4664</v>
      </c>
      <c r="J3210" s="25">
        <v>1</v>
      </c>
      <c r="K3210" s="25">
        <v>1</v>
      </c>
      <c r="L3210" s="25">
        <f t="shared" si="528"/>
        <v>0</v>
      </c>
      <c r="M3210" s="25" t="s">
        <v>4964</v>
      </c>
      <c r="N3210" s="45">
        <v>45937</v>
      </c>
      <c r="O3210" s="54">
        <v>11800</v>
      </c>
      <c r="P3210" s="25" t="s">
        <v>630</v>
      </c>
      <c r="Q3210" s="25">
        <v>58156564491</v>
      </c>
      <c r="R3210" s="25" t="s">
        <v>41</v>
      </c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/>
      <c r="X3210" s="45">
        <v>45939</v>
      </c>
      <c r="Y3210" s="25">
        <f t="shared" si="529"/>
        <v>2</v>
      </c>
      <c r="Z3210" s="25" t="str">
        <f t="shared" si="530"/>
        <v>Tuesday</v>
      </c>
      <c r="AA3210" s="25" t="str">
        <f t="shared" si="531"/>
        <v>Thursday</v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525"/>
        <v>3207</v>
      </c>
      <c r="B3211" s="25" t="s">
        <v>4740</v>
      </c>
      <c r="C3211" s="45">
        <v>45926</v>
      </c>
      <c r="D3211" s="45">
        <v>45936</v>
      </c>
      <c r="E3211" s="8">
        <v>82.6</v>
      </c>
      <c r="F3211" s="8">
        <f t="shared" si="526"/>
        <v>7268.7999999999993</v>
      </c>
      <c r="G3211" s="54">
        <f t="shared" si="527"/>
        <v>7268.7999999999993</v>
      </c>
      <c r="H3211" s="25">
        <v>740942</v>
      </c>
      <c r="I3211" s="25" t="s">
        <v>4665</v>
      </c>
      <c r="J3211" s="25">
        <v>1</v>
      </c>
      <c r="K3211" s="25">
        <v>1</v>
      </c>
      <c r="L3211" s="25">
        <f t="shared" si="528"/>
        <v>0</v>
      </c>
      <c r="M3211" s="25" t="s">
        <v>4964</v>
      </c>
      <c r="N3211" s="45">
        <v>45937</v>
      </c>
      <c r="O3211" s="54">
        <v>11800</v>
      </c>
      <c r="P3211" s="25" t="s">
        <v>630</v>
      </c>
      <c r="Q3211" s="25">
        <v>58156564491</v>
      </c>
      <c r="R3211" s="25" t="s">
        <v>41</v>
      </c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/>
      <c r="X3211" s="45">
        <v>45939</v>
      </c>
      <c r="Y3211" s="25">
        <f t="shared" si="529"/>
        <v>2</v>
      </c>
      <c r="Z3211" s="25" t="str">
        <f t="shared" si="530"/>
        <v>Tuesday</v>
      </c>
      <c r="AA3211" s="25" t="str">
        <f t="shared" si="531"/>
        <v>Thursday</v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525"/>
        <v>3208</v>
      </c>
      <c r="B3212" s="25" t="s">
        <v>4740</v>
      </c>
      <c r="C3212" s="45">
        <v>45926</v>
      </c>
      <c r="D3212" s="45">
        <v>45936</v>
      </c>
      <c r="E3212" s="8">
        <v>82.6</v>
      </c>
      <c r="F3212" s="8">
        <f t="shared" si="526"/>
        <v>7268.7999999999993</v>
      </c>
      <c r="G3212" s="54">
        <f t="shared" si="527"/>
        <v>7268.7999999999993</v>
      </c>
      <c r="H3212" s="25">
        <v>740943</v>
      </c>
      <c r="I3212" s="25" t="s">
        <v>4666</v>
      </c>
      <c r="J3212" s="25">
        <v>1</v>
      </c>
      <c r="K3212" s="25">
        <v>1</v>
      </c>
      <c r="L3212" s="25">
        <f t="shared" si="528"/>
        <v>0</v>
      </c>
      <c r="M3212" s="25" t="s">
        <v>4964</v>
      </c>
      <c r="N3212" s="45">
        <v>45937</v>
      </c>
      <c r="O3212" s="54">
        <v>11800</v>
      </c>
      <c r="P3212" s="25" t="s">
        <v>630</v>
      </c>
      <c r="Q3212" s="25">
        <v>58156564491</v>
      </c>
      <c r="R3212" s="25" t="s">
        <v>41</v>
      </c>
      <c r="S3212" s="3">
        <v>4</v>
      </c>
      <c r="T3212" s="55"/>
      <c r="U3212" s="25" t="s">
        <v>19</v>
      </c>
      <c r="V3212" s="25" t="str">
        <f>VLOOKUP(P3212,'Customer List'!B:C,2,)</f>
        <v>Gujrat</v>
      </c>
      <c r="W3212" s="56"/>
      <c r="X3212" s="45">
        <v>45939</v>
      </c>
      <c r="Y3212" s="25">
        <f t="shared" si="529"/>
        <v>2</v>
      </c>
      <c r="Z3212" s="25" t="str">
        <f t="shared" si="530"/>
        <v>Tuesday</v>
      </c>
      <c r="AA3212" s="25" t="str">
        <f t="shared" si="531"/>
        <v>Thursday</v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525"/>
        <v>3209</v>
      </c>
      <c r="B3213" s="25" t="s">
        <v>4740</v>
      </c>
      <c r="C3213" s="45">
        <v>45926</v>
      </c>
      <c r="D3213" s="45">
        <v>45936</v>
      </c>
      <c r="E3213" s="8">
        <v>82.6</v>
      </c>
      <c r="F3213" s="8">
        <f t="shared" si="526"/>
        <v>7268.7999999999993</v>
      </c>
      <c r="G3213" s="54">
        <f t="shared" si="527"/>
        <v>7268.7999999999993</v>
      </c>
      <c r="H3213" s="25">
        <v>740944</v>
      </c>
      <c r="I3213" s="25" t="s">
        <v>4667</v>
      </c>
      <c r="J3213" s="25">
        <v>1</v>
      </c>
      <c r="K3213" s="25">
        <v>1</v>
      </c>
      <c r="L3213" s="25">
        <f t="shared" si="528"/>
        <v>0</v>
      </c>
      <c r="M3213" s="25" t="s">
        <v>4964</v>
      </c>
      <c r="N3213" s="45">
        <v>45937</v>
      </c>
      <c r="O3213" s="54">
        <v>11800</v>
      </c>
      <c r="P3213" s="25" t="s">
        <v>630</v>
      </c>
      <c r="Q3213" s="25">
        <v>58156564491</v>
      </c>
      <c r="R3213" s="25" t="s">
        <v>41</v>
      </c>
      <c r="S3213" s="3">
        <v>4</v>
      </c>
      <c r="T3213" s="55"/>
      <c r="U3213" s="25" t="s">
        <v>19</v>
      </c>
      <c r="V3213" s="25" t="str">
        <f>VLOOKUP(P3213,'Customer List'!B:C,2,)</f>
        <v>Gujrat</v>
      </c>
      <c r="W3213" s="56"/>
      <c r="X3213" s="45">
        <v>45939</v>
      </c>
      <c r="Y3213" s="25">
        <f t="shared" si="529"/>
        <v>2</v>
      </c>
      <c r="Z3213" s="25" t="str">
        <f t="shared" si="530"/>
        <v>Tuesday</v>
      </c>
      <c r="AA3213" s="25" t="str">
        <f t="shared" si="531"/>
        <v>Thursday</v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525"/>
        <v>3210</v>
      </c>
      <c r="B3214" s="25" t="s">
        <v>4740</v>
      </c>
      <c r="C3214" s="45">
        <v>45926</v>
      </c>
      <c r="D3214" s="45">
        <v>45936</v>
      </c>
      <c r="E3214" s="8">
        <v>1232.7</v>
      </c>
      <c r="F3214" s="8">
        <f t="shared" si="526"/>
        <v>108477.6</v>
      </c>
      <c r="G3214" s="54">
        <f t="shared" si="527"/>
        <v>108477.6</v>
      </c>
      <c r="H3214" s="25">
        <v>741024</v>
      </c>
      <c r="I3214" s="25" t="s">
        <v>4668</v>
      </c>
      <c r="J3214" s="25">
        <v>1</v>
      </c>
      <c r="K3214" s="25">
        <v>1</v>
      </c>
      <c r="L3214" s="25">
        <f t="shared" si="528"/>
        <v>0</v>
      </c>
      <c r="M3214" s="25" t="s">
        <v>4961</v>
      </c>
      <c r="N3214" s="45">
        <v>45937</v>
      </c>
      <c r="O3214" s="54">
        <v>204716.25</v>
      </c>
      <c r="P3214" s="25" t="s">
        <v>320</v>
      </c>
      <c r="Q3214" s="25">
        <v>58156571594</v>
      </c>
      <c r="R3214" s="25" t="s">
        <v>41</v>
      </c>
      <c r="S3214" s="3">
        <v>4</v>
      </c>
      <c r="T3214" s="55"/>
      <c r="U3214" s="25" t="s">
        <v>19</v>
      </c>
      <c r="V3214" s="25" t="str">
        <f>VLOOKUP(P3214,'Customer List'!B:C,2,)</f>
        <v>Gujrat</v>
      </c>
      <c r="W3214" s="56"/>
      <c r="X3214" s="45">
        <v>45938</v>
      </c>
      <c r="Y3214" s="25">
        <f t="shared" si="529"/>
        <v>1</v>
      </c>
      <c r="Z3214" s="25" t="str">
        <f t="shared" si="530"/>
        <v>Tuesday</v>
      </c>
      <c r="AA3214" s="25" t="str">
        <f t="shared" si="531"/>
        <v>Wednesday</v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525"/>
        <v>3211</v>
      </c>
      <c r="B3215" s="25" t="s">
        <v>4740</v>
      </c>
      <c r="C3215" s="45">
        <v>45926</v>
      </c>
      <c r="D3215" s="45">
        <v>45936</v>
      </c>
      <c r="E3215" s="8">
        <v>739.9</v>
      </c>
      <c r="F3215" s="8">
        <f t="shared" si="526"/>
        <v>65111.199999999997</v>
      </c>
      <c r="G3215" s="54">
        <f t="shared" si="527"/>
        <v>65111.199999999997</v>
      </c>
      <c r="H3215" s="25">
        <v>741032</v>
      </c>
      <c r="I3215" s="25" t="s">
        <v>3781</v>
      </c>
      <c r="J3215" s="25">
        <v>1</v>
      </c>
      <c r="K3215" s="25">
        <v>1</v>
      </c>
      <c r="L3215" s="25">
        <f t="shared" si="528"/>
        <v>0</v>
      </c>
      <c r="M3215" s="25" t="s">
        <v>4880</v>
      </c>
      <c r="N3215" s="45">
        <v>45937</v>
      </c>
      <c r="O3215" s="54">
        <v>114684.5</v>
      </c>
      <c r="P3215" s="25" t="s">
        <v>2053</v>
      </c>
      <c r="Q3215" s="25">
        <v>58156571955</v>
      </c>
      <c r="R3215" s="25" t="s">
        <v>41</v>
      </c>
      <c r="S3215" s="3">
        <v>4</v>
      </c>
      <c r="T3215" s="55"/>
      <c r="U3215" s="25" t="s">
        <v>19</v>
      </c>
      <c r="V3215" s="25" t="str">
        <f>VLOOKUP(P3215,'Customer List'!B:C,2,)</f>
        <v>Banglore</v>
      </c>
      <c r="W3215" s="56"/>
      <c r="X3215" s="45">
        <v>45938</v>
      </c>
      <c r="Y3215" s="25">
        <f t="shared" si="529"/>
        <v>1</v>
      </c>
      <c r="Z3215" s="25" t="str">
        <f t="shared" si="530"/>
        <v>Tuesday</v>
      </c>
      <c r="AA3215" s="25" t="str">
        <f t="shared" si="531"/>
        <v>Wednesday</v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x14ac:dyDescent="0.25">
      <c r="A3216" s="25">
        <f t="shared" si="525"/>
        <v>3212</v>
      </c>
      <c r="B3216" s="25" t="s">
        <v>4740</v>
      </c>
      <c r="C3216" s="45">
        <v>45926</v>
      </c>
      <c r="D3216" s="45">
        <v>45936</v>
      </c>
      <c r="E3216" s="8">
        <v>82.6</v>
      </c>
      <c r="F3216" s="8">
        <f t="shared" si="526"/>
        <v>7268.7999999999993</v>
      </c>
      <c r="G3216" s="54">
        <f t="shared" si="527"/>
        <v>7268.7999999999993</v>
      </c>
      <c r="H3216" s="25">
        <v>741110</v>
      </c>
      <c r="I3216" s="25" t="s">
        <v>4669</v>
      </c>
      <c r="J3216" s="25">
        <v>1</v>
      </c>
      <c r="K3216" s="25"/>
      <c r="L3216" s="25">
        <f t="shared" si="528"/>
        <v>1</v>
      </c>
      <c r="M3216" s="25"/>
      <c r="N3216" s="45"/>
      <c r="O3216" s="54"/>
      <c r="P3216" s="25" t="s">
        <v>3703</v>
      </c>
      <c r="Q3216" s="25"/>
      <c r="R3216" s="25"/>
      <c r="S3216" s="3">
        <v>4</v>
      </c>
      <c r="T3216" s="55" t="s">
        <v>4861</v>
      </c>
      <c r="U3216" s="25" t="s">
        <v>19</v>
      </c>
      <c r="V3216" s="25" t="str">
        <f>VLOOKUP(P3216,'Customer List'!B:C,2,)</f>
        <v>Unknown</v>
      </c>
      <c r="W3216" s="55" t="s">
        <v>4864</v>
      </c>
      <c r="X3216" s="45" t="str">
        <f>IF(OR(R3216 = "PRIYANKA MADAM", R3216 = "DEEPAK", R3216 = "PORTER"),N3216,"")</f>
        <v/>
      </c>
      <c r="Y3216" s="25" t="str">
        <f t="shared" si="529"/>
        <v/>
      </c>
      <c r="Z3216" s="25" t="str">
        <f t="shared" si="530"/>
        <v/>
      </c>
      <c r="AA3216" s="25" t="str">
        <f t="shared" si="531"/>
        <v/>
      </c>
      <c r="AB3216" s="25" t="str">
        <f>VLOOKUP(U3216,'Currency Sheet'!A:C,3,)</f>
        <v>DOLLAR</v>
      </c>
      <c r="AC3216" s="67" t="str">
        <f>VLOOKUP(P3216,'Customer List'!B:D,3,)</f>
        <v>Unknown</v>
      </c>
    </row>
    <row r="3217" spans="1:29" x14ac:dyDescent="0.25">
      <c r="A3217" s="25">
        <f t="shared" si="525"/>
        <v>3213</v>
      </c>
      <c r="B3217" s="25" t="s">
        <v>4740</v>
      </c>
      <c r="C3217" s="45">
        <v>45926</v>
      </c>
      <c r="D3217" s="45">
        <v>45936</v>
      </c>
      <c r="E3217" s="8">
        <v>1232.7</v>
      </c>
      <c r="F3217" s="8">
        <f t="shared" si="526"/>
        <v>108477.6</v>
      </c>
      <c r="G3217" s="54">
        <f t="shared" si="527"/>
        <v>108477.6</v>
      </c>
      <c r="H3217" s="25">
        <v>741335</v>
      </c>
      <c r="I3217" s="25" t="s">
        <v>4670</v>
      </c>
      <c r="J3217" s="25">
        <v>1</v>
      </c>
      <c r="K3217" s="25">
        <v>1</v>
      </c>
      <c r="L3217" s="25">
        <f t="shared" si="528"/>
        <v>0</v>
      </c>
      <c r="M3217" s="25" t="s">
        <v>4942</v>
      </c>
      <c r="N3217" s="45">
        <v>45937</v>
      </c>
      <c r="O3217" s="54">
        <v>133765.56</v>
      </c>
      <c r="P3217" s="25" t="s">
        <v>277</v>
      </c>
      <c r="Q3217" s="25">
        <v>58156565795</v>
      </c>
      <c r="R3217" s="25" t="s">
        <v>41</v>
      </c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/>
      <c r="X3217" s="45">
        <v>45938</v>
      </c>
      <c r="Y3217" s="25">
        <f t="shared" si="529"/>
        <v>1</v>
      </c>
      <c r="Z3217" s="25" t="str">
        <f t="shared" si="530"/>
        <v>Tuesday</v>
      </c>
      <c r="AA3217" s="25" t="str">
        <f t="shared" si="531"/>
        <v>Wednesday</v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525"/>
        <v>3214</v>
      </c>
      <c r="B3218" s="25" t="s">
        <v>4740</v>
      </c>
      <c r="C3218" s="45">
        <v>45926</v>
      </c>
      <c r="D3218" s="45">
        <v>45936</v>
      </c>
      <c r="E3218" s="8">
        <v>102.9</v>
      </c>
      <c r="F3218" s="8">
        <f t="shared" si="526"/>
        <v>9055.2000000000007</v>
      </c>
      <c r="G3218" s="54">
        <f t="shared" si="527"/>
        <v>9055.2000000000007</v>
      </c>
      <c r="H3218" s="25">
        <v>824805</v>
      </c>
      <c r="I3218" s="25" t="s">
        <v>4671</v>
      </c>
      <c r="J3218" s="25">
        <v>1</v>
      </c>
      <c r="K3218" s="25">
        <v>1</v>
      </c>
      <c r="L3218" s="25">
        <f t="shared" si="528"/>
        <v>0</v>
      </c>
      <c r="M3218" s="25" t="s">
        <v>4942</v>
      </c>
      <c r="N3218" s="45">
        <v>45937</v>
      </c>
      <c r="O3218" s="54">
        <v>11166.12</v>
      </c>
      <c r="P3218" s="25" t="s">
        <v>277</v>
      </c>
      <c r="Q3218" s="25">
        <v>58156565795</v>
      </c>
      <c r="R3218" s="25" t="s">
        <v>41</v>
      </c>
      <c r="S3218" s="3">
        <v>4</v>
      </c>
      <c r="T3218" s="55"/>
      <c r="U3218" s="25" t="s">
        <v>19</v>
      </c>
      <c r="V3218" s="25" t="str">
        <f>VLOOKUP(P3218,'Customer List'!B:C,2,)</f>
        <v>Pune</v>
      </c>
      <c r="W3218" s="56"/>
      <c r="X3218" s="45">
        <v>45938</v>
      </c>
      <c r="Y3218" s="25">
        <f t="shared" si="529"/>
        <v>1</v>
      </c>
      <c r="Z3218" s="25" t="str">
        <f t="shared" si="530"/>
        <v>Tuesday</v>
      </c>
      <c r="AA3218" s="25" t="str">
        <f t="shared" si="531"/>
        <v>Wednesday</v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525"/>
        <v>3215</v>
      </c>
      <c r="B3219" s="25" t="s">
        <v>4740</v>
      </c>
      <c r="C3219" s="45">
        <v>45926</v>
      </c>
      <c r="D3219" s="45">
        <v>45936</v>
      </c>
      <c r="E3219" s="8">
        <v>70.7</v>
      </c>
      <c r="F3219" s="8">
        <f t="shared" si="526"/>
        <v>6221.6</v>
      </c>
      <c r="G3219" s="54">
        <f t="shared" si="527"/>
        <v>6221.6</v>
      </c>
      <c r="H3219" s="25">
        <v>935101</v>
      </c>
      <c r="I3219" s="25" t="s">
        <v>4672</v>
      </c>
      <c r="J3219" s="25">
        <v>1</v>
      </c>
      <c r="K3219" s="25">
        <v>1</v>
      </c>
      <c r="L3219" s="25">
        <f t="shared" si="528"/>
        <v>0</v>
      </c>
      <c r="M3219" s="25"/>
      <c r="N3219" s="45">
        <v>45937</v>
      </c>
      <c r="O3219" s="54">
        <v>11741.25</v>
      </c>
      <c r="P3219" s="25" t="s">
        <v>195</v>
      </c>
      <c r="Q3219" s="25">
        <v>58156573160</v>
      </c>
      <c r="R3219" s="25" t="s">
        <v>41</v>
      </c>
      <c r="S3219" s="3">
        <v>4</v>
      </c>
      <c r="T3219" s="55"/>
      <c r="U3219" s="25" t="s">
        <v>19</v>
      </c>
      <c r="V3219" s="25" t="str">
        <f>VLOOKUP(P3219,'Customer List'!B:C,2,)</f>
        <v>Kanpur</v>
      </c>
      <c r="W3219" s="56"/>
      <c r="X3219" s="45">
        <v>45939</v>
      </c>
      <c r="Y3219" s="25">
        <f t="shared" si="529"/>
        <v>2</v>
      </c>
      <c r="Z3219" s="25" t="str">
        <f t="shared" si="530"/>
        <v>Tuesday</v>
      </c>
      <c r="AA3219" s="25" t="str">
        <f t="shared" si="531"/>
        <v>Thursday</v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si="525"/>
        <v>3216</v>
      </c>
      <c r="B3220" s="25" t="s">
        <v>4741</v>
      </c>
      <c r="C3220" s="45">
        <v>45926</v>
      </c>
      <c r="D3220" s="45">
        <v>45937</v>
      </c>
      <c r="E3220" s="8">
        <v>22</v>
      </c>
      <c r="F3220" s="8">
        <f t="shared" si="526"/>
        <v>1936</v>
      </c>
      <c r="G3220" s="54">
        <f t="shared" si="527"/>
        <v>9680</v>
      </c>
      <c r="H3220" s="25" t="s">
        <v>363</v>
      </c>
      <c r="I3220" s="25" t="s">
        <v>4451</v>
      </c>
      <c r="J3220" s="25">
        <v>5</v>
      </c>
      <c r="K3220" s="25"/>
      <c r="L3220" s="25">
        <f t="shared" si="528"/>
        <v>5</v>
      </c>
      <c r="M3220" s="25"/>
      <c r="N3220" s="45"/>
      <c r="O3220" s="54"/>
      <c r="P3220" s="25" t="s">
        <v>1149</v>
      </c>
      <c r="Q3220" s="25"/>
      <c r="R3220" s="25"/>
      <c r="S3220" s="3">
        <v>4</v>
      </c>
      <c r="T3220" s="55"/>
      <c r="U3220" s="25" t="s">
        <v>3595</v>
      </c>
      <c r="V3220" s="25" t="str">
        <f>VLOOKUP(P3220,'Customer List'!B:C,2,)</f>
        <v>STOCK</v>
      </c>
      <c r="W3220" s="56" t="s">
        <v>1149</v>
      </c>
      <c r="X3220" s="45" t="str">
        <f t="shared" ref="X3220:X3224" si="532">IF(OR(R3220 = "PRIYANKA MADAM", R3220 = "DEEPAK", R3220 = "PORTER"),N3220,"")</f>
        <v/>
      </c>
      <c r="Y3220" s="25" t="str">
        <f t="shared" si="529"/>
        <v/>
      </c>
      <c r="Z3220" s="25" t="str">
        <f t="shared" si="530"/>
        <v/>
      </c>
      <c r="AA3220" s="25" t="str">
        <f t="shared" si="531"/>
        <v/>
      </c>
      <c r="AB3220" s="25" t="str">
        <f>VLOOKUP(U3220,'Currency Sheet'!A:C,3,)</f>
        <v>DOLLAR</v>
      </c>
      <c r="AC3220" s="67" t="str">
        <f>VLOOKUP(P3220,'Customer List'!B:D,3,)</f>
        <v>STOCK</v>
      </c>
    </row>
    <row r="3221" spans="1:29" x14ac:dyDescent="0.25">
      <c r="A3221" s="25">
        <f t="shared" si="525"/>
        <v>3217</v>
      </c>
      <c r="B3221" s="25" t="s">
        <v>4741</v>
      </c>
      <c r="C3221" s="45">
        <v>45926</v>
      </c>
      <c r="D3221" s="45">
        <v>45937</v>
      </c>
      <c r="E3221" s="8">
        <v>767.05</v>
      </c>
      <c r="F3221" s="8">
        <f t="shared" si="526"/>
        <v>67500.399999999994</v>
      </c>
      <c r="G3221" s="54">
        <f t="shared" si="527"/>
        <v>67500.399999999994</v>
      </c>
      <c r="H3221" s="25" t="s">
        <v>4452</v>
      </c>
      <c r="I3221" s="25" t="s">
        <v>4453</v>
      </c>
      <c r="J3221" s="25">
        <v>1</v>
      </c>
      <c r="K3221" s="25"/>
      <c r="L3221" s="25">
        <f t="shared" si="528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3595</v>
      </c>
      <c r="V3221" s="25" t="str">
        <f>VLOOKUP(P3221,'Customer List'!B:C,2,)</f>
        <v>Mumbai</v>
      </c>
      <c r="W3221" s="56" t="s">
        <v>711</v>
      </c>
      <c r="X3221" s="45" t="str">
        <f t="shared" si="532"/>
        <v/>
      </c>
      <c r="Y3221" s="25" t="str">
        <f t="shared" si="529"/>
        <v/>
      </c>
      <c r="Z3221" s="25" t="str">
        <f t="shared" si="530"/>
        <v/>
      </c>
      <c r="AA3221" s="25" t="str">
        <f t="shared" si="531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525"/>
        <v>3218</v>
      </c>
      <c r="B3222" s="25" t="s">
        <v>4741</v>
      </c>
      <c r="C3222" s="45">
        <v>45926</v>
      </c>
      <c r="D3222" s="45">
        <v>45937</v>
      </c>
      <c r="E3222" s="8">
        <v>767.05</v>
      </c>
      <c r="F3222" s="8">
        <f t="shared" si="526"/>
        <v>67500.399999999994</v>
      </c>
      <c r="G3222" s="54">
        <f t="shared" si="527"/>
        <v>67500.399999999994</v>
      </c>
      <c r="H3222" s="25" t="s">
        <v>4454</v>
      </c>
      <c r="I3222" s="25" t="s">
        <v>4455</v>
      </c>
      <c r="J3222" s="25">
        <v>1</v>
      </c>
      <c r="K3222" s="25"/>
      <c r="L3222" s="25">
        <f t="shared" si="528"/>
        <v>1</v>
      </c>
      <c r="M3222" s="25"/>
      <c r="N3222" s="45"/>
      <c r="O3222" s="54"/>
      <c r="P3222" s="25" t="s">
        <v>882</v>
      </c>
      <c r="Q3222" s="25"/>
      <c r="R3222" s="25"/>
      <c r="S3222" s="3">
        <v>-20</v>
      </c>
      <c r="T3222" s="55"/>
      <c r="U3222" s="25" t="s">
        <v>3595</v>
      </c>
      <c r="V3222" s="25" t="str">
        <f>VLOOKUP(P3222,'Customer List'!B:C,2,)</f>
        <v>Mumbai</v>
      </c>
      <c r="W3222" s="56" t="s">
        <v>711</v>
      </c>
      <c r="X3222" s="45" t="str">
        <f t="shared" si="532"/>
        <v/>
      </c>
      <c r="Y3222" s="25" t="str">
        <f t="shared" si="529"/>
        <v/>
      </c>
      <c r="Z3222" s="25" t="str">
        <f t="shared" si="530"/>
        <v/>
      </c>
      <c r="AA3222" s="25" t="str">
        <f t="shared" si="531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525"/>
        <v>3219</v>
      </c>
      <c r="B3223" s="25" t="s">
        <v>4741</v>
      </c>
      <c r="C3223" s="45">
        <v>45926</v>
      </c>
      <c r="D3223" s="45">
        <v>45937</v>
      </c>
      <c r="E3223" s="8">
        <v>767.05</v>
      </c>
      <c r="F3223" s="8">
        <f t="shared" si="526"/>
        <v>67500.399999999994</v>
      </c>
      <c r="G3223" s="54">
        <f t="shared" si="527"/>
        <v>67500.399999999994</v>
      </c>
      <c r="H3223" s="25" t="s">
        <v>4456</v>
      </c>
      <c r="I3223" s="25" t="s">
        <v>4457</v>
      </c>
      <c r="J3223" s="25">
        <v>1</v>
      </c>
      <c r="K3223" s="25"/>
      <c r="L3223" s="25">
        <f t="shared" si="528"/>
        <v>1</v>
      </c>
      <c r="M3223" s="25"/>
      <c r="N3223" s="45"/>
      <c r="O3223" s="54"/>
      <c r="P3223" s="25" t="s">
        <v>882</v>
      </c>
      <c r="Q3223" s="25"/>
      <c r="R3223" s="25"/>
      <c r="S3223" s="3">
        <v>-20</v>
      </c>
      <c r="T3223" s="55"/>
      <c r="U3223" s="25" t="s">
        <v>3595</v>
      </c>
      <c r="V3223" s="25" t="str">
        <f>VLOOKUP(P3223,'Customer List'!B:C,2,)</f>
        <v>Mumbai</v>
      </c>
      <c r="W3223" s="56" t="s">
        <v>711</v>
      </c>
      <c r="X3223" s="45" t="str">
        <f t="shared" si="532"/>
        <v/>
      </c>
      <c r="Y3223" s="25" t="str">
        <f t="shared" si="529"/>
        <v/>
      </c>
      <c r="Z3223" s="25" t="str">
        <f t="shared" si="530"/>
        <v/>
      </c>
      <c r="AA3223" s="25" t="str">
        <f t="shared" si="531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525"/>
        <v>3220</v>
      </c>
      <c r="B3224" s="25" t="s">
        <v>4741</v>
      </c>
      <c r="C3224" s="45">
        <v>45926</v>
      </c>
      <c r="D3224" s="45">
        <v>45937</v>
      </c>
      <c r="E3224" s="8">
        <v>767.05</v>
      </c>
      <c r="F3224" s="8">
        <f t="shared" si="526"/>
        <v>67500.399999999994</v>
      </c>
      <c r="G3224" s="54">
        <f t="shared" si="527"/>
        <v>67500.399999999994</v>
      </c>
      <c r="H3224" s="25" t="s">
        <v>4458</v>
      </c>
      <c r="I3224" s="25" t="s">
        <v>4459</v>
      </c>
      <c r="J3224" s="25">
        <v>1</v>
      </c>
      <c r="K3224" s="25"/>
      <c r="L3224" s="25">
        <f t="shared" si="528"/>
        <v>1</v>
      </c>
      <c r="M3224" s="25"/>
      <c r="N3224" s="45"/>
      <c r="O3224" s="54"/>
      <c r="P3224" s="25" t="s">
        <v>882</v>
      </c>
      <c r="Q3224" s="25"/>
      <c r="R3224" s="25"/>
      <c r="S3224" s="3">
        <v>-20</v>
      </c>
      <c r="T3224" s="55"/>
      <c r="U3224" s="25" t="s">
        <v>3595</v>
      </c>
      <c r="V3224" s="25" t="str">
        <f>VLOOKUP(P3224,'Customer List'!B:C,2,)</f>
        <v>Mumbai</v>
      </c>
      <c r="W3224" s="56" t="s">
        <v>711</v>
      </c>
      <c r="X3224" s="45" t="str">
        <f t="shared" si="532"/>
        <v/>
      </c>
      <c r="Y3224" s="25" t="str">
        <f t="shared" si="529"/>
        <v/>
      </c>
      <c r="Z3224" s="25" t="str">
        <f t="shared" si="530"/>
        <v/>
      </c>
      <c r="AA3224" s="25" t="str">
        <f t="shared" si="531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525"/>
        <v>3221</v>
      </c>
      <c r="B3225" s="25" t="s">
        <v>4741</v>
      </c>
      <c r="C3225" s="45">
        <v>45926</v>
      </c>
      <c r="D3225" s="45">
        <v>45937</v>
      </c>
      <c r="E3225" s="8">
        <v>736</v>
      </c>
      <c r="F3225" s="8">
        <f t="shared" si="526"/>
        <v>64768</v>
      </c>
      <c r="G3225" s="54">
        <f t="shared" si="527"/>
        <v>64768</v>
      </c>
      <c r="H3225" s="25" t="s">
        <v>4460</v>
      </c>
      <c r="I3225" s="25" t="s">
        <v>4461</v>
      </c>
      <c r="J3225" s="25">
        <v>1</v>
      </c>
      <c r="K3225" s="25">
        <v>1</v>
      </c>
      <c r="L3225" s="25">
        <f t="shared" si="528"/>
        <v>0</v>
      </c>
      <c r="M3225" s="25" t="s">
        <v>4913</v>
      </c>
      <c r="N3225" s="45">
        <v>45937</v>
      </c>
      <c r="O3225" s="54">
        <v>118755</v>
      </c>
      <c r="P3225" s="25" t="s">
        <v>169</v>
      </c>
      <c r="Q3225" s="25">
        <v>58156579261</v>
      </c>
      <c r="R3225" s="25" t="s">
        <v>41</v>
      </c>
      <c r="S3225" s="3">
        <v>-20</v>
      </c>
      <c r="T3225" s="55"/>
      <c r="U3225" s="25" t="s">
        <v>3595</v>
      </c>
      <c r="V3225" s="25" t="str">
        <f>VLOOKUP(P3225,'Customer List'!B:C,2,)</f>
        <v>Bhopal</v>
      </c>
      <c r="W3225" s="56"/>
      <c r="X3225" s="45">
        <v>45939</v>
      </c>
      <c r="Y3225" s="25">
        <f t="shared" si="529"/>
        <v>2</v>
      </c>
      <c r="Z3225" s="25" t="str">
        <f t="shared" si="530"/>
        <v>Tuesday</v>
      </c>
      <c r="AA3225" s="25" t="str">
        <f t="shared" si="531"/>
        <v>Thursday</v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525"/>
        <v>3222</v>
      </c>
      <c r="B3226" s="25" t="s">
        <v>4741</v>
      </c>
      <c r="C3226" s="45">
        <v>45926</v>
      </c>
      <c r="D3226" s="45">
        <v>45937</v>
      </c>
      <c r="E3226" s="8">
        <v>374</v>
      </c>
      <c r="F3226" s="8">
        <f t="shared" si="526"/>
        <v>32912</v>
      </c>
      <c r="G3226" s="54">
        <f t="shared" si="527"/>
        <v>32912</v>
      </c>
      <c r="H3226" s="25" t="s">
        <v>4462</v>
      </c>
      <c r="I3226" s="25" t="s">
        <v>4463</v>
      </c>
      <c r="J3226" s="25">
        <v>1</v>
      </c>
      <c r="K3226" s="25">
        <v>1</v>
      </c>
      <c r="L3226" s="25">
        <f t="shared" si="528"/>
        <v>0</v>
      </c>
      <c r="M3226" s="25" t="s">
        <v>4919</v>
      </c>
      <c r="N3226" s="45">
        <v>45937</v>
      </c>
      <c r="O3226" s="54">
        <v>45657</v>
      </c>
      <c r="P3226" s="25" t="s">
        <v>618</v>
      </c>
      <c r="Q3226" s="25">
        <v>58156578664</v>
      </c>
      <c r="R3226" s="25"/>
      <c r="S3226" s="3">
        <v>-20</v>
      </c>
      <c r="T3226" s="55"/>
      <c r="U3226" s="25" t="s">
        <v>3595</v>
      </c>
      <c r="V3226" s="25" t="str">
        <f>VLOOKUP(P3226,'Customer List'!B:C,2,)</f>
        <v>Bhuvneshwar</v>
      </c>
      <c r="W3226" s="56"/>
      <c r="X3226" s="45" t="str">
        <f t="shared" ref="X3226:X3240" si="533">IF(OR(R3226 = "PRIYANKA MADAM", R3226 = "DEEPAK", R3226 = "PORTER"),N3226,"")</f>
        <v/>
      </c>
      <c r="Y3226" s="25" t="str">
        <f t="shared" si="529"/>
        <v/>
      </c>
      <c r="Z3226" s="25" t="str">
        <f t="shared" si="530"/>
        <v>Tuesday</v>
      </c>
      <c r="AA3226" s="25" t="str">
        <f t="shared" si="531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525"/>
        <v>3223</v>
      </c>
      <c r="B3227" s="25" t="s">
        <v>4741</v>
      </c>
      <c r="C3227" s="45">
        <v>45926</v>
      </c>
      <c r="D3227" s="45">
        <v>45937</v>
      </c>
      <c r="E3227" s="8">
        <v>374</v>
      </c>
      <c r="F3227" s="8">
        <f t="shared" si="526"/>
        <v>32912</v>
      </c>
      <c r="G3227" s="54">
        <f t="shared" si="527"/>
        <v>32912</v>
      </c>
      <c r="H3227" s="25" t="s">
        <v>4464</v>
      </c>
      <c r="I3227" s="25" t="s">
        <v>4465</v>
      </c>
      <c r="J3227" s="25">
        <v>1</v>
      </c>
      <c r="K3227" s="25">
        <v>1</v>
      </c>
      <c r="L3227" s="25">
        <f t="shared" si="528"/>
        <v>0</v>
      </c>
      <c r="M3227" s="25" t="s">
        <v>4919</v>
      </c>
      <c r="N3227" s="45">
        <v>45937</v>
      </c>
      <c r="O3227" s="54">
        <v>45657</v>
      </c>
      <c r="P3227" s="25" t="s">
        <v>618</v>
      </c>
      <c r="Q3227" s="25">
        <v>58156578664</v>
      </c>
      <c r="R3227" s="25"/>
      <c r="S3227" s="3">
        <v>-20</v>
      </c>
      <c r="T3227" s="55"/>
      <c r="U3227" s="25" t="s">
        <v>3595</v>
      </c>
      <c r="V3227" s="25" t="str">
        <f>VLOOKUP(P3227,'Customer List'!B:C,2,)</f>
        <v>Bhuvneshwar</v>
      </c>
      <c r="W3227" s="56"/>
      <c r="X3227" s="45" t="str">
        <f t="shared" si="533"/>
        <v/>
      </c>
      <c r="Y3227" s="25" t="str">
        <f t="shared" si="529"/>
        <v/>
      </c>
      <c r="Z3227" s="25" t="str">
        <f t="shared" si="530"/>
        <v>Tuesday</v>
      </c>
      <c r="AA3227" s="25" t="str">
        <f t="shared" si="531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525"/>
        <v>3224</v>
      </c>
      <c r="B3228" s="25" t="s">
        <v>4741</v>
      </c>
      <c r="C3228" s="45">
        <v>45926</v>
      </c>
      <c r="D3228" s="45">
        <v>45937</v>
      </c>
      <c r="E3228" s="8">
        <v>374</v>
      </c>
      <c r="F3228" s="8">
        <f t="shared" si="526"/>
        <v>32912</v>
      </c>
      <c r="G3228" s="54">
        <f t="shared" si="527"/>
        <v>32912</v>
      </c>
      <c r="H3228" s="25" t="s">
        <v>4466</v>
      </c>
      <c r="I3228" s="25" t="s">
        <v>4467</v>
      </c>
      <c r="J3228" s="25">
        <v>1</v>
      </c>
      <c r="K3228" s="25">
        <v>1</v>
      </c>
      <c r="L3228" s="25">
        <f t="shared" si="528"/>
        <v>0</v>
      </c>
      <c r="M3228" s="25" t="s">
        <v>4919</v>
      </c>
      <c r="N3228" s="45">
        <v>45937</v>
      </c>
      <c r="O3228" s="54">
        <v>45657</v>
      </c>
      <c r="P3228" s="25" t="s">
        <v>618</v>
      </c>
      <c r="Q3228" s="25">
        <v>58156578664</v>
      </c>
      <c r="R3228" s="25"/>
      <c r="S3228" s="3">
        <v>-20</v>
      </c>
      <c r="T3228" s="55"/>
      <c r="U3228" s="25" t="s">
        <v>3595</v>
      </c>
      <c r="V3228" s="25" t="str">
        <f>VLOOKUP(P3228,'Customer List'!B:C,2,)</f>
        <v>Bhuvneshwar</v>
      </c>
      <c r="W3228" s="56"/>
      <c r="X3228" s="45" t="str">
        <f t="shared" si="533"/>
        <v/>
      </c>
      <c r="Y3228" s="25" t="str">
        <f t="shared" si="529"/>
        <v/>
      </c>
      <c r="Z3228" s="25" t="str">
        <f t="shared" si="530"/>
        <v>Tuesday</v>
      </c>
      <c r="AA3228" s="25" t="str">
        <f t="shared" si="531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525"/>
        <v>3225</v>
      </c>
      <c r="B3229" s="25" t="s">
        <v>4741</v>
      </c>
      <c r="C3229" s="45">
        <v>45926</v>
      </c>
      <c r="D3229" s="45">
        <v>45937</v>
      </c>
      <c r="E3229" s="8">
        <v>374</v>
      </c>
      <c r="F3229" s="8">
        <f t="shared" si="526"/>
        <v>32912</v>
      </c>
      <c r="G3229" s="54">
        <f t="shared" si="527"/>
        <v>32912</v>
      </c>
      <c r="H3229" s="25" t="s">
        <v>4468</v>
      </c>
      <c r="I3229" s="25" t="s">
        <v>4469</v>
      </c>
      <c r="J3229" s="25">
        <v>1</v>
      </c>
      <c r="K3229" s="25">
        <v>1</v>
      </c>
      <c r="L3229" s="25">
        <f t="shared" si="528"/>
        <v>0</v>
      </c>
      <c r="M3229" s="25" t="s">
        <v>4919</v>
      </c>
      <c r="N3229" s="45">
        <v>45937</v>
      </c>
      <c r="O3229" s="54">
        <v>45657</v>
      </c>
      <c r="P3229" s="25" t="s">
        <v>618</v>
      </c>
      <c r="Q3229" s="25">
        <v>58156578664</v>
      </c>
      <c r="R3229" s="25"/>
      <c r="S3229" s="3">
        <v>-20</v>
      </c>
      <c r="T3229" s="55"/>
      <c r="U3229" s="25" t="s">
        <v>3595</v>
      </c>
      <c r="V3229" s="25" t="str">
        <f>VLOOKUP(P3229,'Customer List'!B:C,2,)</f>
        <v>Bhuvneshwar</v>
      </c>
      <c r="W3229" s="56"/>
      <c r="X3229" s="45" t="str">
        <f t="shared" si="533"/>
        <v/>
      </c>
      <c r="Y3229" s="25" t="str">
        <f t="shared" si="529"/>
        <v/>
      </c>
      <c r="Z3229" s="25" t="str">
        <f t="shared" si="530"/>
        <v>Tuesday</v>
      </c>
      <c r="AA3229" s="25" t="str">
        <f t="shared" si="531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525"/>
        <v>3226</v>
      </c>
      <c r="B3230" s="25" t="s">
        <v>4741</v>
      </c>
      <c r="C3230" s="45">
        <v>45926</v>
      </c>
      <c r="D3230" s="45">
        <v>45937</v>
      </c>
      <c r="E3230" s="8">
        <v>374</v>
      </c>
      <c r="F3230" s="8">
        <f t="shared" si="526"/>
        <v>32912</v>
      </c>
      <c r="G3230" s="54">
        <f t="shared" si="527"/>
        <v>32912</v>
      </c>
      <c r="H3230" s="25" t="s">
        <v>4470</v>
      </c>
      <c r="I3230" s="25" t="s">
        <v>4471</v>
      </c>
      <c r="J3230" s="25">
        <v>1</v>
      </c>
      <c r="K3230" s="25"/>
      <c r="L3230" s="25">
        <f t="shared" si="528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3595</v>
      </c>
      <c r="V3230" s="25" t="str">
        <f>VLOOKUP(P3230,'Customer List'!B:C,2,)</f>
        <v>Bhuvneshwar</v>
      </c>
      <c r="W3230" s="56" t="s">
        <v>711</v>
      </c>
      <c r="X3230" s="45" t="str">
        <f t="shared" si="533"/>
        <v/>
      </c>
      <c r="Y3230" s="25" t="str">
        <f t="shared" si="529"/>
        <v/>
      </c>
      <c r="Z3230" s="25" t="str">
        <f t="shared" si="530"/>
        <v/>
      </c>
      <c r="AA3230" s="25" t="str">
        <f t="shared" si="531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525"/>
        <v>3227</v>
      </c>
      <c r="B3231" s="25" t="s">
        <v>4741</v>
      </c>
      <c r="C3231" s="45">
        <v>45926</v>
      </c>
      <c r="D3231" s="45">
        <v>45937</v>
      </c>
      <c r="E3231" s="8">
        <v>374</v>
      </c>
      <c r="F3231" s="8">
        <f t="shared" si="526"/>
        <v>32912</v>
      </c>
      <c r="G3231" s="54">
        <f t="shared" si="527"/>
        <v>32912</v>
      </c>
      <c r="H3231" s="25" t="s">
        <v>4472</v>
      </c>
      <c r="I3231" s="25" t="s">
        <v>4473</v>
      </c>
      <c r="J3231" s="25">
        <v>1</v>
      </c>
      <c r="K3231" s="25"/>
      <c r="L3231" s="25">
        <f t="shared" si="528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3595</v>
      </c>
      <c r="V3231" s="25" t="str">
        <f>VLOOKUP(P3231,'Customer List'!B:C,2,)</f>
        <v>Bhuvneshwar</v>
      </c>
      <c r="W3231" s="56" t="s">
        <v>711</v>
      </c>
      <c r="X3231" s="45" t="str">
        <f t="shared" si="533"/>
        <v/>
      </c>
      <c r="Y3231" s="25" t="str">
        <f t="shared" si="529"/>
        <v/>
      </c>
      <c r="Z3231" s="25" t="str">
        <f t="shared" si="530"/>
        <v/>
      </c>
      <c r="AA3231" s="25" t="str">
        <f t="shared" si="531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525"/>
        <v>3228</v>
      </c>
      <c r="B3232" s="25" t="s">
        <v>4741</v>
      </c>
      <c r="C3232" s="45">
        <v>45926</v>
      </c>
      <c r="D3232" s="45">
        <v>45937</v>
      </c>
      <c r="E3232" s="8">
        <v>374</v>
      </c>
      <c r="F3232" s="8">
        <f t="shared" si="526"/>
        <v>32912</v>
      </c>
      <c r="G3232" s="54">
        <f t="shared" si="527"/>
        <v>32912</v>
      </c>
      <c r="H3232" s="25" t="s">
        <v>4474</v>
      </c>
      <c r="I3232" s="25" t="s">
        <v>4475</v>
      </c>
      <c r="J3232" s="25">
        <v>1</v>
      </c>
      <c r="K3232" s="25"/>
      <c r="L3232" s="25">
        <f t="shared" si="528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3595</v>
      </c>
      <c r="V3232" s="25" t="str">
        <f>VLOOKUP(P3232,'Customer List'!B:C,2,)</f>
        <v>Bhuvneshwar</v>
      </c>
      <c r="W3232" s="56" t="s">
        <v>711</v>
      </c>
      <c r="X3232" s="45" t="str">
        <f t="shared" si="533"/>
        <v/>
      </c>
      <c r="Y3232" s="25" t="str">
        <f t="shared" si="529"/>
        <v/>
      </c>
      <c r="Z3232" s="25" t="str">
        <f t="shared" si="530"/>
        <v/>
      </c>
      <c r="AA3232" s="25" t="str">
        <f t="shared" si="531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525"/>
        <v>3229</v>
      </c>
      <c r="B3233" s="25" t="s">
        <v>4741</v>
      </c>
      <c r="C3233" s="45">
        <v>45926</v>
      </c>
      <c r="D3233" s="45">
        <v>45937</v>
      </c>
      <c r="E3233" s="8">
        <v>374</v>
      </c>
      <c r="F3233" s="8">
        <f t="shared" si="526"/>
        <v>32912</v>
      </c>
      <c r="G3233" s="54">
        <f t="shared" si="527"/>
        <v>32912</v>
      </c>
      <c r="H3233" s="25" t="s">
        <v>4476</v>
      </c>
      <c r="I3233" s="25" t="s">
        <v>4477</v>
      </c>
      <c r="J3233" s="25">
        <v>1</v>
      </c>
      <c r="K3233" s="25"/>
      <c r="L3233" s="25">
        <f t="shared" si="528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3595</v>
      </c>
      <c r="V3233" s="25" t="str">
        <f>VLOOKUP(P3233,'Customer List'!B:C,2,)</f>
        <v>Bhuvneshwar</v>
      </c>
      <c r="W3233" s="56" t="s">
        <v>711</v>
      </c>
      <c r="X3233" s="45" t="str">
        <f t="shared" si="533"/>
        <v/>
      </c>
      <c r="Y3233" s="25" t="str">
        <f t="shared" si="529"/>
        <v/>
      </c>
      <c r="Z3233" s="25" t="str">
        <f t="shared" si="530"/>
        <v/>
      </c>
      <c r="AA3233" s="25" t="str">
        <f t="shared" si="531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525"/>
        <v>3230</v>
      </c>
      <c r="B3234" s="25" t="s">
        <v>4741</v>
      </c>
      <c r="C3234" s="45">
        <v>45926</v>
      </c>
      <c r="D3234" s="45">
        <v>45937</v>
      </c>
      <c r="E3234" s="8">
        <v>374</v>
      </c>
      <c r="F3234" s="8">
        <f t="shared" si="526"/>
        <v>32912</v>
      </c>
      <c r="G3234" s="54">
        <f t="shared" si="527"/>
        <v>32912</v>
      </c>
      <c r="H3234" s="25" t="s">
        <v>4478</v>
      </c>
      <c r="I3234" s="25" t="s">
        <v>4479</v>
      </c>
      <c r="J3234" s="25">
        <v>1</v>
      </c>
      <c r="K3234" s="25"/>
      <c r="L3234" s="25">
        <f t="shared" si="528"/>
        <v>1</v>
      </c>
      <c r="M3234" s="25"/>
      <c r="N3234" s="45"/>
      <c r="O3234" s="54"/>
      <c r="P3234" s="25" t="s">
        <v>618</v>
      </c>
      <c r="Q3234" s="25"/>
      <c r="R3234" s="25"/>
      <c r="S3234" s="3">
        <v>-20</v>
      </c>
      <c r="T3234" s="55"/>
      <c r="U3234" s="25" t="s">
        <v>3595</v>
      </c>
      <c r="V3234" s="25" t="str">
        <f>VLOOKUP(P3234,'Customer List'!B:C,2,)</f>
        <v>Bhuvneshwar</v>
      </c>
      <c r="W3234" s="56" t="s">
        <v>711</v>
      </c>
      <c r="X3234" s="45" t="str">
        <f t="shared" si="533"/>
        <v/>
      </c>
      <c r="Y3234" s="25" t="str">
        <f t="shared" si="529"/>
        <v/>
      </c>
      <c r="Z3234" s="25" t="str">
        <f t="shared" si="530"/>
        <v/>
      </c>
      <c r="AA3234" s="25" t="str">
        <f t="shared" si="531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525"/>
        <v>3231</v>
      </c>
      <c r="B3235" s="25" t="s">
        <v>4741</v>
      </c>
      <c r="C3235" s="45">
        <v>45926</v>
      </c>
      <c r="D3235" s="45">
        <v>45937</v>
      </c>
      <c r="E3235" s="8">
        <v>374</v>
      </c>
      <c r="F3235" s="8">
        <f t="shared" si="526"/>
        <v>32912</v>
      </c>
      <c r="G3235" s="54">
        <f t="shared" si="527"/>
        <v>32912</v>
      </c>
      <c r="H3235" s="25" t="s">
        <v>4480</v>
      </c>
      <c r="I3235" s="25" t="s">
        <v>4481</v>
      </c>
      <c r="J3235" s="25">
        <v>1</v>
      </c>
      <c r="K3235" s="25"/>
      <c r="L3235" s="25">
        <f t="shared" si="528"/>
        <v>1</v>
      </c>
      <c r="M3235" s="25"/>
      <c r="N3235" s="45"/>
      <c r="O3235" s="54"/>
      <c r="P3235" s="25" t="s">
        <v>618</v>
      </c>
      <c r="Q3235" s="25"/>
      <c r="R3235" s="25"/>
      <c r="S3235" s="3">
        <v>-20</v>
      </c>
      <c r="T3235" s="55"/>
      <c r="U3235" s="25" t="s">
        <v>3595</v>
      </c>
      <c r="V3235" s="25" t="str">
        <f>VLOOKUP(P3235,'Customer List'!B:C,2,)</f>
        <v>Bhuvneshwar</v>
      </c>
      <c r="W3235" s="56" t="s">
        <v>711</v>
      </c>
      <c r="X3235" s="45" t="str">
        <f t="shared" si="533"/>
        <v/>
      </c>
      <c r="Y3235" s="25" t="str">
        <f t="shared" si="529"/>
        <v/>
      </c>
      <c r="Z3235" s="25" t="str">
        <f t="shared" si="530"/>
        <v/>
      </c>
      <c r="AA3235" s="25" t="str">
        <f t="shared" si="531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525"/>
        <v>3232</v>
      </c>
      <c r="B3236" s="25" t="s">
        <v>4741</v>
      </c>
      <c r="C3236" s="45">
        <v>45926</v>
      </c>
      <c r="D3236" s="45">
        <v>45937</v>
      </c>
      <c r="E3236" s="8">
        <v>188</v>
      </c>
      <c r="F3236" s="8">
        <f t="shared" si="526"/>
        <v>16544</v>
      </c>
      <c r="G3236" s="54">
        <f t="shared" si="527"/>
        <v>16544</v>
      </c>
      <c r="H3236" s="25" t="s">
        <v>373</v>
      </c>
      <c r="I3236" s="25" t="s">
        <v>4138</v>
      </c>
      <c r="J3236" s="25">
        <v>1</v>
      </c>
      <c r="K3236" s="25"/>
      <c r="L3236" s="25">
        <f t="shared" si="528"/>
        <v>1</v>
      </c>
      <c r="M3236" s="25"/>
      <c r="N3236" s="45"/>
      <c r="O3236" s="54"/>
      <c r="P3236" s="25" t="s">
        <v>618</v>
      </c>
      <c r="Q3236" s="25"/>
      <c r="R3236" s="25"/>
      <c r="S3236" s="3">
        <v>-20</v>
      </c>
      <c r="T3236" s="55"/>
      <c r="U3236" s="25" t="s">
        <v>3595</v>
      </c>
      <c r="V3236" s="25" t="str">
        <f>VLOOKUP(P3236,'Customer List'!B:C,2,)</f>
        <v>Bhuvneshwar</v>
      </c>
      <c r="W3236" s="56" t="s">
        <v>711</v>
      </c>
      <c r="X3236" s="45" t="str">
        <f t="shared" si="533"/>
        <v/>
      </c>
      <c r="Y3236" s="25" t="str">
        <f t="shared" si="529"/>
        <v/>
      </c>
      <c r="Z3236" s="25" t="str">
        <f t="shared" si="530"/>
        <v/>
      </c>
      <c r="AA3236" s="25" t="str">
        <f t="shared" si="531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525"/>
        <v>3233</v>
      </c>
      <c r="B3237" s="25" t="s">
        <v>4741</v>
      </c>
      <c r="C3237" s="45">
        <v>45926</v>
      </c>
      <c r="D3237" s="45">
        <v>45937</v>
      </c>
      <c r="E3237" s="8">
        <v>374</v>
      </c>
      <c r="F3237" s="8">
        <f t="shared" si="526"/>
        <v>32912</v>
      </c>
      <c r="G3237" s="54">
        <f t="shared" si="527"/>
        <v>32912</v>
      </c>
      <c r="H3237" s="25" t="s">
        <v>4482</v>
      </c>
      <c r="I3237" s="25" t="s">
        <v>4483</v>
      </c>
      <c r="J3237" s="25">
        <v>1</v>
      </c>
      <c r="K3237" s="25">
        <v>1</v>
      </c>
      <c r="L3237" s="25">
        <f t="shared" si="528"/>
        <v>0</v>
      </c>
      <c r="M3237" s="25" t="s">
        <v>4920</v>
      </c>
      <c r="N3237" s="45">
        <v>45937</v>
      </c>
      <c r="O3237" s="54">
        <v>48193.5</v>
      </c>
      <c r="P3237" s="25" t="s">
        <v>618</v>
      </c>
      <c r="Q3237" s="25">
        <v>58156578664</v>
      </c>
      <c r="R3237" s="25"/>
      <c r="S3237" s="3">
        <v>-20</v>
      </c>
      <c r="T3237" s="55"/>
      <c r="U3237" s="25" t="s">
        <v>3595</v>
      </c>
      <c r="V3237" s="25" t="str">
        <f>VLOOKUP(P3237,'Customer List'!B:C,2,)</f>
        <v>Bhuvneshwar</v>
      </c>
      <c r="W3237" s="56"/>
      <c r="X3237" s="45" t="str">
        <f t="shared" si="533"/>
        <v/>
      </c>
      <c r="Y3237" s="25" t="str">
        <f t="shared" si="529"/>
        <v/>
      </c>
      <c r="Z3237" s="25" t="str">
        <f t="shared" si="530"/>
        <v>Tuesday</v>
      </c>
      <c r="AA3237" s="25" t="str">
        <f t="shared" si="531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525"/>
        <v>3234</v>
      </c>
      <c r="B3238" s="25" t="s">
        <v>4741</v>
      </c>
      <c r="C3238" s="45">
        <v>45926</v>
      </c>
      <c r="D3238" s="45">
        <v>45937</v>
      </c>
      <c r="E3238" s="8">
        <v>374</v>
      </c>
      <c r="F3238" s="8">
        <f t="shared" si="526"/>
        <v>32912</v>
      </c>
      <c r="G3238" s="54">
        <f t="shared" si="527"/>
        <v>32912</v>
      </c>
      <c r="H3238" s="25" t="s">
        <v>4484</v>
      </c>
      <c r="I3238" s="25" t="s">
        <v>4485</v>
      </c>
      <c r="J3238" s="25">
        <v>1</v>
      </c>
      <c r="K3238" s="25">
        <v>1</v>
      </c>
      <c r="L3238" s="25">
        <f t="shared" si="528"/>
        <v>0</v>
      </c>
      <c r="M3238" s="25" t="s">
        <v>4920</v>
      </c>
      <c r="N3238" s="45">
        <v>45937</v>
      </c>
      <c r="O3238" s="54">
        <v>48193.5</v>
      </c>
      <c r="P3238" s="25" t="s">
        <v>618</v>
      </c>
      <c r="Q3238" s="25">
        <v>58156578664</v>
      </c>
      <c r="R3238" s="25"/>
      <c r="S3238" s="3">
        <v>-20</v>
      </c>
      <c r="T3238" s="55"/>
      <c r="U3238" s="25" t="s">
        <v>3595</v>
      </c>
      <c r="V3238" s="25" t="str">
        <f>VLOOKUP(P3238,'Customer List'!B:C,2,)</f>
        <v>Bhuvneshwar</v>
      </c>
      <c r="W3238" s="56"/>
      <c r="X3238" s="45" t="str">
        <f t="shared" si="533"/>
        <v/>
      </c>
      <c r="Y3238" s="25" t="str">
        <f t="shared" si="529"/>
        <v/>
      </c>
      <c r="Z3238" s="25" t="str">
        <f t="shared" si="530"/>
        <v>Tuesday</v>
      </c>
      <c r="AA3238" s="25" t="str">
        <f t="shared" si="531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525"/>
        <v>3235</v>
      </c>
      <c r="B3239" s="25" t="s">
        <v>4741</v>
      </c>
      <c r="C3239" s="45">
        <v>45926</v>
      </c>
      <c r="D3239" s="45">
        <v>45937</v>
      </c>
      <c r="E3239" s="8">
        <v>374</v>
      </c>
      <c r="F3239" s="8">
        <f t="shared" si="526"/>
        <v>32912</v>
      </c>
      <c r="G3239" s="54">
        <f t="shared" si="527"/>
        <v>32912</v>
      </c>
      <c r="H3239" s="25" t="s">
        <v>4486</v>
      </c>
      <c r="I3239" s="25" t="s">
        <v>4487</v>
      </c>
      <c r="J3239" s="25">
        <v>1</v>
      </c>
      <c r="K3239" s="25"/>
      <c r="L3239" s="25">
        <f t="shared" si="528"/>
        <v>1</v>
      </c>
      <c r="M3239" s="25"/>
      <c r="N3239" s="45"/>
      <c r="O3239" s="54"/>
      <c r="P3239" s="25" t="s">
        <v>629</v>
      </c>
      <c r="Q3239" s="25"/>
      <c r="R3239" s="25"/>
      <c r="S3239" s="3">
        <v>-20</v>
      </c>
      <c r="T3239" s="55"/>
      <c r="U3239" s="25" t="s">
        <v>3595</v>
      </c>
      <c r="V3239" s="25" t="str">
        <f>VLOOKUP(P3239,'Customer List'!B:C,2,)</f>
        <v>Banglore</v>
      </c>
      <c r="W3239" s="56" t="s">
        <v>711</v>
      </c>
      <c r="X3239" s="45" t="str">
        <f t="shared" si="533"/>
        <v/>
      </c>
      <c r="Y3239" s="25" t="str">
        <f t="shared" si="529"/>
        <v/>
      </c>
      <c r="Z3239" s="25" t="str">
        <f t="shared" si="530"/>
        <v/>
      </c>
      <c r="AA3239" s="25" t="str">
        <f t="shared" si="531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525"/>
        <v>3236</v>
      </c>
      <c r="B3240" s="25" t="s">
        <v>4741</v>
      </c>
      <c r="C3240" s="45">
        <v>45926</v>
      </c>
      <c r="D3240" s="45">
        <v>45937</v>
      </c>
      <c r="E3240" s="8">
        <v>374</v>
      </c>
      <c r="F3240" s="8">
        <f t="shared" si="526"/>
        <v>32912</v>
      </c>
      <c r="G3240" s="54">
        <f t="shared" si="527"/>
        <v>32912</v>
      </c>
      <c r="H3240" s="25" t="s">
        <v>4488</v>
      </c>
      <c r="I3240" s="25" t="s">
        <v>4489</v>
      </c>
      <c r="J3240" s="25">
        <v>1</v>
      </c>
      <c r="K3240" s="25"/>
      <c r="L3240" s="25">
        <f t="shared" si="528"/>
        <v>1</v>
      </c>
      <c r="M3240" s="25"/>
      <c r="N3240" s="45"/>
      <c r="O3240" s="54"/>
      <c r="P3240" s="25" t="s">
        <v>629</v>
      </c>
      <c r="Q3240" s="25"/>
      <c r="R3240" s="25"/>
      <c r="S3240" s="3">
        <v>-20</v>
      </c>
      <c r="T3240" s="55"/>
      <c r="U3240" s="25" t="s">
        <v>3595</v>
      </c>
      <c r="V3240" s="25" t="str">
        <f>VLOOKUP(P3240,'Customer List'!B:C,2,)</f>
        <v>Banglore</v>
      </c>
      <c r="W3240" s="56" t="s">
        <v>711</v>
      </c>
      <c r="X3240" s="45" t="str">
        <f t="shared" si="533"/>
        <v/>
      </c>
      <c r="Y3240" s="25" t="str">
        <f t="shared" si="529"/>
        <v/>
      </c>
      <c r="Z3240" s="25" t="str">
        <f t="shared" si="530"/>
        <v/>
      </c>
      <c r="AA3240" s="25" t="str">
        <f t="shared" si="531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525"/>
        <v>3237</v>
      </c>
      <c r="B3241" s="25" t="s">
        <v>4741</v>
      </c>
      <c r="C3241" s="45">
        <v>45926</v>
      </c>
      <c r="D3241" s="45">
        <v>45937</v>
      </c>
      <c r="E3241" s="8">
        <v>364.14</v>
      </c>
      <c r="F3241" s="8">
        <f t="shared" si="526"/>
        <v>32044.32</v>
      </c>
      <c r="G3241" s="54">
        <f t="shared" si="527"/>
        <v>32044.32</v>
      </c>
      <c r="H3241" s="25" t="s">
        <v>4490</v>
      </c>
      <c r="I3241" s="25" t="s">
        <v>4491</v>
      </c>
      <c r="J3241" s="25">
        <v>1</v>
      </c>
      <c r="K3241" s="25">
        <v>1</v>
      </c>
      <c r="L3241" s="25">
        <f t="shared" si="528"/>
        <v>0</v>
      </c>
      <c r="M3241" s="25" t="s">
        <v>4968</v>
      </c>
      <c r="N3241" s="45">
        <v>45937</v>
      </c>
      <c r="O3241" s="54">
        <v>54621</v>
      </c>
      <c r="P3241" s="25" t="s">
        <v>310</v>
      </c>
      <c r="Q3241" s="25">
        <v>58156574066</v>
      </c>
      <c r="R3241" s="25" t="s">
        <v>41</v>
      </c>
      <c r="S3241" s="3">
        <v>-20</v>
      </c>
      <c r="T3241" s="55"/>
      <c r="U3241" s="25" t="s">
        <v>3595</v>
      </c>
      <c r="V3241" s="25" t="str">
        <f>VLOOKUP(P3241,'Customer List'!B:C,2,)</f>
        <v>Banglore</v>
      </c>
      <c r="W3241" s="56"/>
      <c r="X3241" s="45">
        <v>45938</v>
      </c>
      <c r="Y3241" s="25">
        <f t="shared" si="529"/>
        <v>1</v>
      </c>
      <c r="Z3241" s="25" t="str">
        <f t="shared" si="530"/>
        <v>Tuesday</v>
      </c>
      <c r="AA3241" s="25" t="str">
        <f t="shared" si="531"/>
        <v>Wednesday</v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x14ac:dyDescent="0.25">
      <c r="A3242" s="25">
        <f t="shared" si="525"/>
        <v>3238</v>
      </c>
      <c r="B3242" s="25" t="s">
        <v>4741</v>
      </c>
      <c r="C3242" s="45">
        <v>45926</v>
      </c>
      <c r="D3242" s="45">
        <v>45937</v>
      </c>
      <c r="E3242" s="8">
        <v>201</v>
      </c>
      <c r="F3242" s="8">
        <f t="shared" si="526"/>
        <v>17688</v>
      </c>
      <c r="G3242" s="54">
        <f t="shared" si="527"/>
        <v>17688</v>
      </c>
      <c r="H3242" s="25" t="s">
        <v>4492</v>
      </c>
      <c r="I3242" s="25" t="s">
        <v>4493</v>
      </c>
      <c r="J3242" s="25">
        <v>1</v>
      </c>
      <c r="K3242" s="25">
        <v>1</v>
      </c>
      <c r="L3242" s="25">
        <f t="shared" si="528"/>
        <v>0</v>
      </c>
      <c r="M3242" s="25" t="s">
        <v>4951</v>
      </c>
      <c r="N3242" s="45">
        <v>45938</v>
      </c>
      <c r="O3242" s="54">
        <v>21951</v>
      </c>
      <c r="P3242" s="25" t="s">
        <v>255</v>
      </c>
      <c r="Q3242" s="25" t="s">
        <v>637</v>
      </c>
      <c r="R3242" s="25" t="s">
        <v>849</v>
      </c>
      <c r="S3242" s="3">
        <v>-20</v>
      </c>
      <c r="T3242" s="55"/>
      <c r="U3242" s="25" t="s">
        <v>3595</v>
      </c>
      <c r="V3242" s="25" t="str">
        <f>VLOOKUP(P3242,'Customer List'!B:C,2,)</f>
        <v>Delhi</v>
      </c>
      <c r="W3242" s="56"/>
      <c r="X3242" s="45">
        <f t="shared" ref="X3242:X3258" si="534">IF(OR(R3242 = "PRIYANKA MADAM", R3242 = "DEEPAK", R3242 = "PORTER"),N3242,"")</f>
        <v>45938</v>
      </c>
      <c r="Y3242" s="25">
        <f t="shared" si="529"/>
        <v>0</v>
      </c>
      <c r="Z3242" s="25" t="str">
        <f t="shared" si="530"/>
        <v>Wednesday</v>
      </c>
      <c r="AA3242" s="25" t="str">
        <f t="shared" si="531"/>
        <v>Wednesday</v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x14ac:dyDescent="0.25">
      <c r="A3243" s="25">
        <f t="shared" si="525"/>
        <v>3239</v>
      </c>
      <c r="B3243" s="25" t="s">
        <v>4741</v>
      </c>
      <c r="C3243" s="45">
        <v>45926</v>
      </c>
      <c r="D3243" s="45">
        <v>45937</v>
      </c>
      <c r="E3243" s="8">
        <v>374</v>
      </c>
      <c r="F3243" s="8">
        <f t="shared" si="526"/>
        <v>32912</v>
      </c>
      <c r="G3243" s="54">
        <f t="shared" si="527"/>
        <v>32912</v>
      </c>
      <c r="H3243" s="25" t="s">
        <v>4494</v>
      </c>
      <c r="I3243" s="25" t="s">
        <v>4495</v>
      </c>
      <c r="J3243" s="25">
        <v>1</v>
      </c>
      <c r="K3243" s="25">
        <v>1</v>
      </c>
      <c r="L3243" s="25">
        <f t="shared" si="528"/>
        <v>0</v>
      </c>
      <c r="M3243" s="25" t="s">
        <v>4911</v>
      </c>
      <c r="N3243" s="45">
        <v>45938</v>
      </c>
      <c r="O3243" s="54">
        <v>48193</v>
      </c>
      <c r="P3243" s="25" t="s">
        <v>31</v>
      </c>
      <c r="Q3243" s="25" t="s">
        <v>637</v>
      </c>
      <c r="R3243" s="25" t="s">
        <v>638</v>
      </c>
      <c r="S3243" s="3">
        <v>-20</v>
      </c>
      <c r="T3243" s="55"/>
      <c r="U3243" s="25" t="s">
        <v>3595</v>
      </c>
      <c r="V3243" s="25" t="str">
        <f>VLOOKUP(P3243,'Customer List'!B:C,2,)</f>
        <v>Delhi</v>
      </c>
      <c r="W3243" s="56"/>
      <c r="X3243" s="45">
        <f t="shared" si="534"/>
        <v>45938</v>
      </c>
      <c r="Y3243" s="25">
        <f t="shared" si="529"/>
        <v>0</v>
      </c>
      <c r="Z3243" s="25" t="str">
        <f t="shared" si="530"/>
        <v>Wednesday</v>
      </c>
      <c r="AA3243" s="25" t="str">
        <f t="shared" si="531"/>
        <v>Wednesday</v>
      </c>
      <c r="AB3243" s="25" t="str">
        <f>VLOOKUP(U3243,'Currency Sheet'!A:C,3,)</f>
        <v>DOLLAR</v>
      </c>
      <c r="AC3243" s="67" t="str">
        <f>VLOOKUP(P3243,'Customer List'!B:D,3,)</f>
        <v>Local</v>
      </c>
    </row>
    <row r="3244" spans="1:29" x14ac:dyDescent="0.25">
      <c r="A3244" s="25">
        <f t="shared" si="525"/>
        <v>3240</v>
      </c>
      <c r="B3244" s="25" t="s">
        <v>4741</v>
      </c>
      <c r="C3244" s="45">
        <v>45926</v>
      </c>
      <c r="D3244" s="45">
        <v>45937</v>
      </c>
      <c r="E3244" s="8">
        <v>374</v>
      </c>
      <c r="F3244" s="8">
        <f t="shared" si="526"/>
        <v>32912</v>
      </c>
      <c r="G3244" s="54">
        <f t="shared" si="527"/>
        <v>32912</v>
      </c>
      <c r="H3244" s="25" t="s">
        <v>4496</v>
      </c>
      <c r="I3244" s="25" t="s">
        <v>4497</v>
      </c>
      <c r="J3244" s="25">
        <v>1</v>
      </c>
      <c r="K3244" s="25">
        <v>1</v>
      </c>
      <c r="L3244" s="25">
        <f t="shared" si="528"/>
        <v>0</v>
      </c>
      <c r="M3244" s="25" t="s">
        <v>4907</v>
      </c>
      <c r="N3244" s="45">
        <v>45938</v>
      </c>
      <c r="O3244" s="54">
        <v>56070</v>
      </c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3595</v>
      </c>
      <c r="V3244" s="25" t="str">
        <f>VLOOKUP(P3244,'Customer List'!B:C,2,)</f>
        <v>Delhi</v>
      </c>
      <c r="W3244" s="56"/>
      <c r="X3244" s="45">
        <f t="shared" si="534"/>
        <v>45938</v>
      </c>
      <c r="Y3244" s="25">
        <f t="shared" si="529"/>
        <v>0</v>
      </c>
      <c r="Z3244" s="25" t="str">
        <f t="shared" si="530"/>
        <v>Wednesday</v>
      </c>
      <c r="AA3244" s="25" t="str">
        <f t="shared" si="531"/>
        <v>Wednesday</v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si="525"/>
        <v>3241</v>
      </c>
      <c r="B3245" s="25" t="s">
        <v>4741</v>
      </c>
      <c r="C3245" s="45">
        <v>45926</v>
      </c>
      <c r="D3245" s="45">
        <v>45937</v>
      </c>
      <c r="E3245" s="8">
        <v>374</v>
      </c>
      <c r="F3245" s="8">
        <f t="shared" si="526"/>
        <v>32912</v>
      </c>
      <c r="G3245" s="54">
        <f t="shared" si="527"/>
        <v>32912</v>
      </c>
      <c r="H3245" s="25" t="s">
        <v>4498</v>
      </c>
      <c r="I3245" s="25" t="s">
        <v>4499</v>
      </c>
      <c r="J3245" s="25">
        <v>1</v>
      </c>
      <c r="K3245" s="25">
        <v>1</v>
      </c>
      <c r="L3245" s="25">
        <f t="shared" si="528"/>
        <v>0</v>
      </c>
      <c r="M3245" s="25" t="s">
        <v>4907</v>
      </c>
      <c r="N3245" s="45">
        <v>45938</v>
      </c>
      <c r="O3245" s="54">
        <v>56070</v>
      </c>
      <c r="P3245" s="25" t="s">
        <v>31</v>
      </c>
      <c r="Q3245" s="25" t="s">
        <v>637</v>
      </c>
      <c r="R3245" s="25" t="s">
        <v>638</v>
      </c>
      <c r="S3245" s="3">
        <v>-20</v>
      </c>
      <c r="T3245" s="55"/>
      <c r="U3245" s="25" t="s">
        <v>3595</v>
      </c>
      <c r="V3245" s="25" t="str">
        <f>VLOOKUP(P3245,'Customer List'!B:C,2,)</f>
        <v>Delhi</v>
      </c>
      <c r="W3245" s="56"/>
      <c r="X3245" s="45">
        <f t="shared" si="534"/>
        <v>45938</v>
      </c>
      <c r="Y3245" s="25">
        <f t="shared" si="529"/>
        <v>0</v>
      </c>
      <c r="Z3245" s="25" t="str">
        <f t="shared" si="530"/>
        <v>Wednesday</v>
      </c>
      <c r="AA3245" s="25" t="str">
        <f t="shared" si="531"/>
        <v>Wednesday</v>
      </c>
      <c r="AB3245" s="25" t="str">
        <f>VLOOKUP(U3245,'Currency Sheet'!A:C,3,)</f>
        <v>DOLLAR</v>
      </c>
      <c r="AC3245" s="67" t="str">
        <f>VLOOKUP(P3245,'Customer List'!B:D,3,)</f>
        <v>Local</v>
      </c>
    </row>
    <row r="3246" spans="1:29" x14ac:dyDescent="0.25">
      <c r="A3246" s="25">
        <f t="shared" ref="A3246:A3309" si="535">A3245+1</f>
        <v>3242</v>
      </c>
      <c r="B3246" s="25" t="s">
        <v>4741</v>
      </c>
      <c r="C3246" s="45">
        <v>45926</v>
      </c>
      <c r="D3246" s="45">
        <v>45937</v>
      </c>
      <c r="E3246" s="8">
        <v>105.46</v>
      </c>
      <c r="F3246" s="8">
        <f t="shared" ref="F3246:F3280" si="536">IF(AB3246="DOLLAR",E3246*88,E3246)</f>
        <v>9280.48</v>
      </c>
      <c r="G3246" s="54">
        <f t="shared" ref="G3246:G3280" si="537">F3246*J3246</f>
        <v>9280.48</v>
      </c>
      <c r="H3246" s="25" t="s">
        <v>4500</v>
      </c>
      <c r="I3246" s="25" t="s">
        <v>4501</v>
      </c>
      <c r="J3246" s="25">
        <v>1</v>
      </c>
      <c r="K3246" s="25">
        <v>1</v>
      </c>
      <c r="L3246" s="25">
        <f t="shared" ref="L3246:L3309" si="538">J3246-K3246</f>
        <v>0</v>
      </c>
      <c r="M3246" s="25"/>
      <c r="N3246" s="45">
        <v>45941</v>
      </c>
      <c r="O3246" s="54"/>
      <c r="P3246" s="25" t="s">
        <v>384</v>
      </c>
      <c r="Q3246" s="25"/>
      <c r="R3246" s="25"/>
      <c r="S3246" s="3">
        <v>-20</v>
      </c>
      <c r="T3246" s="55"/>
      <c r="U3246" s="25" t="s">
        <v>3595</v>
      </c>
      <c r="V3246" s="25" t="str">
        <f>VLOOKUP(P3246,'Customer List'!B:C,2,)</f>
        <v>Pune</v>
      </c>
      <c r="W3246" s="56" t="s">
        <v>4865</v>
      </c>
      <c r="X3246" s="45" t="str">
        <f t="shared" si="534"/>
        <v/>
      </c>
      <c r="Y3246" s="25" t="str">
        <f t="shared" ref="Y3246:Y3279" si="539">IF(X3246="", "", X3246-N3246)</f>
        <v/>
      </c>
      <c r="Z3246" s="25" t="str">
        <f t="shared" ref="Z3246:Z3279" si="540">IF(N3246="", "", TEXT(N3246, "dddd"))</f>
        <v>Saturday</v>
      </c>
      <c r="AA3246" s="25" t="str">
        <f t="shared" ref="AA3246:AA3279" si="541">IF(X3246="", "", TEXT(X3246, "dddd"))</f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x14ac:dyDescent="0.25">
      <c r="A3247" s="25">
        <f t="shared" si="535"/>
        <v>3243</v>
      </c>
      <c r="B3247" s="25" t="s">
        <v>4741</v>
      </c>
      <c r="C3247" s="45">
        <v>45926</v>
      </c>
      <c r="D3247" s="45">
        <v>45937</v>
      </c>
      <c r="E3247" s="8">
        <v>201</v>
      </c>
      <c r="F3247" s="8">
        <f t="shared" si="536"/>
        <v>17688</v>
      </c>
      <c r="G3247" s="54">
        <f t="shared" si="537"/>
        <v>17688</v>
      </c>
      <c r="H3247" s="25" t="s">
        <v>4502</v>
      </c>
      <c r="I3247" s="25" t="s">
        <v>4503</v>
      </c>
      <c r="J3247" s="25">
        <v>1</v>
      </c>
      <c r="K3247" s="25">
        <v>1</v>
      </c>
      <c r="L3247" s="25">
        <f t="shared" si="538"/>
        <v>0</v>
      </c>
      <c r="M3247" s="25" t="s">
        <v>4911</v>
      </c>
      <c r="N3247" s="45">
        <v>45938</v>
      </c>
      <c r="O3247" s="54">
        <v>30315</v>
      </c>
      <c r="P3247" s="25" t="s">
        <v>31</v>
      </c>
      <c r="Q3247" s="25" t="s">
        <v>637</v>
      </c>
      <c r="R3247" s="25" t="s">
        <v>638</v>
      </c>
      <c r="S3247" s="3">
        <v>-20</v>
      </c>
      <c r="T3247" s="55"/>
      <c r="U3247" s="25" t="s">
        <v>3595</v>
      </c>
      <c r="V3247" s="25" t="str">
        <f>VLOOKUP(P3247,'Customer List'!B:C,2,)</f>
        <v>Delhi</v>
      </c>
      <c r="W3247" s="56"/>
      <c r="X3247" s="45">
        <f t="shared" si="534"/>
        <v>45938</v>
      </c>
      <c r="Y3247" s="25">
        <f t="shared" si="539"/>
        <v>0</v>
      </c>
      <c r="Z3247" s="25" t="str">
        <f t="shared" si="540"/>
        <v>Wednesday</v>
      </c>
      <c r="AA3247" s="25" t="str">
        <f t="shared" si="541"/>
        <v>Wednesday</v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x14ac:dyDescent="0.25">
      <c r="A3248" s="25">
        <f t="shared" si="535"/>
        <v>3244</v>
      </c>
      <c r="B3248" s="25" t="s">
        <v>4741</v>
      </c>
      <c r="C3248" s="45">
        <v>45926</v>
      </c>
      <c r="D3248" s="45">
        <v>45937</v>
      </c>
      <c r="E3248" s="8">
        <v>201</v>
      </c>
      <c r="F3248" s="8">
        <f t="shared" si="536"/>
        <v>17688</v>
      </c>
      <c r="G3248" s="54">
        <f t="shared" si="537"/>
        <v>17688</v>
      </c>
      <c r="H3248" s="25" t="s">
        <v>4504</v>
      </c>
      <c r="I3248" s="25" t="s">
        <v>4505</v>
      </c>
      <c r="J3248" s="25">
        <v>1</v>
      </c>
      <c r="K3248" s="25">
        <v>1</v>
      </c>
      <c r="L3248" s="25">
        <f t="shared" si="538"/>
        <v>0</v>
      </c>
      <c r="M3248" s="25" t="s">
        <v>4911</v>
      </c>
      <c r="N3248" s="45">
        <v>45938</v>
      </c>
      <c r="O3248" s="54">
        <v>30315</v>
      </c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3595</v>
      </c>
      <c r="V3248" s="25" t="str">
        <f>VLOOKUP(P3248,'Customer List'!B:C,2,)</f>
        <v>Delhi</v>
      </c>
      <c r="W3248" s="56"/>
      <c r="X3248" s="45">
        <f t="shared" si="534"/>
        <v>45938</v>
      </c>
      <c r="Y3248" s="25">
        <f t="shared" si="539"/>
        <v>0</v>
      </c>
      <c r="Z3248" s="25" t="str">
        <f t="shared" si="540"/>
        <v>Wednesday</v>
      </c>
      <c r="AA3248" s="25" t="str">
        <f t="shared" si="541"/>
        <v>Wednesday</v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x14ac:dyDescent="0.25">
      <c r="A3249" s="25">
        <f t="shared" si="535"/>
        <v>3245</v>
      </c>
      <c r="B3249" s="25" t="s">
        <v>4741</v>
      </c>
      <c r="C3249" s="45">
        <v>45926</v>
      </c>
      <c r="D3249" s="45">
        <v>45937</v>
      </c>
      <c r="E3249" s="8">
        <v>201</v>
      </c>
      <c r="F3249" s="8">
        <f t="shared" si="536"/>
        <v>17688</v>
      </c>
      <c r="G3249" s="54">
        <f t="shared" si="537"/>
        <v>17688</v>
      </c>
      <c r="H3249" s="25" t="s">
        <v>4506</v>
      </c>
      <c r="I3249" s="25" t="s">
        <v>4507</v>
      </c>
      <c r="J3249" s="25">
        <v>1</v>
      </c>
      <c r="K3249" s="25">
        <v>1</v>
      </c>
      <c r="L3249" s="25">
        <f t="shared" si="538"/>
        <v>0</v>
      </c>
      <c r="M3249" s="25" t="s">
        <v>4911</v>
      </c>
      <c r="N3249" s="45">
        <v>45938</v>
      </c>
      <c r="O3249" s="54">
        <v>32287</v>
      </c>
      <c r="P3249" s="25" t="s">
        <v>31</v>
      </c>
      <c r="Q3249" s="25" t="s">
        <v>637</v>
      </c>
      <c r="R3249" s="25" t="s">
        <v>638</v>
      </c>
      <c r="S3249" s="3">
        <v>-20</v>
      </c>
      <c r="T3249" s="55"/>
      <c r="U3249" s="25" t="s">
        <v>3595</v>
      </c>
      <c r="V3249" s="25" t="str">
        <f>VLOOKUP(P3249,'Customer List'!B:C,2,)</f>
        <v>Delhi</v>
      </c>
      <c r="W3249" s="56"/>
      <c r="X3249" s="45">
        <f t="shared" si="534"/>
        <v>45938</v>
      </c>
      <c r="Y3249" s="25">
        <f t="shared" si="539"/>
        <v>0</v>
      </c>
      <c r="Z3249" s="25" t="str">
        <f t="shared" si="540"/>
        <v>Wednesday</v>
      </c>
      <c r="AA3249" s="25" t="str">
        <f t="shared" si="541"/>
        <v>Wednesday</v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x14ac:dyDescent="0.25">
      <c r="A3250" s="25">
        <f t="shared" si="535"/>
        <v>3246</v>
      </c>
      <c r="B3250" s="25" t="s">
        <v>4741</v>
      </c>
      <c r="C3250" s="45">
        <v>45926</v>
      </c>
      <c r="D3250" s="45">
        <v>45937</v>
      </c>
      <c r="E3250" s="8">
        <v>201</v>
      </c>
      <c r="F3250" s="8">
        <f t="shared" si="536"/>
        <v>17688</v>
      </c>
      <c r="G3250" s="54">
        <f t="shared" si="537"/>
        <v>17688</v>
      </c>
      <c r="H3250" s="25" t="s">
        <v>753</v>
      </c>
      <c r="I3250" s="25" t="s">
        <v>4142</v>
      </c>
      <c r="J3250" s="25">
        <v>1</v>
      </c>
      <c r="K3250" s="25">
        <v>1</v>
      </c>
      <c r="L3250" s="25">
        <f t="shared" si="538"/>
        <v>0</v>
      </c>
      <c r="M3250" s="25" t="s">
        <v>4980</v>
      </c>
      <c r="N3250" s="45">
        <v>45938</v>
      </c>
      <c r="O3250" s="54">
        <v>0</v>
      </c>
      <c r="P3250" s="25" t="s">
        <v>31</v>
      </c>
      <c r="Q3250" s="25" t="s">
        <v>637</v>
      </c>
      <c r="R3250" s="25" t="s">
        <v>638</v>
      </c>
      <c r="S3250" s="3">
        <v>-20</v>
      </c>
      <c r="T3250" s="55" t="s">
        <v>4764</v>
      </c>
      <c r="U3250" s="25" t="s">
        <v>3595</v>
      </c>
      <c r="V3250" s="25" t="str">
        <f>VLOOKUP(P3250,'Customer List'!B:C,2,)</f>
        <v>Delhi</v>
      </c>
      <c r="W3250" s="56"/>
      <c r="X3250" s="45">
        <f t="shared" si="534"/>
        <v>45938</v>
      </c>
      <c r="Y3250" s="25">
        <f t="shared" si="539"/>
        <v>0</v>
      </c>
      <c r="Z3250" s="25" t="str">
        <f t="shared" si="540"/>
        <v>Wednesday</v>
      </c>
      <c r="AA3250" s="25" t="str">
        <f t="shared" si="541"/>
        <v>Wednesday</v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x14ac:dyDescent="0.25">
      <c r="A3251" s="25">
        <f t="shared" si="535"/>
        <v>3247</v>
      </c>
      <c r="B3251" s="25" t="s">
        <v>4741</v>
      </c>
      <c r="C3251" s="45">
        <v>45926</v>
      </c>
      <c r="D3251" s="45">
        <v>45937</v>
      </c>
      <c r="E3251" s="8">
        <v>201</v>
      </c>
      <c r="F3251" s="8">
        <f t="shared" si="536"/>
        <v>17688</v>
      </c>
      <c r="G3251" s="54">
        <f t="shared" si="537"/>
        <v>17688</v>
      </c>
      <c r="H3251" s="25" t="s">
        <v>4508</v>
      </c>
      <c r="I3251" s="25" t="s">
        <v>4509</v>
      </c>
      <c r="J3251" s="25">
        <v>1</v>
      </c>
      <c r="K3251" s="25">
        <v>1</v>
      </c>
      <c r="L3251" s="25">
        <f t="shared" si="538"/>
        <v>0</v>
      </c>
      <c r="M3251" s="25" t="s">
        <v>4909</v>
      </c>
      <c r="N3251" s="45">
        <v>45938</v>
      </c>
      <c r="O3251" s="54">
        <v>32287.5</v>
      </c>
      <c r="P3251" s="25" t="s">
        <v>31</v>
      </c>
      <c r="Q3251" s="25" t="s">
        <v>637</v>
      </c>
      <c r="R3251" s="25" t="s">
        <v>638</v>
      </c>
      <c r="S3251" s="3">
        <v>-20</v>
      </c>
      <c r="T3251" s="55"/>
      <c r="U3251" s="25" t="s">
        <v>3595</v>
      </c>
      <c r="V3251" s="25" t="str">
        <f>VLOOKUP(P3251,'Customer List'!B:C,2,)</f>
        <v>Delhi</v>
      </c>
      <c r="W3251" s="56"/>
      <c r="X3251" s="45">
        <f t="shared" si="534"/>
        <v>45938</v>
      </c>
      <c r="Y3251" s="25">
        <f t="shared" si="539"/>
        <v>0</v>
      </c>
      <c r="Z3251" s="25" t="str">
        <f t="shared" si="540"/>
        <v>Wednesday</v>
      </c>
      <c r="AA3251" s="25" t="str">
        <f t="shared" si="541"/>
        <v>Wednesday</v>
      </c>
      <c r="AB3251" s="25" t="str">
        <f>VLOOKUP(U3251,'Currency Sheet'!A:C,3,)</f>
        <v>DOLLAR</v>
      </c>
      <c r="AC3251" s="67" t="str">
        <f>VLOOKUP(P3251,'Customer List'!B:D,3,)</f>
        <v>Local</v>
      </c>
    </row>
    <row r="3252" spans="1:29" x14ac:dyDescent="0.25">
      <c r="A3252" s="25">
        <f t="shared" si="535"/>
        <v>3248</v>
      </c>
      <c r="B3252" s="25" t="s">
        <v>4741</v>
      </c>
      <c r="C3252" s="45">
        <v>45926</v>
      </c>
      <c r="D3252" s="45">
        <v>45937</v>
      </c>
      <c r="E3252" s="8">
        <v>201</v>
      </c>
      <c r="F3252" s="8">
        <f t="shared" si="536"/>
        <v>17688</v>
      </c>
      <c r="G3252" s="54">
        <f t="shared" si="537"/>
        <v>17688</v>
      </c>
      <c r="H3252" s="25" t="s">
        <v>4510</v>
      </c>
      <c r="I3252" s="25" t="s">
        <v>4511</v>
      </c>
      <c r="J3252" s="25">
        <v>1</v>
      </c>
      <c r="K3252" s="25">
        <v>1</v>
      </c>
      <c r="L3252" s="25">
        <f t="shared" si="538"/>
        <v>0</v>
      </c>
      <c r="M3252" s="25" t="s">
        <v>4909</v>
      </c>
      <c r="N3252" s="45">
        <v>45938</v>
      </c>
      <c r="O3252" s="54">
        <v>32287.5</v>
      </c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3595</v>
      </c>
      <c r="V3252" s="25" t="str">
        <f>VLOOKUP(P3252,'Customer List'!B:C,2,)</f>
        <v>Delhi</v>
      </c>
      <c r="W3252" s="56"/>
      <c r="X3252" s="45">
        <f t="shared" si="534"/>
        <v>45938</v>
      </c>
      <c r="Y3252" s="25">
        <f t="shared" si="539"/>
        <v>0</v>
      </c>
      <c r="Z3252" s="25" t="str">
        <f t="shared" si="540"/>
        <v>Wednesday</v>
      </c>
      <c r="AA3252" s="25" t="str">
        <f t="shared" si="541"/>
        <v>Wednesday</v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x14ac:dyDescent="0.25">
      <c r="A3253" s="25">
        <f t="shared" si="535"/>
        <v>3249</v>
      </c>
      <c r="B3253" s="25" t="s">
        <v>4741</v>
      </c>
      <c r="C3253" s="45">
        <v>45926</v>
      </c>
      <c r="D3253" s="45">
        <v>45937</v>
      </c>
      <c r="E3253" s="8">
        <v>201</v>
      </c>
      <c r="F3253" s="8">
        <f t="shared" si="536"/>
        <v>17688</v>
      </c>
      <c r="G3253" s="54">
        <f t="shared" si="537"/>
        <v>17688</v>
      </c>
      <c r="H3253" s="25" t="s">
        <v>4512</v>
      </c>
      <c r="I3253" s="25" t="s">
        <v>4513</v>
      </c>
      <c r="J3253" s="25">
        <v>1</v>
      </c>
      <c r="K3253" s="25">
        <v>1</v>
      </c>
      <c r="L3253" s="25">
        <f t="shared" si="538"/>
        <v>0</v>
      </c>
      <c r="M3253" s="25" t="s">
        <v>4909</v>
      </c>
      <c r="N3253" s="45">
        <v>45938</v>
      </c>
      <c r="O3253" s="54">
        <v>32287.5</v>
      </c>
      <c r="P3253" s="25" t="s">
        <v>31</v>
      </c>
      <c r="Q3253" s="25" t="s">
        <v>637</v>
      </c>
      <c r="R3253" s="25" t="s">
        <v>638</v>
      </c>
      <c r="S3253" s="3">
        <v>-20</v>
      </c>
      <c r="T3253" s="55"/>
      <c r="U3253" s="25" t="s">
        <v>3595</v>
      </c>
      <c r="V3253" s="25" t="str">
        <f>VLOOKUP(P3253,'Customer List'!B:C,2,)</f>
        <v>Delhi</v>
      </c>
      <c r="W3253" s="56"/>
      <c r="X3253" s="45">
        <f t="shared" si="534"/>
        <v>45938</v>
      </c>
      <c r="Y3253" s="25">
        <f t="shared" si="539"/>
        <v>0</v>
      </c>
      <c r="Z3253" s="25" t="str">
        <f t="shared" si="540"/>
        <v>Wednesday</v>
      </c>
      <c r="AA3253" s="25" t="str">
        <f t="shared" si="541"/>
        <v>Wednesday</v>
      </c>
      <c r="AB3253" s="25" t="str">
        <f>VLOOKUP(U3253,'Currency Sheet'!A:C,3,)</f>
        <v>DOLLAR</v>
      </c>
      <c r="AC3253" s="67" t="str">
        <f>VLOOKUP(P3253,'Customer List'!B:D,3,)</f>
        <v>Local</v>
      </c>
    </row>
    <row r="3254" spans="1:29" x14ac:dyDescent="0.25">
      <c r="A3254" s="25">
        <f t="shared" si="535"/>
        <v>3250</v>
      </c>
      <c r="B3254" s="25" t="s">
        <v>4741</v>
      </c>
      <c r="C3254" s="45">
        <v>45926</v>
      </c>
      <c r="D3254" s="45">
        <v>45937</v>
      </c>
      <c r="E3254" s="8">
        <v>188</v>
      </c>
      <c r="F3254" s="8">
        <f t="shared" si="536"/>
        <v>16544</v>
      </c>
      <c r="G3254" s="54">
        <f t="shared" si="537"/>
        <v>82720</v>
      </c>
      <c r="H3254" s="25" t="s">
        <v>373</v>
      </c>
      <c r="I3254" s="25" t="s">
        <v>4138</v>
      </c>
      <c r="J3254" s="25">
        <v>5</v>
      </c>
      <c r="K3254" s="25"/>
      <c r="L3254" s="25">
        <f t="shared" si="538"/>
        <v>5</v>
      </c>
      <c r="M3254" s="25"/>
      <c r="N3254" s="45"/>
      <c r="O3254" s="54"/>
      <c r="P3254" s="25" t="s">
        <v>1149</v>
      </c>
      <c r="Q3254" s="25"/>
      <c r="R3254" s="25"/>
      <c r="S3254" s="3">
        <v>-20</v>
      </c>
      <c r="T3254" s="55"/>
      <c r="U3254" s="25" t="s">
        <v>3595</v>
      </c>
      <c r="V3254" s="25" t="str">
        <f>VLOOKUP(P3254,'Customer List'!B:C,2,)</f>
        <v>STOCK</v>
      </c>
      <c r="W3254" s="56" t="s">
        <v>1149</v>
      </c>
      <c r="X3254" s="45" t="str">
        <f t="shared" si="534"/>
        <v/>
      </c>
      <c r="Y3254" s="25" t="str">
        <f t="shared" si="539"/>
        <v/>
      </c>
      <c r="Z3254" s="25" t="str">
        <f t="shared" si="540"/>
        <v/>
      </c>
      <c r="AA3254" s="25" t="str">
        <f t="shared" si="541"/>
        <v/>
      </c>
      <c r="AB3254" s="25" t="str">
        <f>VLOOKUP(U3254,'Currency Sheet'!A:C,3,)</f>
        <v>DOLLAR</v>
      </c>
      <c r="AC3254" s="67" t="str">
        <f>VLOOKUP(P3254,'Customer List'!B:D,3,)</f>
        <v>STOCK</v>
      </c>
    </row>
    <row r="3255" spans="1:29" x14ac:dyDescent="0.25">
      <c r="A3255" s="25">
        <f t="shared" si="535"/>
        <v>3251</v>
      </c>
      <c r="B3255" s="25" t="s">
        <v>4741</v>
      </c>
      <c r="C3255" s="45">
        <v>45926</v>
      </c>
      <c r="D3255" s="45">
        <v>45937</v>
      </c>
      <c r="E3255" s="8">
        <v>201</v>
      </c>
      <c r="F3255" s="8">
        <f t="shared" si="536"/>
        <v>17688</v>
      </c>
      <c r="G3255" s="54">
        <f t="shared" si="537"/>
        <v>17688</v>
      </c>
      <c r="H3255" s="25" t="s">
        <v>4514</v>
      </c>
      <c r="I3255" s="25" t="s">
        <v>4515</v>
      </c>
      <c r="J3255" s="25">
        <v>1</v>
      </c>
      <c r="K3255" s="25">
        <v>1</v>
      </c>
      <c r="L3255" s="25">
        <f t="shared" si="538"/>
        <v>0</v>
      </c>
      <c r="M3255" s="25" t="s">
        <v>4910</v>
      </c>
      <c r="N3255" s="45">
        <v>45938</v>
      </c>
      <c r="O3255" s="54">
        <v>34440</v>
      </c>
      <c r="P3255" s="25" t="s">
        <v>31</v>
      </c>
      <c r="Q3255" s="25" t="s">
        <v>637</v>
      </c>
      <c r="R3255" s="25" t="s">
        <v>638</v>
      </c>
      <c r="S3255" s="3">
        <v>-20</v>
      </c>
      <c r="T3255" s="55"/>
      <c r="U3255" s="25" t="s">
        <v>3595</v>
      </c>
      <c r="V3255" s="25" t="str">
        <f>VLOOKUP(P3255,'Customer List'!B:C,2,)</f>
        <v>Delhi</v>
      </c>
      <c r="W3255" s="56"/>
      <c r="X3255" s="45">
        <f t="shared" si="534"/>
        <v>45938</v>
      </c>
      <c r="Y3255" s="25">
        <f t="shared" si="539"/>
        <v>0</v>
      </c>
      <c r="Z3255" s="25" t="str">
        <f t="shared" si="540"/>
        <v>Wednesday</v>
      </c>
      <c r="AA3255" s="25" t="str">
        <f t="shared" si="541"/>
        <v>Wednesday</v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x14ac:dyDescent="0.25">
      <c r="A3256" s="25">
        <f t="shared" si="535"/>
        <v>3252</v>
      </c>
      <c r="B3256" s="25" t="s">
        <v>4741</v>
      </c>
      <c r="C3256" s="45">
        <v>45926</v>
      </c>
      <c r="D3256" s="45">
        <v>45937</v>
      </c>
      <c r="E3256" s="8">
        <v>374</v>
      </c>
      <c r="F3256" s="8">
        <f t="shared" si="536"/>
        <v>32912</v>
      </c>
      <c r="G3256" s="54">
        <f t="shared" si="537"/>
        <v>32912</v>
      </c>
      <c r="H3256" s="25" t="s">
        <v>4516</v>
      </c>
      <c r="I3256" s="25" t="s">
        <v>4517</v>
      </c>
      <c r="J3256" s="25">
        <v>1</v>
      </c>
      <c r="K3256" s="25">
        <v>1</v>
      </c>
      <c r="L3256" s="25">
        <f t="shared" si="538"/>
        <v>0</v>
      </c>
      <c r="M3256" s="25" t="s">
        <v>4908</v>
      </c>
      <c r="N3256" s="45">
        <v>45938</v>
      </c>
      <c r="O3256" s="54">
        <v>64080</v>
      </c>
      <c r="P3256" s="25" t="s">
        <v>31</v>
      </c>
      <c r="Q3256" s="25" t="s">
        <v>637</v>
      </c>
      <c r="R3256" s="25" t="s">
        <v>638</v>
      </c>
      <c r="S3256" s="3">
        <v>-20</v>
      </c>
      <c r="T3256" s="55"/>
      <c r="U3256" s="25" t="s">
        <v>3595</v>
      </c>
      <c r="V3256" s="25" t="str">
        <f>VLOOKUP(P3256,'Customer List'!B:C,2,)</f>
        <v>Delhi</v>
      </c>
      <c r="W3256" s="56"/>
      <c r="X3256" s="45">
        <f t="shared" si="534"/>
        <v>45938</v>
      </c>
      <c r="Y3256" s="25">
        <f t="shared" si="539"/>
        <v>0</v>
      </c>
      <c r="Z3256" s="25" t="str">
        <f t="shared" si="540"/>
        <v>Wednesday</v>
      </c>
      <c r="AA3256" s="25" t="str">
        <f t="shared" si="541"/>
        <v>Wednesday</v>
      </c>
      <c r="AB3256" s="25" t="str">
        <f>VLOOKUP(U3256,'Currency Sheet'!A:C,3,)</f>
        <v>DOLLAR</v>
      </c>
      <c r="AC3256" s="67" t="str">
        <f>VLOOKUP(P3256,'Customer List'!B:D,3,)</f>
        <v>Local</v>
      </c>
    </row>
    <row r="3257" spans="1:29" x14ac:dyDescent="0.25">
      <c r="A3257" s="25">
        <f t="shared" si="535"/>
        <v>3253</v>
      </c>
      <c r="B3257" s="25" t="s">
        <v>4741</v>
      </c>
      <c r="C3257" s="45">
        <v>45926</v>
      </c>
      <c r="D3257" s="45">
        <v>45937</v>
      </c>
      <c r="E3257" s="8">
        <v>374</v>
      </c>
      <c r="F3257" s="8">
        <f t="shared" si="536"/>
        <v>32912</v>
      </c>
      <c r="G3257" s="54">
        <f t="shared" si="537"/>
        <v>32912</v>
      </c>
      <c r="H3257" s="25" t="s">
        <v>4518</v>
      </c>
      <c r="I3257" s="25" t="s">
        <v>4519</v>
      </c>
      <c r="J3257" s="25">
        <v>1</v>
      </c>
      <c r="K3257" s="25">
        <v>1</v>
      </c>
      <c r="L3257" s="25">
        <f t="shared" si="538"/>
        <v>0</v>
      </c>
      <c r="M3257" s="25" t="s">
        <v>4908</v>
      </c>
      <c r="N3257" s="45">
        <v>45938</v>
      </c>
      <c r="O3257" s="54">
        <v>64080</v>
      </c>
      <c r="P3257" s="25" t="s">
        <v>31</v>
      </c>
      <c r="Q3257" s="25" t="s">
        <v>637</v>
      </c>
      <c r="R3257" s="25" t="s">
        <v>638</v>
      </c>
      <c r="S3257" s="3">
        <v>-20</v>
      </c>
      <c r="T3257" s="55"/>
      <c r="U3257" s="25" t="s">
        <v>3595</v>
      </c>
      <c r="V3257" s="25" t="str">
        <f>VLOOKUP(P3257,'Customer List'!B:C,2,)</f>
        <v>Delhi</v>
      </c>
      <c r="W3257" s="56"/>
      <c r="X3257" s="45">
        <f t="shared" si="534"/>
        <v>45938</v>
      </c>
      <c r="Y3257" s="25">
        <f t="shared" si="539"/>
        <v>0</v>
      </c>
      <c r="Z3257" s="25" t="str">
        <f t="shared" si="540"/>
        <v>Wednesday</v>
      </c>
      <c r="AA3257" s="25" t="str">
        <f t="shared" si="541"/>
        <v>Wednesday</v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x14ac:dyDescent="0.25">
      <c r="A3258" s="25">
        <f t="shared" si="535"/>
        <v>3254</v>
      </c>
      <c r="B3258" s="25" t="s">
        <v>4741</v>
      </c>
      <c r="C3258" s="45">
        <v>45926</v>
      </c>
      <c r="D3258" s="45">
        <v>45937</v>
      </c>
      <c r="E3258" s="8">
        <v>201</v>
      </c>
      <c r="F3258" s="8">
        <f t="shared" si="536"/>
        <v>17688</v>
      </c>
      <c r="G3258" s="54">
        <f t="shared" si="537"/>
        <v>17688</v>
      </c>
      <c r="H3258" s="25" t="s">
        <v>4520</v>
      </c>
      <c r="I3258" s="25" t="s">
        <v>4521</v>
      </c>
      <c r="J3258" s="25">
        <v>1</v>
      </c>
      <c r="K3258" s="25">
        <v>1</v>
      </c>
      <c r="L3258" s="25">
        <f t="shared" si="538"/>
        <v>0</v>
      </c>
      <c r="M3258" s="25" t="s">
        <v>4878</v>
      </c>
      <c r="N3258" s="45">
        <v>45938</v>
      </c>
      <c r="O3258" s="54">
        <v>34440</v>
      </c>
      <c r="P3258" s="25" t="s">
        <v>4445</v>
      </c>
      <c r="Q3258" s="25" t="s">
        <v>1131</v>
      </c>
      <c r="R3258" s="25" t="s">
        <v>1131</v>
      </c>
      <c r="S3258" s="3">
        <v>-20</v>
      </c>
      <c r="T3258" s="55"/>
      <c r="U3258" s="25" t="s">
        <v>3595</v>
      </c>
      <c r="V3258" s="25" t="str">
        <f>VLOOKUP(P3258,'Customer List'!B:C,2,)</f>
        <v>Noida</v>
      </c>
      <c r="W3258" s="56"/>
      <c r="X3258" s="45">
        <f t="shared" si="534"/>
        <v>45938</v>
      </c>
      <c r="Y3258" s="25">
        <f t="shared" si="539"/>
        <v>0</v>
      </c>
      <c r="Z3258" s="25" t="str">
        <f t="shared" si="540"/>
        <v>Wednesday</v>
      </c>
      <c r="AA3258" s="25" t="str">
        <f t="shared" si="541"/>
        <v>Wednesday</v>
      </c>
      <c r="AB3258" s="25" t="str">
        <f>VLOOKUP(U3258,'Currency Sheet'!A:C,3,)</f>
        <v>DOLLAR</v>
      </c>
      <c r="AC3258" s="67" t="str">
        <f>VLOOKUP(P3258,'Customer List'!B:D,3,)</f>
        <v>Local</v>
      </c>
    </row>
    <row r="3259" spans="1:29" x14ac:dyDescent="0.25">
      <c r="A3259" s="25">
        <f t="shared" si="535"/>
        <v>3255</v>
      </c>
      <c r="B3259" s="25" t="s">
        <v>4760</v>
      </c>
      <c r="C3259" s="45">
        <v>45933</v>
      </c>
      <c r="D3259" s="45">
        <v>45937</v>
      </c>
      <c r="E3259" s="8">
        <v>1037.5</v>
      </c>
      <c r="F3259" s="8">
        <f t="shared" si="536"/>
        <v>91300</v>
      </c>
      <c r="G3259" s="54">
        <f t="shared" si="537"/>
        <v>182600</v>
      </c>
      <c r="H3259" s="25" t="s">
        <v>4750</v>
      </c>
      <c r="I3259" s="25" t="s">
        <v>4751</v>
      </c>
      <c r="J3259" s="25">
        <v>2</v>
      </c>
      <c r="K3259" s="25">
        <v>2</v>
      </c>
      <c r="L3259" s="25">
        <f t="shared" si="538"/>
        <v>0</v>
      </c>
      <c r="M3259" s="25" t="s">
        <v>4963</v>
      </c>
      <c r="N3259" s="45">
        <v>45937</v>
      </c>
      <c r="O3259" s="54">
        <v>323700</v>
      </c>
      <c r="P3259" s="25" t="s">
        <v>2490</v>
      </c>
      <c r="Q3259" s="25">
        <v>58156584054</v>
      </c>
      <c r="R3259" s="25" t="s">
        <v>41</v>
      </c>
      <c r="S3259" s="3">
        <v>-80</v>
      </c>
      <c r="T3259" s="55"/>
      <c r="U3259" s="25" t="s">
        <v>493</v>
      </c>
      <c r="V3259" s="25" t="str">
        <f>VLOOKUP(P3259,'Customer List'!B:C,2,)</f>
        <v>Kolkata</v>
      </c>
      <c r="W3259" s="56"/>
      <c r="X3259" s="45">
        <v>45938</v>
      </c>
      <c r="Y3259" s="25">
        <f t="shared" si="539"/>
        <v>1</v>
      </c>
      <c r="Z3259" s="25" t="str">
        <f t="shared" si="540"/>
        <v>Tuesday</v>
      </c>
      <c r="AA3259" s="25" t="str">
        <f t="shared" si="541"/>
        <v>Wednesday</v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x14ac:dyDescent="0.25">
      <c r="A3260" s="25">
        <f t="shared" si="535"/>
        <v>3256</v>
      </c>
      <c r="B3260" s="25" t="s">
        <v>4741</v>
      </c>
      <c r="C3260" s="45">
        <v>45926</v>
      </c>
      <c r="D3260" s="45">
        <v>45937</v>
      </c>
      <c r="E3260" s="8">
        <v>374</v>
      </c>
      <c r="F3260" s="8">
        <f t="shared" si="536"/>
        <v>32912</v>
      </c>
      <c r="G3260" s="54">
        <f t="shared" si="537"/>
        <v>32912</v>
      </c>
      <c r="H3260" s="25" t="s">
        <v>4523</v>
      </c>
      <c r="I3260" s="25" t="s">
        <v>4524</v>
      </c>
      <c r="J3260" s="25">
        <v>1</v>
      </c>
      <c r="K3260" s="25">
        <v>1</v>
      </c>
      <c r="L3260" s="25">
        <f t="shared" si="538"/>
        <v>0</v>
      </c>
      <c r="M3260" s="25"/>
      <c r="N3260" s="45">
        <v>45940</v>
      </c>
      <c r="O3260" s="54"/>
      <c r="P3260" s="25" t="s">
        <v>634</v>
      </c>
      <c r="Q3260" s="25" t="s">
        <v>637</v>
      </c>
      <c r="R3260" s="25" t="s">
        <v>725</v>
      </c>
      <c r="S3260" s="3">
        <v>-20</v>
      </c>
      <c r="T3260" s="55"/>
      <c r="U3260" s="25" t="s">
        <v>3595</v>
      </c>
      <c r="V3260" s="25" t="str">
        <f>VLOOKUP(P3260,'Customer List'!B:C,2,)</f>
        <v>Manesar</v>
      </c>
      <c r="W3260" s="56"/>
      <c r="X3260" s="45">
        <f>IF(OR(R3260 = "PRIYANKA MADAM", R3260 = "DEEPAK", R3260 = "PORTER"),N3260,"")</f>
        <v>45940</v>
      </c>
      <c r="Y3260" s="25">
        <f t="shared" si="539"/>
        <v>0</v>
      </c>
      <c r="Z3260" s="25" t="str">
        <f t="shared" si="540"/>
        <v>Friday</v>
      </c>
      <c r="AA3260" s="25" t="str">
        <f t="shared" si="541"/>
        <v>Friday</v>
      </c>
      <c r="AB3260" s="25" t="str">
        <f>VLOOKUP(U3260,'Currency Sheet'!A:C,3,)</f>
        <v>DOLLAR</v>
      </c>
      <c r="AC3260" s="67" t="str">
        <f>VLOOKUP(P3260,'Customer List'!B:D,3,)</f>
        <v>Local</v>
      </c>
    </row>
    <row r="3261" spans="1:29" x14ac:dyDescent="0.25">
      <c r="A3261" s="25">
        <f t="shared" si="535"/>
        <v>3257</v>
      </c>
      <c r="B3261" s="25" t="s">
        <v>4741</v>
      </c>
      <c r="C3261" s="45">
        <v>45926</v>
      </c>
      <c r="D3261" s="45">
        <v>45937</v>
      </c>
      <c r="E3261" s="8">
        <v>372</v>
      </c>
      <c r="F3261" s="8">
        <f t="shared" si="536"/>
        <v>32736</v>
      </c>
      <c r="G3261" s="54">
        <f t="shared" si="537"/>
        <v>32736</v>
      </c>
      <c r="H3261" s="25" t="s">
        <v>4525</v>
      </c>
      <c r="I3261" s="25" t="s">
        <v>4526</v>
      </c>
      <c r="J3261" s="25">
        <v>1</v>
      </c>
      <c r="K3261" s="25">
        <v>1</v>
      </c>
      <c r="L3261" s="25">
        <f t="shared" si="538"/>
        <v>0</v>
      </c>
      <c r="M3261" s="25" t="s">
        <v>4912</v>
      </c>
      <c r="N3261" s="45">
        <v>45937</v>
      </c>
      <c r="O3261" s="54">
        <v>53466</v>
      </c>
      <c r="P3261" s="25" t="s">
        <v>169</v>
      </c>
      <c r="Q3261" s="25">
        <v>58156579261</v>
      </c>
      <c r="R3261" s="25" t="s">
        <v>41</v>
      </c>
      <c r="S3261" s="3">
        <v>-20</v>
      </c>
      <c r="T3261" s="55"/>
      <c r="U3261" s="25" t="s">
        <v>3595</v>
      </c>
      <c r="V3261" s="25" t="str">
        <f>VLOOKUP(P3261,'Customer List'!B:C,2,)</f>
        <v>Bhopal</v>
      </c>
      <c r="W3261" s="56"/>
      <c r="X3261" s="45">
        <v>45939</v>
      </c>
      <c r="Y3261" s="25">
        <f t="shared" si="539"/>
        <v>2</v>
      </c>
      <c r="Z3261" s="25" t="str">
        <f t="shared" si="540"/>
        <v>Tuesday</v>
      </c>
      <c r="AA3261" s="25" t="str">
        <f t="shared" si="541"/>
        <v>Thursday</v>
      </c>
      <c r="AB3261" s="25" t="str">
        <f>VLOOKUP(U3261,'Currency Sheet'!A:C,3,)</f>
        <v>DOLLAR</v>
      </c>
      <c r="AC3261" s="67" t="str">
        <f>VLOOKUP(P3261,'Customer List'!B:D,3,)</f>
        <v>OutStation</v>
      </c>
    </row>
    <row r="3262" spans="1:29" x14ac:dyDescent="0.25">
      <c r="A3262" s="25">
        <f t="shared" si="535"/>
        <v>3258</v>
      </c>
      <c r="B3262" s="25" t="s">
        <v>4741</v>
      </c>
      <c r="C3262" s="45">
        <v>45926</v>
      </c>
      <c r="D3262" s="45">
        <v>45937</v>
      </c>
      <c r="E3262" s="8">
        <v>173</v>
      </c>
      <c r="F3262" s="8">
        <f t="shared" si="536"/>
        <v>15224</v>
      </c>
      <c r="G3262" s="54">
        <f t="shared" si="537"/>
        <v>15224</v>
      </c>
      <c r="H3262" s="25" t="s">
        <v>4527</v>
      </c>
      <c r="I3262" s="25" t="s">
        <v>4528</v>
      </c>
      <c r="J3262" s="25">
        <v>1</v>
      </c>
      <c r="K3262" s="25">
        <v>1</v>
      </c>
      <c r="L3262" s="25">
        <f t="shared" si="538"/>
        <v>0</v>
      </c>
      <c r="M3262" s="25" t="s">
        <v>4919</v>
      </c>
      <c r="N3262" s="45">
        <v>45937</v>
      </c>
      <c r="O3262" s="54">
        <v>21118.5</v>
      </c>
      <c r="P3262" s="25" t="s">
        <v>618</v>
      </c>
      <c r="Q3262" s="25">
        <v>58156578664</v>
      </c>
      <c r="R3262" s="25"/>
      <c r="S3262" s="3">
        <v>-20</v>
      </c>
      <c r="T3262" s="55"/>
      <c r="U3262" s="25" t="s">
        <v>3595</v>
      </c>
      <c r="V3262" s="25" t="str">
        <f>VLOOKUP(P3262,'Customer List'!B:C,2,)</f>
        <v>Bhuvneshwar</v>
      </c>
      <c r="W3262" s="56"/>
      <c r="X3262" s="45" t="str">
        <f t="shared" ref="X3262:X3268" si="542">IF(OR(R3262 = "PRIYANKA MADAM", R3262 = "DEEPAK", R3262 = "PORTER"),N3262,"")</f>
        <v/>
      </c>
      <c r="Y3262" s="25" t="str">
        <f t="shared" si="539"/>
        <v/>
      </c>
      <c r="Z3262" s="25" t="str">
        <f t="shared" si="540"/>
        <v>Tuesday</v>
      </c>
      <c r="AA3262" s="25" t="str">
        <f t="shared" si="541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535"/>
        <v>3259</v>
      </c>
      <c r="B3263" s="25" t="s">
        <v>4741</v>
      </c>
      <c r="C3263" s="45">
        <v>45926</v>
      </c>
      <c r="D3263" s="45">
        <v>45937</v>
      </c>
      <c r="E3263" s="8">
        <v>173</v>
      </c>
      <c r="F3263" s="8">
        <f t="shared" si="536"/>
        <v>15224</v>
      </c>
      <c r="G3263" s="54">
        <f t="shared" si="537"/>
        <v>15224</v>
      </c>
      <c r="H3263" s="25" t="s">
        <v>4529</v>
      </c>
      <c r="I3263" s="25" t="s">
        <v>4530</v>
      </c>
      <c r="J3263" s="25">
        <v>1</v>
      </c>
      <c r="K3263" s="25">
        <v>1</v>
      </c>
      <c r="L3263" s="25">
        <f t="shared" si="538"/>
        <v>0</v>
      </c>
      <c r="M3263" s="25" t="s">
        <v>4919</v>
      </c>
      <c r="N3263" s="45">
        <v>45937</v>
      </c>
      <c r="O3263" s="54">
        <v>21118.5</v>
      </c>
      <c r="P3263" s="25" t="s">
        <v>618</v>
      </c>
      <c r="Q3263" s="25">
        <v>58156578664</v>
      </c>
      <c r="R3263" s="25"/>
      <c r="S3263" s="3">
        <v>-20</v>
      </c>
      <c r="T3263" s="55"/>
      <c r="U3263" s="25" t="s">
        <v>3595</v>
      </c>
      <c r="V3263" s="25" t="str">
        <f>VLOOKUP(P3263,'Customer List'!B:C,2,)</f>
        <v>Bhuvneshwar</v>
      </c>
      <c r="W3263" s="56"/>
      <c r="X3263" s="45" t="str">
        <f t="shared" si="542"/>
        <v/>
      </c>
      <c r="Y3263" s="25" t="str">
        <f t="shared" si="539"/>
        <v/>
      </c>
      <c r="Z3263" s="25" t="str">
        <f t="shared" si="540"/>
        <v>Tuesday</v>
      </c>
      <c r="AA3263" s="25" t="str">
        <f t="shared" si="541"/>
        <v/>
      </c>
      <c r="AB3263" s="25" t="str">
        <f>VLOOKUP(U3263,'Currency Sheet'!A:C,3,)</f>
        <v>DOLLAR</v>
      </c>
      <c r="AC3263" s="67" t="str">
        <f>VLOOKUP(P3263,'Customer List'!B:D,3,)</f>
        <v>OutStation</v>
      </c>
    </row>
    <row r="3264" spans="1:29" x14ac:dyDescent="0.25">
      <c r="A3264" s="25">
        <f t="shared" si="535"/>
        <v>3260</v>
      </c>
      <c r="B3264" s="25" t="s">
        <v>4741</v>
      </c>
      <c r="C3264" s="45">
        <v>45926</v>
      </c>
      <c r="D3264" s="45">
        <v>45937</v>
      </c>
      <c r="E3264" s="8">
        <v>282</v>
      </c>
      <c r="F3264" s="8">
        <f t="shared" si="536"/>
        <v>24816</v>
      </c>
      <c r="G3264" s="54">
        <f t="shared" si="537"/>
        <v>24816</v>
      </c>
      <c r="H3264" s="25" t="s">
        <v>4531</v>
      </c>
      <c r="I3264" s="25" t="s">
        <v>4532</v>
      </c>
      <c r="J3264" s="25">
        <v>1</v>
      </c>
      <c r="K3264" s="25">
        <v>1</v>
      </c>
      <c r="L3264" s="25">
        <f t="shared" si="538"/>
        <v>0</v>
      </c>
      <c r="M3264" s="25" t="s">
        <v>4907</v>
      </c>
      <c r="N3264" s="45">
        <v>45938</v>
      </c>
      <c r="O3264" s="54">
        <v>42315</v>
      </c>
      <c r="P3264" s="25" t="s">
        <v>31</v>
      </c>
      <c r="Q3264" s="25" t="s">
        <v>637</v>
      </c>
      <c r="R3264" s="25" t="s">
        <v>638</v>
      </c>
      <c r="S3264" s="3">
        <v>-20</v>
      </c>
      <c r="T3264" s="55"/>
      <c r="U3264" s="25" t="s">
        <v>3595</v>
      </c>
      <c r="V3264" s="25" t="str">
        <f>VLOOKUP(P3264,'Customer List'!B:C,2,)</f>
        <v>Delhi</v>
      </c>
      <c r="W3264" s="56"/>
      <c r="X3264" s="45">
        <f t="shared" si="542"/>
        <v>45938</v>
      </c>
      <c r="Y3264" s="25">
        <f t="shared" si="539"/>
        <v>0</v>
      </c>
      <c r="Z3264" s="25" t="str">
        <f t="shared" si="540"/>
        <v>Wednesday</v>
      </c>
      <c r="AA3264" s="25" t="str">
        <f t="shared" si="541"/>
        <v>Wednesday</v>
      </c>
      <c r="AB3264" s="25" t="str">
        <f>VLOOKUP(U3264,'Currency Sheet'!A:C,3,)</f>
        <v>DOLLAR</v>
      </c>
      <c r="AC3264" s="67" t="str">
        <f>VLOOKUP(P3264,'Customer List'!B:D,3,)</f>
        <v>Local</v>
      </c>
    </row>
    <row r="3265" spans="1:29" x14ac:dyDescent="0.25">
      <c r="A3265" s="25">
        <f t="shared" si="535"/>
        <v>3261</v>
      </c>
      <c r="B3265" s="25" t="s">
        <v>4741</v>
      </c>
      <c r="C3265" s="45">
        <v>45926</v>
      </c>
      <c r="D3265" s="45">
        <v>45937</v>
      </c>
      <c r="E3265" s="8">
        <v>361</v>
      </c>
      <c r="F3265" s="8">
        <f t="shared" si="536"/>
        <v>31768</v>
      </c>
      <c r="G3265" s="54">
        <f t="shared" si="537"/>
        <v>31768</v>
      </c>
      <c r="H3265" s="25" t="s">
        <v>4533</v>
      </c>
      <c r="I3265" s="25" t="s">
        <v>4534</v>
      </c>
      <c r="J3265" s="25">
        <v>1</v>
      </c>
      <c r="K3265" s="25">
        <v>1</v>
      </c>
      <c r="L3265" s="25">
        <f t="shared" si="538"/>
        <v>0</v>
      </c>
      <c r="M3265" s="25" t="s">
        <v>4902</v>
      </c>
      <c r="N3265" s="45">
        <v>45937</v>
      </c>
      <c r="O3265" s="54">
        <v>54075</v>
      </c>
      <c r="P3265" s="25" t="s">
        <v>296</v>
      </c>
      <c r="Q3265" s="25">
        <v>58156572773</v>
      </c>
      <c r="R3265" s="25"/>
      <c r="S3265" s="3">
        <v>-20</v>
      </c>
      <c r="T3265" s="55"/>
      <c r="U3265" s="25" t="s">
        <v>3595</v>
      </c>
      <c r="V3265" s="25" t="str">
        <f>VLOOKUP(P3265,'Customer List'!B:C,2,)</f>
        <v>Kerala</v>
      </c>
      <c r="W3265" s="56"/>
      <c r="X3265" s="45" t="str">
        <f t="shared" si="542"/>
        <v/>
      </c>
      <c r="Y3265" s="25" t="str">
        <f t="shared" si="539"/>
        <v/>
      </c>
      <c r="Z3265" s="25" t="str">
        <f t="shared" si="540"/>
        <v>Tuesday</v>
      </c>
      <c r="AA3265" s="25" t="str">
        <f t="shared" si="541"/>
        <v/>
      </c>
      <c r="AB3265" s="25" t="str">
        <f>VLOOKUP(U3265,'Currency Sheet'!A:C,3,)</f>
        <v>DOLLAR</v>
      </c>
      <c r="AC3265" s="67" t="str">
        <f>VLOOKUP(P3265,'Customer List'!B:D,3,)</f>
        <v>OutStation</v>
      </c>
    </row>
    <row r="3266" spans="1:29" x14ac:dyDescent="0.25">
      <c r="A3266" s="25">
        <f t="shared" si="535"/>
        <v>3262</v>
      </c>
      <c r="B3266" s="25" t="s">
        <v>4741</v>
      </c>
      <c r="C3266" s="45">
        <v>45926</v>
      </c>
      <c r="D3266" s="45">
        <v>45937</v>
      </c>
      <c r="E3266" s="8">
        <v>69</v>
      </c>
      <c r="F3266" s="8">
        <f t="shared" si="536"/>
        <v>6072</v>
      </c>
      <c r="G3266" s="54">
        <f t="shared" si="537"/>
        <v>18216</v>
      </c>
      <c r="H3266" s="25" t="s">
        <v>356</v>
      </c>
      <c r="I3266" s="25" t="s">
        <v>4139</v>
      </c>
      <c r="J3266" s="25">
        <v>3</v>
      </c>
      <c r="K3266" s="25"/>
      <c r="L3266" s="25">
        <f t="shared" si="538"/>
        <v>3</v>
      </c>
      <c r="M3266" s="25"/>
      <c r="N3266" s="45"/>
      <c r="O3266" s="54"/>
      <c r="P3266" s="25" t="s">
        <v>1149</v>
      </c>
      <c r="Q3266" s="25"/>
      <c r="R3266" s="25"/>
      <c r="S3266" s="3">
        <v>4</v>
      </c>
      <c r="T3266" s="55"/>
      <c r="U3266" s="25" t="s">
        <v>3595</v>
      </c>
      <c r="V3266" s="25" t="str">
        <f>VLOOKUP(P3266,'Customer List'!B:C,2,)</f>
        <v>STOCK</v>
      </c>
      <c r="W3266" s="56" t="s">
        <v>1149</v>
      </c>
      <c r="X3266" s="45" t="str">
        <f t="shared" si="542"/>
        <v/>
      </c>
      <c r="Y3266" s="25" t="str">
        <f t="shared" si="539"/>
        <v/>
      </c>
      <c r="Z3266" s="25" t="str">
        <f t="shared" si="540"/>
        <v/>
      </c>
      <c r="AA3266" s="25" t="str">
        <f t="shared" si="541"/>
        <v/>
      </c>
      <c r="AB3266" s="25" t="str">
        <f>VLOOKUP(U3266,'Currency Sheet'!A:C,3,)</f>
        <v>DOLLAR</v>
      </c>
      <c r="AC3266" s="67" t="str">
        <f>VLOOKUP(P3266,'Customer List'!B:D,3,)</f>
        <v>STOCK</v>
      </c>
    </row>
    <row r="3267" spans="1:29" x14ac:dyDescent="0.25">
      <c r="A3267" s="25">
        <f t="shared" si="535"/>
        <v>3263</v>
      </c>
      <c r="B3267" s="25" t="s">
        <v>4741</v>
      </c>
      <c r="C3267" s="45">
        <v>45926</v>
      </c>
      <c r="D3267" s="45">
        <v>45937</v>
      </c>
      <c r="E3267" s="8">
        <v>237</v>
      </c>
      <c r="F3267" s="8">
        <f t="shared" si="536"/>
        <v>20856</v>
      </c>
      <c r="G3267" s="54">
        <f t="shared" si="537"/>
        <v>62568</v>
      </c>
      <c r="H3267" s="25" t="s">
        <v>322</v>
      </c>
      <c r="I3267" s="25" t="s">
        <v>4147</v>
      </c>
      <c r="J3267" s="25">
        <v>3</v>
      </c>
      <c r="K3267" s="25"/>
      <c r="L3267" s="25">
        <f t="shared" si="538"/>
        <v>3</v>
      </c>
      <c r="M3267" s="25"/>
      <c r="N3267" s="45"/>
      <c r="O3267" s="54"/>
      <c r="P3267" s="25" t="s">
        <v>1149</v>
      </c>
      <c r="Q3267" s="25"/>
      <c r="R3267" s="25"/>
      <c r="S3267" s="3">
        <v>4</v>
      </c>
      <c r="T3267" s="55"/>
      <c r="U3267" s="25" t="s">
        <v>3595</v>
      </c>
      <c r="V3267" s="25" t="str">
        <f>VLOOKUP(P3267,'Customer List'!B:C,2,)</f>
        <v>STOCK</v>
      </c>
      <c r="W3267" s="56" t="s">
        <v>1149</v>
      </c>
      <c r="X3267" s="45" t="str">
        <f t="shared" si="542"/>
        <v/>
      </c>
      <c r="Y3267" s="25" t="str">
        <f t="shared" si="539"/>
        <v/>
      </c>
      <c r="Z3267" s="25" t="str">
        <f t="shared" si="540"/>
        <v/>
      </c>
      <c r="AA3267" s="25" t="str">
        <f t="shared" si="541"/>
        <v/>
      </c>
      <c r="AB3267" s="25" t="str">
        <f>VLOOKUP(U3267,'Currency Sheet'!A:C,3,)</f>
        <v>DOLLAR</v>
      </c>
      <c r="AC3267" s="67" t="str">
        <f>VLOOKUP(P3267,'Customer List'!B:D,3,)</f>
        <v>STOCK</v>
      </c>
    </row>
    <row r="3268" spans="1:29" x14ac:dyDescent="0.25">
      <c r="A3268" s="25">
        <f t="shared" si="535"/>
        <v>3264</v>
      </c>
      <c r="B3268" s="25" t="s">
        <v>4741</v>
      </c>
      <c r="C3268" s="45">
        <v>45926</v>
      </c>
      <c r="D3268" s="45">
        <v>45937</v>
      </c>
      <c r="E3268" s="8">
        <v>393</v>
      </c>
      <c r="F3268" s="8">
        <f t="shared" si="536"/>
        <v>34584</v>
      </c>
      <c r="G3268" s="54">
        <f t="shared" si="537"/>
        <v>103752</v>
      </c>
      <c r="H3268" s="25" t="s">
        <v>365</v>
      </c>
      <c r="I3268" s="25" t="s">
        <v>4146</v>
      </c>
      <c r="J3268" s="25">
        <v>3</v>
      </c>
      <c r="K3268" s="25"/>
      <c r="L3268" s="25">
        <f t="shared" si="538"/>
        <v>3</v>
      </c>
      <c r="M3268" s="25"/>
      <c r="N3268" s="45"/>
      <c r="O3268" s="54"/>
      <c r="P3268" s="25" t="s">
        <v>1149</v>
      </c>
      <c r="Q3268" s="25"/>
      <c r="R3268" s="25"/>
      <c r="S3268" s="3">
        <v>4</v>
      </c>
      <c r="T3268" s="55"/>
      <c r="U3268" s="25" t="s">
        <v>3595</v>
      </c>
      <c r="V3268" s="25" t="str">
        <f>VLOOKUP(P3268,'Customer List'!B:C,2,)</f>
        <v>STOCK</v>
      </c>
      <c r="W3268" s="56" t="s">
        <v>1149</v>
      </c>
      <c r="X3268" s="45" t="str">
        <f t="shared" si="542"/>
        <v/>
      </c>
      <c r="Y3268" s="25" t="str">
        <f t="shared" si="539"/>
        <v/>
      </c>
      <c r="Z3268" s="25" t="str">
        <f t="shared" si="540"/>
        <v/>
      </c>
      <c r="AA3268" s="25" t="str">
        <f t="shared" si="541"/>
        <v/>
      </c>
      <c r="AB3268" s="25" t="str">
        <f>VLOOKUP(U3268,'Currency Sheet'!A:C,3,)</f>
        <v>DOLLAR</v>
      </c>
      <c r="AC3268" s="67" t="str">
        <f>VLOOKUP(P3268,'Customer List'!B:D,3,)</f>
        <v>STOCK</v>
      </c>
    </row>
    <row r="3269" spans="1:29" x14ac:dyDescent="0.25">
      <c r="A3269" s="25">
        <f t="shared" si="535"/>
        <v>3265</v>
      </c>
      <c r="B3269" s="25" t="s">
        <v>4760</v>
      </c>
      <c r="C3269" s="45">
        <v>45933</v>
      </c>
      <c r="D3269" s="45">
        <v>45937</v>
      </c>
      <c r="E3269" s="8">
        <v>1037.5</v>
      </c>
      <c r="F3269" s="8">
        <f t="shared" si="536"/>
        <v>91300</v>
      </c>
      <c r="G3269" s="54">
        <f t="shared" si="537"/>
        <v>182600</v>
      </c>
      <c r="H3269" s="25">
        <v>50516</v>
      </c>
      <c r="I3269" s="25" t="s">
        <v>4752</v>
      </c>
      <c r="J3269" s="25">
        <v>2</v>
      </c>
      <c r="K3269" s="25">
        <v>2</v>
      </c>
      <c r="L3269" s="25">
        <f t="shared" si="538"/>
        <v>0</v>
      </c>
      <c r="M3269" s="25" t="s">
        <v>4963</v>
      </c>
      <c r="N3269" s="45">
        <v>45937</v>
      </c>
      <c r="O3269" s="54">
        <v>323700</v>
      </c>
      <c r="P3269" s="25" t="s">
        <v>2490</v>
      </c>
      <c r="Q3269" s="25">
        <v>58156584054</v>
      </c>
      <c r="R3269" s="25" t="s">
        <v>41</v>
      </c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>
        <v>45938</v>
      </c>
      <c r="Y3269" s="25">
        <f t="shared" si="539"/>
        <v>1</v>
      </c>
      <c r="Z3269" s="25" t="str">
        <f t="shared" si="540"/>
        <v>Tuesday</v>
      </c>
      <c r="AA3269" s="25" t="str">
        <f t="shared" si="541"/>
        <v>Wednesday</v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x14ac:dyDescent="0.25">
      <c r="A3270" s="25">
        <f t="shared" si="535"/>
        <v>3266</v>
      </c>
      <c r="B3270" s="25" t="s">
        <v>4760</v>
      </c>
      <c r="C3270" s="45">
        <v>45933</v>
      </c>
      <c r="D3270" s="45">
        <v>45937</v>
      </c>
      <c r="E3270" s="8">
        <v>960</v>
      </c>
      <c r="F3270" s="8">
        <f t="shared" si="536"/>
        <v>84480</v>
      </c>
      <c r="G3270" s="54">
        <f t="shared" si="537"/>
        <v>168960</v>
      </c>
      <c r="H3270" s="25" t="s">
        <v>4753</v>
      </c>
      <c r="I3270" s="25" t="s">
        <v>4754</v>
      </c>
      <c r="J3270" s="25">
        <v>2</v>
      </c>
      <c r="K3270" s="25">
        <v>2</v>
      </c>
      <c r="L3270" s="25">
        <f t="shared" si="538"/>
        <v>0</v>
      </c>
      <c r="M3270" s="25" t="s">
        <v>4963</v>
      </c>
      <c r="N3270" s="45">
        <v>45937</v>
      </c>
      <c r="O3270" s="54">
        <v>299520</v>
      </c>
      <c r="P3270" s="25" t="s">
        <v>2490</v>
      </c>
      <c r="Q3270" s="25">
        <v>58156584054</v>
      </c>
      <c r="R3270" s="25" t="s">
        <v>41</v>
      </c>
      <c r="S3270" s="3">
        <v>-80</v>
      </c>
      <c r="T3270" s="55"/>
      <c r="U3270" s="25" t="s">
        <v>493</v>
      </c>
      <c r="V3270" s="25" t="str">
        <f>VLOOKUP(P3270,'Customer List'!B:C,2,)</f>
        <v>Kolkata</v>
      </c>
      <c r="W3270" s="56"/>
      <c r="X3270" s="45">
        <v>45938</v>
      </c>
      <c r="Y3270" s="25">
        <f t="shared" si="539"/>
        <v>1</v>
      </c>
      <c r="Z3270" s="25" t="str">
        <f t="shared" si="540"/>
        <v>Tuesday</v>
      </c>
      <c r="AA3270" s="25" t="str">
        <f t="shared" si="541"/>
        <v>Wednesday</v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x14ac:dyDescent="0.25">
      <c r="A3271" s="25">
        <f t="shared" si="535"/>
        <v>3267</v>
      </c>
      <c r="B3271" s="25" t="s">
        <v>4760</v>
      </c>
      <c r="C3271" s="45">
        <v>45933</v>
      </c>
      <c r="D3271" s="45">
        <v>45937</v>
      </c>
      <c r="E3271" s="8">
        <v>472.5</v>
      </c>
      <c r="F3271" s="8">
        <f t="shared" si="536"/>
        <v>41580</v>
      </c>
      <c r="G3271" s="54">
        <f t="shared" si="537"/>
        <v>83160</v>
      </c>
      <c r="H3271" s="25">
        <v>79315</v>
      </c>
      <c r="I3271" s="25" t="s">
        <v>4755</v>
      </c>
      <c r="J3271" s="25">
        <v>2</v>
      </c>
      <c r="K3271" s="25">
        <v>2</v>
      </c>
      <c r="L3271" s="25">
        <f t="shared" si="538"/>
        <v>0</v>
      </c>
      <c r="M3271" s="25" t="s">
        <v>4963</v>
      </c>
      <c r="N3271" s="45">
        <v>45937</v>
      </c>
      <c r="O3271" s="54">
        <v>147420</v>
      </c>
      <c r="P3271" s="25" t="s">
        <v>2490</v>
      </c>
      <c r="Q3271" s="25">
        <v>58156584054</v>
      </c>
      <c r="R3271" s="25" t="s">
        <v>41</v>
      </c>
      <c r="S3271" s="3">
        <v>-80</v>
      </c>
      <c r="T3271" s="55"/>
      <c r="U3271" s="25" t="s">
        <v>493</v>
      </c>
      <c r="V3271" s="25" t="str">
        <f>VLOOKUP(P3271,'Customer List'!B:C,2,)</f>
        <v>Kolkata</v>
      </c>
      <c r="W3271" s="56"/>
      <c r="X3271" s="45">
        <v>45938</v>
      </c>
      <c r="Y3271" s="25">
        <f t="shared" si="539"/>
        <v>1</v>
      </c>
      <c r="Z3271" s="25" t="str">
        <f t="shared" si="540"/>
        <v>Tuesday</v>
      </c>
      <c r="AA3271" s="25" t="str">
        <f t="shared" si="541"/>
        <v>Wednesday</v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x14ac:dyDescent="0.25">
      <c r="A3272" s="25">
        <f t="shared" si="535"/>
        <v>3268</v>
      </c>
      <c r="B3272" s="25" t="s">
        <v>4760</v>
      </c>
      <c r="C3272" s="45">
        <v>45933</v>
      </c>
      <c r="D3272" s="45">
        <v>45937</v>
      </c>
      <c r="E3272" s="8">
        <v>452.5</v>
      </c>
      <c r="F3272" s="8">
        <f t="shared" si="536"/>
        <v>39820</v>
      </c>
      <c r="G3272" s="54">
        <f t="shared" si="537"/>
        <v>79640</v>
      </c>
      <c r="H3272" s="25">
        <v>79282</v>
      </c>
      <c r="I3272" s="25" t="s">
        <v>4756</v>
      </c>
      <c r="J3272" s="25">
        <v>2</v>
      </c>
      <c r="K3272" s="25">
        <v>2</v>
      </c>
      <c r="L3272" s="25">
        <f t="shared" si="538"/>
        <v>0</v>
      </c>
      <c r="M3272" s="25" t="s">
        <v>4963</v>
      </c>
      <c r="N3272" s="45">
        <v>45937</v>
      </c>
      <c r="O3272" s="54">
        <v>141180</v>
      </c>
      <c r="P3272" s="25" t="s">
        <v>2490</v>
      </c>
      <c r="Q3272" s="25">
        <v>58156584054</v>
      </c>
      <c r="R3272" s="25" t="s">
        <v>41</v>
      </c>
      <c r="S3272" s="3">
        <v>-80</v>
      </c>
      <c r="T3272" s="55"/>
      <c r="U3272" s="25" t="s">
        <v>493</v>
      </c>
      <c r="V3272" s="25" t="str">
        <f>VLOOKUP(P3272,'Customer List'!B:C,2,)</f>
        <v>Kolkata</v>
      </c>
      <c r="W3272" s="56"/>
      <c r="X3272" s="45">
        <v>45938</v>
      </c>
      <c r="Y3272" s="25">
        <f t="shared" si="539"/>
        <v>1</v>
      </c>
      <c r="Z3272" s="25" t="str">
        <f t="shared" si="540"/>
        <v>Tuesday</v>
      </c>
      <c r="AA3272" s="25" t="str">
        <f t="shared" si="541"/>
        <v>Wednesday</v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x14ac:dyDescent="0.25">
      <c r="A3273" s="25">
        <f t="shared" si="535"/>
        <v>3269</v>
      </c>
      <c r="B3273" s="25" t="s">
        <v>2484</v>
      </c>
      <c r="C3273" s="45">
        <v>45884</v>
      </c>
      <c r="D3273" s="45">
        <v>45890</v>
      </c>
      <c r="E3273" s="8">
        <v>0</v>
      </c>
      <c r="F3273" s="8">
        <f t="shared" si="536"/>
        <v>0</v>
      </c>
      <c r="G3273" s="54">
        <f t="shared" si="537"/>
        <v>0</v>
      </c>
      <c r="H3273" s="65">
        <v>421601</v>
      </c>
      <c r="I3273" s="25" t="s">
        <v>3050</v>
      </c>
      <c r="J3273" s="25">
        <v>3</v>
      </c>
      <c r="K3273" s="25">
        <v>3</v>
      </c>
      <c r="L3273" s="25">
        <f t="shared" si="538"/>
        <v>0</v>
      </c>
      <c r="M3273" s="25"/>
      <c r="N3273" s="45">
        <v>45941</v>
      </c>
      <c r="O3273" s="54"/>
      <c r="P3273" s="25" t="s">
        <v>622</v>
      </c>
      <c r="Q3273" s="25"/>
      <c r="R3273" s="25"/>
      <c r="S3273" s="3" t="s">
        <v>2058</v>
      </c>
      <c r="T3273" s="55" t="s">
        <v>4999</v>
      </c>
      <c r="U3273" s="25" t="s">
        <v>19</v>
      </c>
      <c r="V3273" s="25" t="str">
        <f>VLOOKUP(P3273,'Customer List'!B:C,2,)</f>
        <v>Hyderabad</v>
      </c>
      <c r="W3273" s="56" t="s">
        <v>4865</v>
      </c>
      <c r="X3273" s="45" t="str">
        <f>IF(OR(R3273 = "PRIYANKA MADAM", R3273 = "DEEPAK", R3273 = "PORTER"),N3273,"")</f>
        <v/>
      </c>
      <c r="Y3273" s="25" t="str">
        <f t="shared" si="539"/>
        <v/>
      </c>
      <c r="Z3273" s="25" t="str">
        <f t="shared" si="540"/>
        <v>Saturday</v>
      </c>
      <c r="AA3273" s="25" t="str">
        <f t="shared" si="541"/>
        <v/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x14ac:dyDescent="0.25">
      <c r="A3274" s="25">
        <f t="shared" si="535"/>
        <v>3270</v>
      </c>
      <c r="B3274" s="25" t="s">
        <v>4740</v>
      </c>
      <c r="C3274" s="45">
        <v>45926</v>
      </c>
      <c r="D3274" s="45">
        <v>45936</v>
      </c>
      <c r="E3274" s="8">
        <v>285</v>
      </c>
      <c r="F3274" s="8">
        <f t="shared" si="536"/>
        <v>25080</v>
      </c>
      <c r="G3274" s="54">
        <f t="shared" si="537"/>
        <v>75240</v>
      </c>
      <c r="H3274" s="25">
        <v>307646</v>
      </c>
      <c r="I3274" s="25" t="s">
        <v>4586</v>
      </c>
      <c r="J3274" s="25">
        <v>3</v>
      </c>
      <c r="K3274" s="25">
        <v>3</v>
      </c>
      <c r="L3274" s="25">
        <f t="shared" si="538"/>
        <v>0</v>
      </c>
      <c r="M3274" s="25" t="s">
        <v>4945</v>
      </c>
      <c r="N3274" s="45">
        <v>45937</v>
      </c>
      <c r="O3274" s="54">
        <v>114855</v>
      </c>
      <c r="P3274" s="25" t="s">
        <v>184</v>
      </c>
      <c r="Q3274" s="25">
        <v>58156566646</v>
      </c>
      <c r="R3274" s="25" t="s">
        <v>41</v>
      </c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/>
      <c r="X3274" s="45">
        <v>45938</v>
      </c>
      <c r="Y3274" s="25">
        <f t="shared" si="539"/>
        <v>1</v>
      </c>
      <c r="Z3274" s="25" t="str">
        <f t="shared" si="540"/>
        <v>Tuesday</v>
      </c>
      <c r="AA3274" s="25" t="str">
        <f t="shared" si="541"/>
        <v>Wednesday</v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x14ac:dyDescent="0.25">
      <c r="A3275" s="25">
        <f t="shared" si="535"/>
        <v>3271</v>
      </c>
      <c r="B3275" s="25" t="s">
        <v>4740</v>
      </c>
      <c r="C3275" s="45">
        <v>45926</v>
      </c>
      <c r="D3275" s="45">
        <v>45936</v>
      </c>
      <c r="E3275" s="8">
        <v>326.25</v>
      </c>
      <c r="F3275" s="8">
        <f t="shared" si="536"/>
        <v>28710</v>
      </c>
      <c r="G3275" s="54">
        <f t="shared" si="537"/>
        <v>86130</v>
      </c>
      <c r="H3275" s="25">
        <v>313238</v>
      </c>
      <c r="I3275" s="25" t="s">
        <v>3889</v>
      </c>
      <c r="J3275" s="25">
        <v>3</v>
      </c>
      <c r="K3275" s="25">
        <v>3</v>
      </c>
      <c r="L3275" s="25">
        <f t="shared" si="538"/>
        <v>0</v>
      </c>
      <c r="M3275" s="25" t="s">
        <v>4945</v>
      </c>
      <c r="N3275" s="45">
        <v>45937</v>
      </c>
      <c r="O3275" s="54">
        <v>131478</v>
      </c>
      <c r="P3275" s="25" t="s">
        <v>184</v>
      </c>
      <c r="Q3275" s="25">
        <v>58156566646</v>
      </c>
      <c r="R3275" s="25" t="s">
        <v>41</v>
      </c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/>
      <c r="X3275" s="45">
        <v>45938</v>
      </c>
      <c r="Y3275" s="25">
        <f t="shared" si="539"/>
        <v>1</v>
      </c>
      <c r="Z3275" s="25" t="str">
        <f t="shared" si="540"/>
        <v>Tuesday</v>
      </c>
      <c r="AA3275" s="25" t="str">
        <f t="shared" si="541"/>
        <v>Wednesday</v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x14ac:dyDescent="0.25">
      <c r="A3276" s="25">
        <f t="shared" si="535"/>
        <v>3272</v>
      </c>
      <c r="B3276" s="25" t="s">
        <v>4740</v>
      </c>
      <c r="C3276" s="45">
        <v>45926</v>
      </c>
      <c r="D3276" s="45">
        <v>45936</v>
      </c>
      <c r="E3276" s="8">
        <v>321.75</v>
      </c>
      <c r="F3276" s="8">
        <f t="shared" si="536"/>
        <v>28314</v>
      </c>
      <c r="G3276" s="54">
        <f t="shared" si="537"/>
        <v>84942</v>
      </c>
      <c r="H3276" s="25">
        <v>337238</v>
      </c>
      <c r="I3276" s="25" t="s">
        <v>3894</v>
      </c>
      <c r="J3276" s="25">
        <v>3</v>
      </c>
      <c r="K3276" s="25">
        <v>3</v>
      </c>
      <c r="L3276" s="25">
        <f t="shared" si="538"/>
        <v>0</v>
      </c>
      <c r="M3276" s="25" t="s">
        <v>4877</v>
      </c>
      <c r="N3276" s="45">
        <v>45937</v>
      </c>
      <c r="O3276" s="54">
        <v>110038.5</v>
      </c>
      <c r="P3276" s="25" t="s">
        <v>243</v>
      </c>
      <c r="Q3276" s="25">
        <v>58156569435</v>
      </c>
      <c r="R3276" s="25" t="s">
        <v>41</v>
      </c>
      <c r="S3276" s="3">
        <v>4</v>
      </c>
      <c r="T3276" s="55"/>
      <c r="U3276" s="25" t="s">
        <v>19</v>
      </c>
      <c r="V3276" s="25" t="str">
        <f>VLOOKUP(P3276,'Customer List'!B:C,2,)</f>
        <v>Mumbai</v>
      </c>
      <c r="W3276" s="56"/>
      <c r="X3276" s="45">
        <v>45938</v>
      </c>
      <c r="Y3276" s="25">
        <f t="shared" si="539"/>
        <v>1</v>
      </c>
      <c r="Z3276" s="25" t="str">
        <f t="shared" si="540"/>
        <v>Tuesday</v>
      </c>
      <c r="AA3276" s="25" t="str">
        <f t="shared" si="541"/>
        <v>Wednesday</v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x14ac:dyDescent="0.25">
      <c r="A3277" s="25">
        <f t="shared" si="535"/>
        <v>3273</v>
      </c>
      <c r="B3277" s="25" t="s">
        <v>4740</v>
      </c>
      <c r="C3277" s="45">
        <v>45926</v>
      </c>
      <c r="D3277" s="45">
        <v>45936</v>
      </c>
      <c r="E3277" s="8">
        <v>334.5</v>
      </c>
      <c r="F3277" s="8">
        <f t="shared" si="536"/>
        <v>29436</v>
      </c>
      <c r="G3277" s="54">
        <f t="shared" si="537"/>
        <v>117744</v>
      </c>
      <c r="H3277" s="25">
        <v>306026</v>
      </c>
      <c r="I3277" s="25" t="s">
        <v>4582</v>
      </c>
      <c r="J3277" s="25">
        <v>4</v>
      </c>
      <c r="K3277" s="25">
        <v>4</v>
      </c>
      <c r="L3277" s="25">
        <f t="shared" si="538"/>
        <v>0</v>
      </c>
      <c r="M3277" s="25" t="s">
        <v>4877</v>
      </c>
      <c r="N3277" s="45">
        <v>45937</v>
      </c>
      <c r="O3277" s="54">
        <v>174653.6</v>
      </c>
      <c r="P3277" s="25" t="s">
        <v>243</v>
      </c>
      <c r="Q3277" s="25">
        <v>58156569435</v>
      </c>
      <c r="R3277" s="25" t="s">
        <v>41</v>
      </c>
      <c r="S3277" s="3">
        <v>4</v>
      </c>
      <c r="T3277" s="55"/>
      <c r="U3277" s="25" t="s">
        <v>19</v>
      </c>
      <c r="V3277" s="25" t="str">
        <f>VLOOKUP(P3277,'Customer List'!B:C,2,)</f>
        <v>Mumbai</v>
      </c>
      <c r="W3277" s="56"/>
      <c r="X3277" s="45">
        <v>45938</v>
      </c>
      <c r="Y3277" s="25">
        <f t="shared" si="539"/>
        <v>1</v>
      </c>
      <c r="Z3277" s="25" t="str">
        <f t="shared" si="540"/>
        <v>Tuesday</v>
      </c>
      <c r="AA3277" s="25" t="str">
        <f t="shared" si="541"/>
        <v>Wednesday</v>
      </c>
      <c r="AB3277" s="25" t="str">
        <f>VLOOKUP(U3277,'Currency Sheet'!A:C,3,)</f>
        <v>DOLLAR</v>
      </c>
      <c r="AC3277" s="67" t="str">
        <f>VLOOKUP(P3277,'Customer List'!B:D,3,)</f>
        <v>OutStation</v>
      </c>
    </row>
    <row r="3278" spans="1:29" x14ac:dyDescent="0.25">
      <c r="A3278" s="25">
        <f t="shared" si="535"/>
        <v>3274</v>
      </c>
      <c r="B3278" s="25" t="s">
        <v>4740</v>
      </c>
      <c r="C3278" s="45">
        <v>45926</v>
      </c>
      <c r="D3278" s="45">
        <v>45936</v>
      </c>
      <c r="E3278" s="8">
        <v>305.25</v>
      </c>
      <c r="F3278" s="8">
        <f t="shared" si="536"/>
        <v>26862</v>
      </c>
      <c r="G3278" s="54">
        <f t="shared" si="537"/>
        <v>188034</v>
      </c>
      <c r="H3278" s="25">
        <v>318340</v>
      </c>
      <c r="I3278" s="25" t="s">
        <v>3799</v>
      </c>
      <c r="J3278" s="25">
        <v>7</v>
      </c>
      <c r="K3278" s="25">
        <v>7</v>
      </c>
      <c r="L3278" s="25">
        <f t="shared" si="538"/>
        <v>0</v>
      </c>
      <c r="M3278" s="25" t="s">
        <v>4877</v>
      </c>
      <c r="N3278" s="45">
        <v>45937</v>
      </c>
      <c r="O3278" s="54">
        <v>297563.84000000003</v>
      </c>
      <c r="P3278" s="25" t="s">
        <v>243</v>
      </c>
      <c r="Q3278" s="25">
        <v>58156569435</v>
      </c>
      <c r="R3278" s="25" t="s">
        <v>41</v>
      </c>
      <c r="S3278" s="3">
        <v>4</v>
      </c>
      <c r="T3278" s="55"/>
      <c r="U3278" s="25" t="s">
        <v>19</v>
      </c>
      <c r="V3278" s="25" t="str">
        <f>VLOOKUP(P3278,'Customer List'!B:C,2,)</f>
        <v>Mumbai</v>
      </c>
      <c r="W3278" s="56"/>
      <c r="X3278" s="45">
        <v>45938</v>
      </c>
      <c r="Y3278" s="25">
        <f t="shared" si="539"/>
        <v>1</v>
      </c>
      <c r="Z3278" s="25" t="str">
        <f t="shared" si="540"/>
        <v>Tuesday</v>
      </c>
      <c r="AA3278" s="25" t="str">
        <f t="shared" si="541"/>
        <v>Wednesday</v>
      </c>
      <c r="AB3278" s="25" t="str">
        <f>VLOOKUP(U3278,'Currency Sheet'!A:C,3,)</f>
        <v>DOLLAR</v>
      </c>
      <c r="AC3278" s="67" t="str">
        <f>VLOOKUP(P3278,'Customer List'!B:D,3,)</f>
        <v>OutStation</v>
      </c>
    </row>
    <row r="3279" spans="1:29" x14ac:dyDescent="0.25">
      <c r="A3279" s="25">
        <f t="shared" si="535"/>
        <v>3275</v>
      </c>
      <c r="B3279" s="25" t="s">
        <v>4760</v>
      </c>
      <c r="C3279" s="45">
        <v>45933</v>
      </c>
      <c r="D3279" s="45">
        <v>45937</v>
      </c>
      <c r="E3279" s="8">
        <v>305</v>
      </c>
      <c r="F3279" s="8">
        <f t="shared" si="536"/>
        <v>26840</v>
      </c>
      <c r="G3279" s="54">
        <f t="shared" si="537"/>
        <v>26840</v>
      </c>
      <c r="H3279" s="25">
        <v>50202</v>
      </c>
      <c r="I3279" s="25" t="s">
        <v>4757</v>
      </c>
      <c r="J3279" s="25">
        <v>1</v>
      </c>
      <c r="K3279" s="25">
        <v>1</v>
      </c>
      <c r="L3279" s="25">
        <f t="shared" si="538"/>
        <v>0</v>
      </c>
      <c r="M3279" s="25" t="s">
        <v>4963</v>
      </c>
      <c r="N3279" s="45">
        <v>45937</v>
      </c>
      <c r="O3279" s="54">
        <v>47580</v>
      </c>
      <c r="P3279" s="25" t="s">
        <v>2490</v>
      </c>
      <c r="Q3279" s="25">
        <v>58156584054</v>
      </c>
      <c r="R3279" s="25" t="s">
        <v>41</v>
      </c>
      <c r="S3279" s="3">
        <v>-80</v>
      </c>
      <c r="T3279" s="55"/>
      <c r="U3279" s="25" t="s">
        <v>493</v>
      </c>
      <c r="V3279" s="25" t="str">
        <f>VLOOKUP(P3279,'Customer List'!B:C,2,)</f>
        <v>Kolkata</v>
      </c>
      <c r="W3279" s="56"/>
      <c r="X3279" s="45">
        <v>45938</v>
      </c>
      <c r="Y3279" s="25">
        <f t="shared" si="539"/>
        <v>1</v>
      </c>
      <c r="Z3279" s="25" t="str">
        <f t="shared" si="540"/>
        <v>Tuesday</v>
      </c>
      <c r="AA3279" s="25" t="str">
        <f t="shared" si="541"/>
        <v>Wednesday</v>
      </c>
      <c r="AB3279" s="25" t="str">
        <f>VLOOKUP(U3279,'Currency Sheet'!A:C,3,)</f>
        <v>DOLLAR</v>
      </c>
      <c r="AC3279" s="67" t="str">
        <f>VLOOKUP(P3279,'Customer List'!B:D,3,)</f>
        <v>OutStation</v>
      </c>
    </row>
    <row r="3280" spans="1:29" x14ac:dyDescent="0.25">
      <c r="A3280" s="25">
        <f t="shared" si="535"/>
        <v>3276</v>
      </c>
      <c r="B3280" s="25" t="s">
        <v>4760</v>
      </c>
      <c r="C3280" s="45">
        <v>45933</v>
      </c>
      <c r="D3280" s="45">
        <v>45937</v>
      </c>
      <c r="E3280" s="8">
        <v>305</v>
      </c>
      <c r="F3280" s="8">
        <f t="shared" si="536"/>
        <v>26840</v>
      </c>
      <c r="G3280" s="54">
        <f t="shared" si="537"/>
        <v>26840</v>
      </c>
      <c r="H3280" s="25" t="s">
        <v>4758</v>
      </c>
      <c r="I3280" s="25" t="s">
        <v>4759</v>
      </c>
      <c r="J3280" s="25">
        <v>1</v>
      </c>
      <c r="K3280" s="25">
        <v>1</v>
      </c>
      <c r="L3280" s="25">
        <f t="shared" si="538"/>
        <v>0</v>
      </c>
      <c r="M3280" s="25" t="s">
        <v>4963</v>
      </c>
      <c r="N3280" s="45">
        <v>45937</v>
      </c>
      <c r="O3280" s="54">
        <v>47580</v>
      </c>
      <c r="P3280" s="25" t="s">
        <v>2490</v>
      </c>
      <c r="Q3280" s="25">
        <v>58156584054</v>
      </c>
      <c r="R3280" s="25" t="s">
        <v>41</v>
      </c>
      <c r="S3280" s="3">
        <v>-80</v>
      </c>
      <c r="T3280" s="55"/>
      <c r="U3280" s="25" t="s">
        <v>493</v>
      </c>
      <c r="V3280" s="25" t="str">
        <f>VLOOKUP(P3280,'Customer List'!B:C,2,)</f>
        <v>Kolkata</v>
      </c>
      <c r="W3280" s="56"/>
      <c r="X3280" s="45">
        <v>45938</v>
      </c>
      <c r="Y3280" s="25">
        <f t="shared" ref="Y3280" si="543">IF(X3280="", "", X3280-N3280)</f>
        <v>1</v>
      </c>
      <c r="Z3280" s="25" t="str">
        <f t="shared" ref="Z3280:Z3343" si="544">IF(N3280="", "", TEXT(N3280, "dddd"))</f>
        <v>Tuesday</v>
      </c>
      <c r="AA3280" s="25" t="str">
        <f t="shared" ref="AA3280:AA3343" si="545">IF(X3280="", "", TEXT(X3280, "dddd"))</f>
        <v>Wednesday</v>
      </c>
      <c r="AB3280" s="25" t="str">
        <f>VLOOKUP(U3280,'Currency Sheet'!A:C,3,)</f>
        <v>DOLLAR</v>
      </c>
      <c r="AC3280" s="67" t="str">
        <f>VLOOKUP(P3280,'Customer List'!B:D,3,)</f>
        <v>OutStation</v>
      </c>
    </row>
    <row r="3281" spans="1:29" x14ac:dyDescent="0.25">
      <c r="A3281" s="25">
        <f t="shared" si="535"/>
        <v>3277</v>
      </c>
      <c r="B3281" s="25" t="s">
        <v>4860</v>
      </c>
      <c r="C3281" s="45">
        <v>45933</v>
      </c>
      <c r="D3281" s="45">
        <v>45938</v>
      </c>
      <c r="E3281" s="8">
        <v>100.1</v>
      </c>
      <c r="F3281" s="8">
        <f t="shared" ref="F3281:F3344" si="546">IF(AB3281="DOLLAR",E3281*88,E3281)</f>
        <v>8808.7999999999993</v>
      </c>
      <c r="G3281" s="54">
        <f t="shared" ref="G3281:G3344" si="547">F3281*J3281</f>
        <v>8808.7999999999993</v>
      </c>
      <c r="H3281" s="25">
        <v>100204</v>
      </c>
      <c r="I3281" s="25" t="s">
        <v>4766</v>
      </c>
      <c r="J3281" s="25">
        <v>1</v>
      </c>
      <c r="K3281" s="25">
        <v>1</v>
      </c>
      <c r="L3281" s="25">
        <f t="shared" si="538"/>
        <v>0</v>
      </c>
      <c r="M3281" s="25"/>
      <c r="N3281" s="45">
        <v>45941</v>
      </c>
      <c r="O3281" s="54"/>
      <c r="P3281" s="25" t="s">
        <v>618</v>
      </c>
      <c r="Q3281" s="25"/>
      <c r="R3281" s="25"/>
      <c r="S3281" s="3">
        <v>4</v>
      </c>
      <c r="T3281" s="55"/>
      <c r="U3281" s="25" t="s">
        <v>19</v>
      </c>
      <c r="V3281" s="25" t="str">
        <f>VLOOKUP(P3281,'Customer List'!B:C,2,)</f>
        <v>Bhuvneshwar</v>
      </c>
      <c r="W3281" s="56" t="s">
        <v>4865</v>
      </c>
      <c r="X3281" s="45" t="str">
        <f t="shared" ref="X3281:X3312" si="548">IF(OR(R3281 = "PRIYANKA MADAM", R3281 = "DEEPAK", R3281 = "PORTER"),N3281,"")</f>
        <v/>
      </c>
      <c r="Y3281" s="25" t="str">
        <f t="shared" ref="Y3281:Y3343" si="549">IF(X3281="", "", X3281-N3281)</f>
        <v/>
      </c>
      <c r="Z3281" s="25" t="str">
        <f t="shared" si="544"/>
        <v>Saturday</v>
      </c>
      <c r="AA3281" s="25" t="str">
        <f t="shared" si="545"/>
        <v/>
      </c>
      <c r="AB3281" s="25" t="str">
        <f>VLOOKUP(U3281,'Currency Sheet'!A:C,3,)</f>
        <v>DOLLAR</v>
      </c>
      <c r="AC3281" s="67" t="str">
        <f>VLOOKUP(P3281,'Customer List'!B:D,3,)</f>
        <v>OutStation</v>
      </c>
    </row>
    <row r="3282" spans="1:29" x14ac:dyDescent="0.25">
      <c r="A3282" s="25">
        <f t="shared" si="535"/>
        <v>3278</v>
      </c>
      <c r="B3282" s="25" t="s">
        <v>4860</v>
      </c>
      <c r="C3282" s="45">
        <v>45933</v>
      </c>
      <c r="D3282" s="45">
        <v>45938</v>
      </c>
      <c r="E3282" s="8">
        <v>150.5</v>
      </c>
      <c r="F3282" s="8">
        <f t="shared" si="546"/>
        <v>13244</v>
      </c>
      <c r="G3282" s="54">
        <f t="shared" si="547"/>
        <v>13244</v>
      </c>
      <c r="H3282" s="25">
        <v>100216</v>
      </c>
      <c r="I3282" s="25" t="s">
        <v>4766</v>
      </c>
      <c r="J3282" s="25">
        <v>1</v>
      </c>
      <c r="K3282" s="25">
        <v>1</v>
      </c>
      <c r="L3282" s="25">
        <f t="shared" si="538"/>
        <v>0</v>
      </c>
      <c r="M3282" s="25"/>
      <c r="N3282" s="45">
        <v>45941</v>
      </c>
      <c r="O3282" s="54"/>
      <c r="P3282" s="25" t="s">
        <v>618</v>
      </c>
      <c r="Q3282" s="25"/>
      <c r="R3282" s="25"/>
      <c r="S3282" s="3">
        <v>4</v>
      </c>
      <c r="T3282" s="55"/>
      <c r="U3282" s="25" t="s">
        <v>19</v>
      </c>
      <c r="V3282" s="25" t="str">
        <f>VLOOKUP(P3282,'Customer List'!B:C,2,)</f>
        <v>Bhuvneshwar</v>
      </c>
      <c r="W3282" s="56" t="s">
        <v>4865</v>
      </c>
      <c r="X3282" s="45" t="str">
        <f t="shared" si="548"/>
        <v/>
      </c>
      <c r="Y3282" s="25" t="str">
        <f t="shared" si="549"/>
        <v/>
      </c>
      <c r="Z3282" s="25" t="str">
        <f t="shared" si="544"/>
        <v>Saturday</v>
      </c>
      <c r="AA3282" s="25" t="str">
        <f t="shared" si="545"/>
        <v/>
      </c>
      <c r="AB3282" s="25" t="str">
        <f>VLOOKUP(U3282,'Currency Sheet'!A:C,3,)</f>
        <v>DOLLAR</v>
      </c>
      <c r="AC3282" s="67" t="str">
        <f>VLOOKUP(P3282,'Customer List'!B:D,3,)</f>
        <v>OutStation</v>
      </c>
    </row>
    <row r="3283" spans="1:29" x14ac:dyDescent="0.25">
      <c r="A3283" s="25">
        <f t="shared" si="535"/>
        <v>3279</v>
      </c>
      <c r="B3283" s="25" t="s">
        <v>4860</v>
      </c>
      <c r="C3283" s="45">
        <v>45933</v>
      </c>
      <c r="D3283" s="45">
        <v>45938</v>
      </c>
      <c r="E3283" s="8">
        <v>169.4</v>
      </c>
      <c r="F3283" s="8">
        <f t="shared" si="546"/>
        <v>14907.2</v>
      </c>
      <c r="G3283" s="54">
        <f t="shared" si="547"/>
        <v>14907.2</v>
      </c>
      <c r="H3283" s="25">
        <v>100222</v>
      </c>
      <c r="I3283" s="25" t="s">
        <v>4766</v>
      </c>
      <c r="J3283" s="25">
        <v>1</v>
      </c>
      <c r="K3283" s="25">
        <v>1</v>
      </c>
      <c r="L3283" s="25">
        <f t="shared" si="538"/>
        <v>0</v>
      </c>
      <c r="M3283" s="25"/>
      <c r="N3283" s="45">
        <v>45941</v>
      </c>
      <c r="O3283" s="54"/>
      <c r="P3283" s="25" t="s">
        <v>320</v>
      </c>
      <c r="Q3283" s="25"/>
      <c r="R3283" s="25"/>
      <c r="S3283" s="3">
        <v>4</v>
      </c>
      <c r="T3283" s="55"/>
      <c r="U3283" s="25" t="s">
        <v>19</v>
      </c>
      <c r="V3283" s="25" t="str">
        <f>VLOOKUP(P3283,'Customer List'!B:C,2,)</f>
        <v>Gujrat</v>
      </c>
      <c r="W3283" s="56" t="s">
        <v>4865</v>
      </c>
      <c r="X3283" s="45" t="str">
        <f t="shared" si="548"/>
        <v/>
      </c>
      <c r="Y3283" s="25" t="str">
        <f t="shared" si="549"/>
        <v/>
      </c>
      <c r="Z3283" s="25" t="str">
        <f t="shared" si="544"/>
        <v>Saturday</v>
      </c>
      <c r="AA3283" s="25" t="str">
        <f t="shared" si="545"/>
        <v/>
      </c>
      <c r="AB3283" s="25" t="str">
        <f>VLOOKUP(U3283,'Currency Sheet'!A:C,3,)</f>
        <v>DOLLAR</v>
      </c>
      <c r="AC3283" s="67" t="str">
        <f>VLOOKUP(P3283,'Customer List'!B:D,3,)</f>
        <v>OutStation</v>
      </c>
    </row>
    <row r="3284" spans="1:29" x14ac:dyDescent="0.25">
      <c r="A3284" s="25">
        <f t="shared" si="535"/>
        <v>3280</v>
      </c>
      <c r="B3284" s="25" t="s">
        <v>4860</v>
      </c>
      <c r="C3284" s="45">
        <v>45933</v>
      </c>
      <c r="D3284" s="45">
        <v>45938</v>
      </c>
      <c r="E3284" s="8">
        <v>189</v>
      </c>
      <c r="F3284" s="8">
        <f t="shared" si="546"/>
        <v>16632</v>
      </c>
      <c r="G3284" s="54">
        <f t="shared" si="547"/>
        <v>16632</v>
      </c>
      <c r="H3284" s="25">
        <v>100732</v>
      </c>
      <c r="I3284" s="25" t="s">
        <v>4767</v>
      </c>
      <c r="J3284" s="25">
        <v>1</v>
      </c>
      <c r="K3284" s="25">
        <v>1</v>
      </c>
      <c r="L3284" s="25">
        <f t="shared" si="538"/>
        <v>0</v>
      </c>
      <c r="M3284" s="25"/>
      <c r="N3284" s="45">
        <v>45941</v>
      </c>
      <c r="O3284" s="54"/>
      <c r="P3284" s="25" t="s">
        <v>618</v>
      </c>
      <c r="Q3284" s="25"/>
      <c r="R3284" s="25"/>
      <c r="S3284" s="3">
        <v>4</v>
      </c>
      <c r="T3284" s="55"/>
      <c r="U3284" s="25" t="s">
        <v>19</v>
      </c>
      <c r="V3284" s="25" t="str">
        <f>VLOOKUP(P3284,'Customer List'!B:C,2,)</f>
        <v>Bhuvneshwar</v>
      </c>
      <c r="W3284" s="56" t="s">
        <v>4865</v>
      </c>
      <c r="X3284" s="45" t="str">
        <f t="shared" si="548"/>
        <v/>
      </c>
      <c r="Y3284" s="25" t="str">
        <f t="shared" si="549"/>
        <v/>
      </c>
      <c r="Z3284" s="25" t="str">
        <f t="shared" si="544"/>
        <v>Saturday</v>
      </c>
      <c r="AA3284" s="25" t="str">
        <f t="shared" si="545"/>
        <v/>
      </c>
      <c r="AB3284" s="25" t="str">
        <f>VLOOKUP(U3284,'Currency Sheet'!A:C,3,)</f>
        <v>DOLLAR</v>
      </c>
      <c r="AC3284" s="67" t="str">
        <f>VLOOKUP(P3284,'Customer List'!B:D,3,)</f>
        <v>OutStation</v>
      </c>
    </row>
    <row r="3285" spans="1:29" x14ac:dyDescent="0.25">
      <c r="A3285" s="25">
        <f t="shared" si="535"/>
        <v>3281</v>
      </c>
      <c r="B3285" s="25" t="s">
        <v>4860</v>
      </c>
      <c r="C3285" s="45">
        <v>45933</v>
      </c>
      <c r="D3285" s="45">
        <v>45938</v>
      </c>
      <c r="E3285" s="8">
        <v>32.9</v>
      </c>
      <c r="F3285" s="8">
        <f t="shared" si="546"/>
        <v>2895.2</v>
      </c>
      <c r="G3285" s="54">
        <f t="shared" si="547"/>
        <v>2895.2</v>
      </c>
      <c r="H3285" s="25">
        <v>101205</v>
      </c>
      <c r="I3285" s="25" t="s">
        <v>4768</v>
      </c>
      <c r="J3285" s="25">
        <v>1</v>
      </c>
      <c r="K3285" s="25">
        <v>1</v>
      </c>
      <c r="L3285" s="25">
        <f t="shared" si="538"/>
        <v>0</v>
      </c>
      <c r="M3285" s="25"/>
      <c r="N3285" s="45">
        <v>45941</v>
      </c>
      <c r="O3285" s="54"/>
      <c r="P3285" s="25" t="s">
        <v>212</v>
      </c>
      <c r="Q3285" s="25"/>
      <c r="R3285" s="25"/>
      <c r="S3285" s="3">
        <v>4</v>
      </c>
      <c r="T3285" s="55"/>
      <c r="U3285" s="25" t="s">
        <v>19</v>
      </c>
      <c r="V3285" s="25" t="str">
        <f>VLOOKUP(P3285,'Customer List'!B:C,2,)</f>
        <v>Banglore</v>
      </c>
      <c r="W3285" s="56" t="s">
        <v>4865</v>
      </c>
      <c r="X3285" s="45" t="str">
        <f t="shared" si="548"/>
        <v/>
      </c>
      <c r="Y3285" s="25" t="str">
        <f t="shared" si="549"/>
        <v/>
      </c>
      <c r="Z3285" s="25" t="str">
        <f t="shared" si="544"/>
        <v>Saturday</v>
      </c>
      <c r="AA3285" s="25" t="str">
        <f t="shared" si="545"/>
        <v/>
      </c>
      <c r="AB3285" s="25" t="str">
        <f>VLOOKUP(U3285,'Currency Sheet'!A:C,3,)</f>
        <v>DOLLAR</v>
      </c>
      <c r="AC3285" s="67" t="str">
        <f>VLOOKUP(P3285,'Customer List'!B:D,3,)</f>
        <v>OutStation</v>
      </c>
    </row>
    <row r="3286" spans="1:29" x14ac:dyDescent="0.25">
      <c r="A3286" s="25">
        <f t="shared" si="535"/>
        <v>3282</v>
      </c>
      <c r="B3286" s="25" t="s">
        <v>4860</v>
      </c>
      <c r="C3286" s="45">
        <v>45933</v>
      </c>
      <c r="D3286" s="45">
        <v>45938</v>
      </c>
      <c r="E3286" s="8">
        <v>92.4</v>
      </c>
      <c r="F3286" s="8">
        <f t="shared" si="546"/>
        <v>8131.2000000000007</v>
      </c>
      <c r="G3286" s="54">
        <f t="shared" si="547"/>
        <v>8131.2000000000007</v>
      </c>
      <c r="H3286" s="25">
        <v>101206</v>
      </c>
      <c r="I3286" s="25" t="s">
        <v>4768</v>
      </c>
      <c r="J3286" s="25">
        <v>1</v>
      </c>
      <c r="K3286" s="25">
        <v>1</v>
      </c>
      <c r="L3286" s="25">
        <f t="shared" si="538"/>
        <v>0</v>
      </c>
      <c r="M3286" s="25"/>
      <c r="N3286" s="45">
        <v>45941</v>
      </c>
      <c r="O3286" s="54"/>
      <c r="P3286" s="25" t="s">
        <v>618</v>
      </c>
      <c r="Q3286" s="25"/>
      <c r="R3286" s="25"/>
      <c r="S3286" s="3">
        <v>4</v>
      </c>
      <c r="T3286" s="55"/>
      <c r="U3286" s="25" t="s">
        <v>19</v>
      </c>
      <c r="V3286" s="25" t="str">
        <f>VLOOKUP(P3286,'Customer List'!B:C,2,)</f>
        <v>Bhuvneshwar</v>
      </c>
      <c r="W3286" s="56" t="s">
        <v>4865</v>
      </c>
      <c r="X3286" s="45" t="str">
        <f t="shared" si="548"/>
        <v/>
      </c>
      <c r="Y3286" s="25" t="str">
        <f t="shared" si="549"/>
        <v/>
      </c>
      <c r="Z3286" s="25" t="str">
        <f t="shared" si="544"/>
        <v>Saturday</v>
      </c>
      <c r="AA3286" s="25" t="str">
        <f t="shared" si="545"/>
        <v/>
      </c>
      <c r="AB3286" s="25" t="str">
        <f>VLOOKUP(U3286,'Currency Sheet'!A:C,3,)</f>
        <v>DOLLAR</v>
      </c>
      <c r="AC3286" s="67" t="str">
        <f>VLOOKUP(P3286,'Customer List'!B:D,3,)</f>
        <v>OutStation</v>
      </c>
    </row>
    <row r="3287" spans="1:29" x14ac:dyDescent="0.25">
      <c r="A3287" s="25">
        <f t="shared" si="535"/>
        <v>3283</v>
      </c>
      <c r="B3287" s="25" t="s">
        <v>4860</v>
      </c>
      <c r="C3287" s="45">
        <v>45933</v>
      </c>
      <c r="D3287" s="45">
        <v>45938</v>
      </c>
      <c r="E3287" s="8">
        <v>150.5</v>
      </c>
      <c r="F3287" s="8">
        <f t="shared" si="546"/>
        <v>13244</v>
      </c>
      <c r="G3287" s="54">
        <f t="shared" si="547"/>
        <v>13244</v>
      </c>
      <c r="H3287" s="25">
        <v>101222</v>
      </c>
      <c r="I3287" s="25" t="s">
        <v>4768</v>
      </c>
      <c r="J3287" s="25">
        <v>1</v>
      </c>
      <c r="K3287" s="25">
        <v>1</v>
      </c>
      <c r="L3287" s="25">
        <f t="shared" si="538"/>
        <v>0</v>
      </c>
      <c r="M3287" s="25" t="s">
        <v>4994</v>
      </c>
      <c r="N3287" s="45">
        <v>45940</v>
      </c>
      <c r="O3287" s="54">
        <v>24993.75</v>
      </c>
      <c r="P3287" s="25" t="s">
        <v>620</v>
      </c>
      <c r="Q3287" s="25" t="s">
        <v>637</v>
      </c>
      <c r="R3287" s="25" t="s">
        <v>638</v>
      </c>
      <c r="S3287" s="3">
        <v>4</v>
      </c>
      <c r="T3287" s="55"/>
      <c r="U3287" s="25" t="s">
        <v>19</v>
      </c>
      <c r="V3287" s="25" t="str">
        <f>VLOOKUP(P3287,'Customer List'!B:C,2,)</f>
        <v>Delhi</v>
      </c>
      <c r="W3287" s="56" t="s">
        <v>606</v>
      </c>
      <c r="X3287" s="45">
        <f t="shared" si="548"/>
        <v>45940</v>
      </c>
      <c r="Y3287" s="25">
        <f t="shared" si="549"/>
        <v>0</v>
      </c>
      <c r="Z3287" s="25" t="str">
        <f t="shared" si="544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67" t="str">
        <f>VLOOKUP(P3287,'Customer List'!B:D,3,)</f>
        <v>Local</v>
      </c>
    </row>
    <row r="3288" spans="1:29" x14ac:dyDescent="0.25">
      <c r="A3288" s="25">
        <f t="shared" si="535"/>
        <v>3284</v>
      </c>
      <c r="B3288" s="25" t="s">
        <v>4860</v>
      </c>
      <c r="C3288" s="45">
        <v>45933</v>
      </c>
      <c r="D3288" s="45">
        <v>45938</v>
      </c>
      <c r="E3288" s="8">
        <v>66.5</v>
      </c>
      <c r="F3288" s="8">
        <f t="shared" si="546"/>
        <v>5852</v>
      </c>
      <c r="G3288" s="54">
        <f t="shared" si="547"/>
        <v>5852</v>
      </c>
      <c r="H3288" s="25">
        <v>102711</v>
      </c>
      <c r="I3288" s="25" t="s">
        <v>4769</v>
      </c>
      <c r="J3288" s="25">
        <v>1</v>
      </c>
      <c r="K3288" s="25">
        <v>1</v>
      </c>
      <c r="L3288" s="25">
        <f t="shared" si="538"/>
        <v>0</v>
      </c>
      <c r="M3288" s="25"/>
      <c r="N3288" s="45">
        <v>45941</v>
      </c>
      <c r="O3288" s="54"/>
      <c r="P3288" s="25" t="s">
        <v>618</v>
      </c>
      <c r="Q3288" s="25"/>
      <c r="R3288" s="25"/>
      <c r="S3288" s="3">
        <v>4</v>
      </c>
      <c r="T3288" s="55"/>
      <c r="U3288" s="25" t="s">
        <v>19</v>
      </c>
      <c r="V3288" s="25" t="str">
        <f>VLOOKUP(P3288,'Customer List'!B:C,2,)</f>
        <v>Bhuvneshwar</v>
      </c>
      <c r="W3288" s="56" t="s">
        <v>4865</v>
      </c>
      <c r="X3288" s="45" t="str">
        <f t="shared" si="548"/>
        <v/>
      </c>
      <c r="Y3288" s="25" t="str">
        <f t="shared" si="549"/>
        <v/>
      </c>
      <c r="Z3288" s="25" t="str">
        <f t="shared" si="544"/>
        <v>Saturday</v>
      </c>
      <c r="AA3288" s="25" t="str">
        <f t="shared" si="545"/>
        <v/>
      </c>
      <c r="AB3288" s="25" t="str">
        <f>VLOOKUP(U3288,'Currency Sheet'!A:C,3,)</f>
        <v>DOLLAR</v>
      </c>
      <c r="AC3288" s="67" t="str">
        <f>VLOOKUP(P3288,'Customer List'!B:D,3,)</f>
        <v>OutStation</v>
      </c>
    </row>
    <row r="3289" spans="1:29" x14ac:dyDescent="0.25">
      <c r="A3289" s="25">
        <f t="shared" si="535"/>
        <v>3285</v>
      </c>
      <c r="B3289" s="25" t="s">
        <v>4860</v>
      </c>
      <c r="C3289" s="45">
        <v>45933</v>
      </c>
      <c r="D3289" s="45">
        <v>45938</v>
      </c>
      <c r="E3289" s="8">
        <v>137.19999999999999</v>
      </c>
      <c r="F3289" s="8">
        <f t="shared" si="546"/>
        <v>12073.599999999999</v>
      </c>
      <c r="G3289" s="54">
        <f t="shared" si="547"/>
        <v>12073.599999999999</v>
      </c>
      <c r="H3289" s="25">
        <v>103116</v>
      </c>
      <c r="I3289" s="25" t="s">
        <v>4770</v>
      </c>
      <c r="J3289" s="25">
        <v>1</v>
      </c>
      <c r="K3289" s="25">
        <v>1</v>
      </c>
      <c r="L3289" s="25">
        <f t="shared" si="538"/>
        <v>0</v>
      </c>
      <c r="M3289" s="25"/>
      <c r="N3289" s="45">
        <v>45941</v>
      </c>
      <c r="O3289" s="54"/>
      <c r="P3289" s="25" t="s">
        <v>618</v>
      </c>
      <c r="Q3289" s="25"/>
      <c r="R3289" s="25"/>
      <c r="S3289" s="3">
        <v>4</v>
      </c>
      <c r="T3289" s="55"/>
      <c r="U3289" s="25" t="s">
        <v>19</v>
      </c>
      <c r="V3289" s="25" t="str">
        <f>VLOOKUP(P3289,'Customer List'!B:C,2,)</f>
        <v>Bhuvneshwar</v>
      </c>
      <c r="W3289" s="56" t="s">
        <v>4865</v>
      </c>
      <c r="X3289" s="45" t="str">
        <f t="shared" si="548"/>
        <v/>
      </c>
      <c r="Y3289" s="25" t="str">
        <f t="shared" si="549"/>
        <v/>
      </c>
      <c r="Z3289" s="25" t="str">
        <f t="shared" si="544"/>
        <v>Saturday</v>
      </c>
      <c r="AA3289" s="25" t="str">
        <f t="shared" si="545"/>
        <v/>
      </c>
      <c r="AB3289" s="25" t="str">
        <f>VLOOKUP(U3289,'Currency Sheet'!A:C,3,)</f>
        <v>DOLLAR</v>
      </c>
      <c r="AC3289" s="67" t="str">
        <f>VLOOKUP(P3289,'Customer List'!B:D,3,)</f>
        <v>OutStation</v>
      </c>
    </row>
    <row r="3290" spans="1:29" x14ac:dyDescent="0.25">
      <c r="A3290" s="25">
        <f t="shared" si="535"/>
        <v>3286</v>
      </c>
      <c r="B3290" s="25" t="s">
        <v>4860</v>
      </c>
      <c r="C3290" s="45">
        <v>45933</v>
      </c>
      <c r="D3290" s="45">
        <v>45938</v>
      </c>
      <c r="E3290" s="8">
        <v>181.5</v>
      </c>
      <c r="F3290" s="8">
        <f t="shared" si="546"/>
        <v>15972</v>
      </c>
      <c r="G3290" s="54">
        <f t="shared" si="547"/>
        <v>31944</v>
      </c>
      <c r="H3290" s="25">
        <v>103134</v>
      </c>
      <c r="I3290" s="25" t="s">
        <v>4770</v>
      </c>
      <c r="J3290" s="25">
        <v>2</v>
      </c>
      <c r="K3290" s="25">
        <v>2</v>
      </c>
      <c r="L3290" s="25">
        <f t="shared" si="538"/>
        <v>0</v>
      </c>
      <c r="M3290" s="25"/>
      <c r="N3290" s="45">
        <v>45941</v>
      </c>
      <c r="O3290" s="54"/>
      <c r="P3290" s="25" t="s">
        <v>2053</v>
      </c>
      <c r="Q3290" s="25"/>
      <c r="R3290" s="25"/>
      <c r="S3290" s="3">
        <v>4</v>
      </c>
      <c r="T3290" s="55"/>
      <c r="U3290" s="25" t="s">
        <v>19</v>
      </c>
      <c r="V3290" s="25" t="str">
        <f>VLOOKUP(P3290,'Customer List'!B:C,2,)</f>
        <v>Banglore</v>
      </c>
      <c r="W3290" s="56" t="s">
        <v>4865</v>
      </c>
      <c r="X3290" s="45" t="str">
        <f t="shared" si="548"/>
        <v/>
      </c>
      <c r="Y3290" s="25" t="str">
        <f t="shared" si="549"/>
        <v/>
      </c>
      <c r="Z3290" s="25" t="str">
        <f t="shared" si="544"/>
        <v>Saturday</v>
      </c>
      <c r="AA3290" s="25" t="str">
        <f t="shared" si="545"/>
        <v/>
      </c>
      <c r="AB3290" s="25" t="str">
        <f>VLOOKUP(U3290,'Currency Sheet'!A:C,3,)</f>
        <v>DOLLAR</v>
      </c>
      <c r="AC3290" s="67" t="str">
        <f>VLOOKUP(P3290,'Customer List'!B:D,3,)</f>
        <v>OutStation</v>
      </c>
    </row>
    <row r="3291" spans="1:29" x14ac:dyDescent="0.25">
      <c r="A3291" s="25">
        <f t="shared" si="535"/>
        <v>3287</v>
      </c>
      <c r="B3291" s="25" t="s">
        <v>4860</v>
      </c>
      <c r="C3291" s="45">
        <v>45933</v>
      </c>
      <c r="D3291" s="45">
        <v>45938</v>
      </c>
      <c r="E3291" s="8">
        <v>219.75</v>
      </c>
      <c r="F3291" s="8">
        <f t="shared" si="546"/>
        <v>19338</v>
      </c>
      <c r="G3291" s="54">
        <f t="shared" si="547"/>
        <v>19338</v>
      </c>
      <c r="H3291" s="25">
        <v>104732</v>
      </c>
      <c r="I3291" s="25" t="s">
        <v>4771</v>
      </c>
      <c r="J3291" s="25">
        <v>1</v>
      </c>
      <c r="K3291" s="25">
        <v>1</v>
      </c>
      <c r="L3291" s="25">
        <f t="shared" si="538"/>
        <v>0</v>
      </c>
      <c r="M3291" s="25"/>
      <c r="N3291" s="45">
        <v>45941</v>
      </c>
      <c r="O3291" s="54"/>
      <c r="P3291" s="25" t="s">
        <v>618</v>
      </c>
      <c r="Q3291" s="25"/>
      <c r="R3291" s="25"/>
      <c r="S3291" s="3">
        <v>4</v>
      </c>
      <c r="T3291" s="55"/>
      <c r="U3291" s="25" t="s">
        <v>19</v>
      </c>
      <c r="V3291" s="25" t="str">
        <f>VLOOKUP(P3291,'Customer List'!B:C,2,)</f>
        <v>Bhuvneshwar</v>
      </c>
      <c r="W3291" s="56" t="s">
        <v>4865</v>
      </c>
      <c r="X3291" s="45" t="str">
        <f t="shared" si="548"/>
        <v/>
      </c>
      <c r="Y3291" s="25" t="str">
        <f t="shared" si="549"/>
        <v/>
      </c>
      <c r="Z3291" s="25" t="str">
        <f t="shared" si="544"/>
        <v>Saturday</v>
      </c>
      <c r="AA3291" s="25" t="str">
        <f t="shared" si="545"/>
        <v/>
      </c>
      <c r="AB3291" s="25" t="str">
        <f>VLOOKUP(U3291,'Currency Sheet'!A:C,3,)</f>
        <v>DOLLAR</v>
      </c>
      <c r="AC3291" s="67" t="str">
        <f>VLOOKUP(P3291,'Customer List'!B:D,3,)</f>
        <v>OutStation</v>
      </c>
    </row>
    <row r="3292" spans="1:29" x14ac:dyDescent="0.25">
      <c r="A3292" s="25">
        <f t="shared" si="535"/>
        <v>3288</v>
      </c>
      <c r="B3292" s="25" t="s">
        <v>4860</v>
      </c>
      <c r="C3292" s="45">
        <v>45933</v>
      </c>
      <c r="D3292" s="45">
        <v>45938</v>
      </c>
      <c r="E3292" s="8">
        <v>81.2</v>
      </c>
      <c r="F3292" s="8">
        <f t="shared" si="546"/>
        <v>7145.6</v>
      </c>
      <c r="G3292" s="54">
        <f t="shared" si="547"/>
        <v>7145.6</v>
      </c>
      <c r="H3292" s="25">
        <v>104733</v>
      </c>
      <c r="I3292" s="25" t="s">
        <v>4771</v>
      </c>
      <c r="J3292" s="25">
        <v>1</v>
      </c>
      <c r="K3292" s="25">
        <v>1</v>
      </c>
      <c r="L3292" s="25">
        <f t="shared" si="538"/>
        <v>0</v>
      </c>
      <c r="M3292" s="25"/>
      <c r="N3292" s="45">
        <v>45941</v>
      </c>
      <c r="O3292" s="54"/>
      <c r="P3292" s="25" t="s">
        <v>4858</v>
      </c>
      <c r="Q3292" s="25"/>
      <c r="R3292" s="25"/>
      <c r="S3292" s="3">
        <v>4</v>
      </c>
      <c r="T3292" s="55"/>
      <c r="U3292" s="25" t="s">
        <v>19</v>
      </c>
      <c r="V3292" s="25" t="str">
        <f>VLOOKUP(P3292,'Customer List'!B:C,2,)</f>
        <v>Mumbai</v>
      </c>
      <c r="W3292" s="56" t="s">
        <v>4865</v>
      </c>
      <c r="X3292" s="45" t="str">
        <f t="shared" si="548"/>
        <v/>
      </c>
      <c r="Y3292" s="25" t="str">
        <f t="shared" si="549"/>
        <v/>
      </c>
      <c r="Z3292" s="25" t="str">
        <f t="shared" si="544"/>
        <v>Saturday</v>
      </c>
      <c r="AA3292" s="25" t="str">
        <f t="shared" si="545"/>
        <v/>
      </c>
      <c r="AB3292" s="25" t="str">
        <f>VLOOKUP(U3292,'Currency Sheet'!A:C,3,)</f>
        <v>DOLLAR</v>
      </c>
      <c r="AC3292" s="67" t="str">
        <f>VLOOKUP(P3292,'Customer List'!B:D,3,)</f>
        <v>OutStation</v>
      </c>
    </row>
    <row r="3293" spans="1:29" x14ac:dyDescent="0.25">
      <c r="A3293" s="25">
        <f t="shared" si="535"/>
        <v>3289</v>
      </c>
      <c r="B3293" s="25" t="s">
        <v>4860</v>
      </c>
      <c r="C3293" s="45">
        <v>45933</v>
      </c>
      <c r="D3293" s="45">
        <v>45938</v>
      </c>
      <c r="E3293" s="8">
        <v>198.1</v>
      </c>
      <c r="F3293" s="8">
        <f t="shared" si="546"/>
        <v>17432.8</v>
      </c>
      <c r="G3293" s="54">
        <f t="shared" si="547"/>
        <v>17432.8</v>
      </c>
      <c r="H3293" s="25">
        <v>105012</v>
      </c>
      <c r="I3293" s="25" t="s">
        <v>4772</v>
      </c>
      <c r="J3293" s="25">
        <v>1</v>
      </c>
      <c r="K3293" s="25">
        <v>1</v>
      </c>
      <c r="L3293" s="25">
        <f t="shared" si="538"/>
        <v>0</v>
      </c>
      <c r="M3293" s="25"/>
      <c r="N3293" s="45">
        <v>45941</v>
      </c>
      <c r="O3293" s="54"/>
      <c r="P3293" s="25" t="s">
        <v>618</v>
      </c>
      <c r="Q3293" s="25"/>
      <c r="R3293" s="25"/>
      <c r="S3293" s="3">
        <v>4</v>
      </c>
      <c r="T3293" s="55"/>
      <c r="U3293" s="25" t="s">
        <v>19</v>
      </c>
      <c r="V3293" s="25" t="str">
        <f>VLOOKUP(P3293,'Customer List'!B:C,2,)</f>
        <v>Bhuvneshwar</v>
      </c>
      <c r="W3293" s="56" t="s">
        <v>4865</v>
      </c>
      <c r="X3293" s="45" t="str">
        <f t="shared" si="548"/>
        <v/>
      </c>
      <c r="Y3293" s="25" t="str">
        <f t="shared" si="549"/>
        <v/>
      </c>
      <c r="Z3293" s="25" t="str">
        <f t="shared" si="544"/>
        <v>Saturday</v>
      </c>
      <c r="AA3293" s="25" t="str">
        <f t="shared" si="545"/>
        <v/>
      </c>
      <c r="AB3293" s="25" t="str">
        <f>VLOOKUP(U3293,'Currency Sheet'!A:C,3,)</f>
        <v>DOLLAR</v>
      </c>
      <c r="AC3293" s="67" t="str">
        <f>VLOOKUP(P3293,'Customer List'!B:D,3,)</f>
        <v>OutStation</v>
      </c>
    </row>
    <row r="3294" spans="1:29" x14ac:dyDescent="0.25">
      <c r="A3294" s="25">
        <f t="shared" si="535"/>
        <v>3290</v>
      </c>
      <c r="B3294" s="25" t="s">
        <v>4860</v>
      </c>
      <c r="C3294" s="45">
        <v>45933</v>
      </c>
      <c r="D3294" s="45">
        <v>45938</v>
      </c>
      <c r="E3294" s="8">
        <v>204.75</v>
      </c>
      <c r="F3294" s="8">
        <f t="shared" si="546"/>
        <v>18018</v>
      </c>
      <c r="G3294" s="54">
        <f t="shared" si="547"/>
        <v>18018</v>
      </c>
      <c r="H3294" s="25">
        <v>105841</v>
      </c>
      <c r="I3294" s="25" t="s">
        <v>4773</v>
      </c>
      <c r="J3294" s="25">
        <v>1</v>
      </c>
      <c r="K3294" s="25">
        <v>1</v>
      </c>
      <c r="L3294" s="25">
        <f t="shared" si="538"/>
        <v>0</v>
      </c>
      <c r="M3294" s="25"/>
      <c r="N3294" s="45">
        <v>45941</v>
      </c>
      <c r="O3294" s="54"/>
      <c r="P3294" s="25" t="s">
        <v>618</v>
      </c>
      <c r="Q3294" s="25"/>
      <c r="R3294" s="25"/>
      <c r="S3294" s="3">
        <v>4</v>
      </c>
      <c r="T3294" s="55"/>
      <c r="U3294" s="25" t="s">
        <v>19</v>
      </c>
      <c r="V3294" s="25" t="str">
        <f>VLOOKUP(P3294,'Customer List'!B:C,2,)</f>
        <v>Bhuvneshwar</v>
      </c>
      <c r="W3294" s="56" t="s">
        <v>4865</v>
      </c>
      <c r="X3294" s="45" t="str">
        <f t="shared" si="548"/>
        <v/>
      </c>
      <c r="Y3294" s="25" t="str">
        <f t="shared" si="549"/>
        <v/>
      </c>
      <c r="Z3294" s="25" t="str">
        <f t="shared" si="544"/>
        <v>Saturday</v>
      </c>
      <c r="AA3294" s="25" t="str">
        <f t="shared" si="545"/>
        <v/>
      </c>
      <c r="AB3294" s="25" t="str">
        <f>VLOOKUP(U3294,'Currency Sheet'!A:C,3,)</f>
        <v>DOLLAR</v>
      </c>
      <c r="AC3294" s="67" t="str">
        <f>VLOOKUP(P3294,'Customer List'!B:D,3,)</f>
        <v>OutStation</v>
      </c>
    </row>
    <row r="3295" spans="1:29" x14ac:dyDescent="0.25">
      <c r="A3295" s="25">
        <f t="shared" si="535"/>
        <v>3291</v>
      </c>
      <c r="B3295" s="25" t="s">
        <v>4860</v>
      </c>
      <c r="C3295" s="45">
        <v>45933</v>
      </c>
      <c r="D3295" s="45">
        <v>45938</v>
      </c>
      <c r="E3295" s="8">
        <v>150.5</v>
      </c>
      <c r="F3295" s="8">
        <f t="shared" si="546"/>
        <v>13244</v>
      </c>
      <c r="G3295" s="54">
        <f t="shared" si="547"/>
        <v>13244</v>
      </c>
      <c r="H3295" s="25">
        <v>107622</v>
      </c>
      <c r="I3295" s="25" t="s">
        <v>4774</v>
      </c>
      <c r="J3295" s="25">
        <v>1</v>
      </c>
      <c r="K3295" s="25">
        <v>1</v>
      </c>
      <c r="L3295" s="25">
        <f t="shared" si="538"/>
        <v>0</v>
      </c>
      <c r="M3295" s="25"/>
      <c r="N3295" s="45">
        <v>45941</v>
      </c>
      <c r="O3295" s="54"/>
      <c r="P3295" s="25" t="s">
        <v>618</v>
      </c>
      <c r="Q3295" s="25"/>
      <c r="R3295" s="25"/>
      <c r="S3295" s="3">
        <v>4</v>
      </c>
      <c r="T3295" s="55"/>
      <c r="U3295" s="25" t="s">
        <v>19</v>
      </c>
      <c r="V3295" s="25" t="str">
        <f>VLOOKUP(P3295,'Customer List'!B:C,2,)</f>
        <v>Bhuvneshwar</v>
      </c>
      <c r="W3295" s="56" t="s">
        <v>4865</v>
      </c>
      <c r="X3295" s="45" t="str">
        <f t="shared" si="548"/>
        <v/>
      </c>
      <c r="Y3295" s="25" t="str">
        <f t="shared" si="549"/>
        <v/>
      </c>
      <c r="Z3295" s="25" t="str">
        <f t="shared" si="544"/>
        <v>Saturday</v>
      </c>
      <c r="AA3295" s="25" t="str">
        <f t="shared" si="545"/>
        <v/>
      </c>
      <c r="AB3295" s="25" t="str">
        <f>VLOOKUP(U3295,'Currency Sheet'!A:C,3,)</f>
        <v>DOLLAR</v>
      </c>
      <c r="AC3295" s="67" t="str">
        <f>VLOOKUP(P3295,'Customer List'!B:D,3,)</f>
        <v>OutStation</v>
      </c>
    </row>
    <row r="3296" spans="1:29" x14ac:dyDescent="0.25">
      <c r="A3296" s="25">
        <f t="shared" si="535"/>
        <v>3292</v>
      </c>
      <c r="B3296" s="25" t="s">
        <v>4860</v>
      </c>
      <c r="C3296" s="45">
        <v>45933</v>
      </c>
      <c r="D3296" s="45">
        <v>45938</v>
      </c>
      <c r="E3296" s="8">
        <v>128.1</v>
      </c>
      <c r="F3296" s="8">
        <f t="shared" si="546"/>
        <v>11272.8</v>
      </c>
      <c r="G3296" s="54">
        <f t="shared" si="547"/>
        <v>11272.8</v>
      </c>
      <c r="H3296" s="25">
        <v>108408</v>
      </c>
      <c r="I3296" s="25" t="s">
        <v>4775</v>
      </c>
      <c r="J3296" s="25">
        <v>1</v>
      </c>
      <c r="K3296" s="25">
        <v>1</v>
      </c>
      <c r="L3296" s="25">
        <f t="shared" si="538"/>
        <v>0</v>
      </c>
      <c r="M3296" s="25"/>
      <c r="N3296" s="45">
        <v>45941</v>
      </c>
      <c r="O3296" s="54"/>
      <c r="P3296" s="25" t="s">
        <v>618</v>
      </c>
      <c r="Q3296" s="25"/>
      <c r="R3296" s="25"/>
      <c r="S3296" s="3">
        <v>4</v>
      </c>
      <c r="T3296" s="55"/>
      <c r="U3296" s="25" t="s">
        <v>19</v>
      </c>
      <c r="V3296" s="25" t="str">
        <f>VLOOKUP(P3296,'Customer List'!B:C,2,)</f>
        <v>Bhuvneshwar</v>
      </c>
      <c r="W3296" s="56" t="s">
        <v>4865</v>
      </c>
      <c r="X3296" s="45" t="str">
        <f t="shared" si="548"/>
        <v/>
      </c>
      <c r="Y3296" s="25" t="str">
        <f t="shared" si="549"/>
        <v/>
      </c>
      <c r="Z3296" s="25" t="str">
        <f t="shared" si="544"/>
        <v>Saturday</v>
      </c>
      <c r="AA3296" s="25" t="str">
        <f t="shared" si="545"/>
        <v/>
      </c>
      <c r="AB3296" s="25" t="str">
        <f>VLOOKUP(U3296,'Currency Sheet'!A:C,3,)</f>
        <v>DOLLAR</v>
      </c>
      <c r="AC3296" s="67" t="str">
        <f>VLOOKUP(P3296,'Customer List'!B:D,3,)</f>
        <v>OutStation</v>
      </c>
    </row>
    <row r="3297" spans="1:29" x14ac:dyDescent="0.25">
      <c r="A3297" s="25">
        <f t="shared" si="535"/>
        <v>3293</v>
      </c>
      <c r="B3297" s="25" t="s">
        <v>4860</v>
      </c>
      <c r="C3297" s="45">
        <v>45933</v>
      </c>
      <c r="D3297" s="45">
        <v>45938</v>
      </c>
      <c r="E3297" s="8">
        <v>92.4</v>
      </c>
      <c r="F3297" s="8">
        <f t="shared" si="546"/>
        <v>8131.2000000000007</v>
      </c>
      <c r="G3297" s="54">
        <f t="shared" si="547"/>
        <v>8131.2000000000007</v>
      </c>
      <c r="H3297" s="25">
        <v>112503</v>
      </c>
      <c r="I3297" s="25" t="s">
        <v>4776</v>
      </c>
      <c r="J3297" s="25">
        <v>1</v>
      </c>
      <c r="K3297" s="25">
        <v>1</v>
      </c>
      <c r="L3297" s="25">
        <f t="shared" si="538"/>
        <v>0</v>
      </c>
      <c r="M3297" s="25"/>
      <c r="N3297" s="45">
        <v>45941</v>
      </c>
      <c r="O3297" s="54"/>
      <c r="P3297" s="25" t="s">
        <v>618</v>
      </c>
      <c r="Q3297" s="25"/>
      <c r="R3297" s="25"/>
      <c r="S3297" s="3">
        <v>4</v>
      </c>
      <c r="T3297" s="55"/>
      <c r="U3297" s="25" t="s">
        <v>19</v>
      </c>
      <c r="V3297" s="25" t="str">
        <f>VLOOKUP(P3297,'Customer List'!B:C,2,)</f>
        <v>Bhuvneshwar</v>
      </c>
      <c r="W3297" s="56" t="s">
        <v>4865</v>
      </c>
      <c r="X3297" s="45" t="str">
        <f t="shared" si="548"/>
        <v/>
      </c>
      <c r="Y3297" s="25" t="str">
        <f t="shared" si="549"/>
        <v/>
      </c>
      <c r="Z3297" s="25" t="str">
        <f t="shared" si="544"/>
        <v>Saturday</v>
      </c>
      <c r="AA3297" s="25" t="str">
        <f t="shared" si="545"/>
        <v/>
      </c>
      <c r="AB3297" s="25" t="str">
        <f>VLOOKUP(U3297,'Currency Sheet'!A:C,3,)</f>
        <v>DOLLAR</v>
      </c>
      <c r="AC3297" s="67" t="str">
        <f>VLOOKUP(P3297,'Customer List'!B:D,3,)</f>
        <v>OutStation</v>
      </c>
    </row>
    <row r="3298" spans="1:29" x14ac:dyDescent="0.25">
      <c r="A3298" s="25">
        <f t="shared" si="535"/>
        <v>3294</v>
      </c>
      <c r="B3298" s="25" t="s">
        <v>4860</v>
      </c>
      <c r="C3298" s="45">
        <v>45933</v>
      </c>
      <c r="D3298" s="45">
        <v>45938</v>
      </c>
      <c r="E3298" s="8">
        <v>170.8</v>
      </c>
      <c r="F3298" s="8">
        <f t="shared" si="546"/>
        <v>15030.400000000001</v>
      </c>
      <c r="G3298" s="54">
        <f t="shared" si="547"/>
        <v>15030.400000000001</v>
      </c>
      <c r="H3298" s="25">
        <v>116006</v>
      </c>
      <c r="I3298" s="25" t="s">
        <v>4777</v>
      </c>
      <c r="J3298" s="25">
        <v>1</v>
      </c>
      <c r="K3298" s="25">
        <v>1</v>
      </c>
      <c r="L3298" s="25">
        <f t="shared" si="538"/>
        <v>0</v>
      </c>
      <c r="M3298" s="25"/>
      <c r="N3298" s="45">
        <v>45941</v>
      </c>
      <c r="O3298" s="54"/>
      <c r="P3298" s="25" t="s">
        <v>618</v>
      </c>
      <c r="Q3298" s="25"/>
      <c r="R3298" s="25"/>
      <c r="S3298" s="3">
        <v>4</v>
      </c>
      <c r="T3298" s="55"/>
      <c r="U3298" s="25" t="s">
        <v>19</v>
      </c>
      <c r="V3298" s="25" t="str">
        <f>VLOOKUP(P3298,'Customer List'!B:C,2,)</f>
        <v>Bhuvneshwar</v>
      </c>
      <c r="W3298" s="56" t="s">
        <v>4865</v>
      </c>
      <c r="X3298" s="45" t="str">
        <f t="shared" si="548"/>
        <v/>
      </c>
      <c r="Y3298" s="25" t="str">
        <f t="shared" si="549"/>
        <v/>
      </c>
      <c r="Z3298" s="25" t="str">
        <f t="shared" si="544"/>
        <v>Saturday</v>
      </c>
      <c r="AA3298" s="25" t="str">
        <f t="shared" si="545"/>
        <v/>
      </c>
      <c r="AB3298" s="25" t="str">
        <f>VLOOKUP(U3298,'Currency Sheet'!A:C,3,)</f>
        <v>DOLLAR</v>
      </c>
      <c r="AC3298" s="67" t="str">
        <f>VLOOKUP(P3298,'Customer List'!B:D,3,)</f>
        <v>OutStation</v>
      </c>
    </row>
    <row r="3299" spans="1:29" x14ac:dyDescent="0.25">
      <c r="A3299" s="25">
        <f t="shared" si="535"/>
        <v>3295</v>
      </c>
      <c r="B3299" s="25" t="s">
        <v>4860</v>
      </c>
      <c r="C3299" s="45">
        <v>45933</v>
      </c>
      <c r="D3299" s="45">
        <v>45938</v>
      </c>
      <c r="E3299" s="8">
        <v>128.1</v>
      </c>
      <c r="F3299" s="8">
        <f t="shared" si="546"/>
        <v>11272.8</v>
      </c>
      <c r="G3299" s="54">
        <f t="shared" si="547"/>
        <v>11272.8</v>
      </c>
      <c r="H3299" s="25">
        <v>117308</v>
      </c>
      <c r="I3299" s="25" t="s">
        <v>4778</v>
      </c>
      <c r="J3299" s="25">
        <v>1</v>
      </c>
      <c r="K3299" s="25">
        <v>1</v>
      </c>
      <c r="L3299" s="25">
        <f t="shared" si="538"/>
        <v>0</v>
      </c>
      <c r="M3299" s="25"/>
      <c r="N3299" s="45">
        <v>45941</v>
      </c>
      <c r="O3299" s="54"/>
      <c r="P3299" s="25" t="s">
        <v>320</v>
      </c>
      <c r="Q3299" s="25"/>
      <c r="R3299" s="25"/>
      <c r="S3299" s="3">
        <v>4</v>
      </c>
      <c r="T3299" s="55"/>
      <c r="U3299" s="25" t="s">
        <v>19</v>
      </c>
      <c r="V3299" s="25" t="str">
        <f>VLOOKUP(P3299,'Customer List'!B:C,2,)</f>
        <v>Gujrat</v>
      </c>
      <c r="W3299" s="56" t="s">
        <v>4865</v>
      </c>
      <c r="X3299" s="45" t="str">
        <f t="shared" si="548"/>
        <v/>
      </c>
      <c r="Y3299" s="25" t="str">
        <f t="shared" si="549"/>
        <v/>
      </c>
      <c r="Z3299" s="25" t="str">
        <f t="shared" si="544"/>
        <v>Saturday</v>
      </c>
      <c r="AA3299" s="25" t="str">
        <f t="shared" si="545"/>
        <v/>
      </c>
      <c r="AB3299" s="25" t="str">
        <f>VLOOKUP(U3299,'Currency Sheet'!A:C,3,)</f>
        <v>DOLLAR</v>
      </c>
      <c r="AC3299" s="67" t="str">
        <f>VLOOKUP(P3299,'Customer List'!B:D,3,)</f>
        <v>OutStation</v>
      </c>
    </row>
    <row r="3300" spans="1:29" x14ac:dyDescent="0.25">
      <c r="A3300" s="25">
        <f t="shared" si="535"/>
        <v>3296</v>
      </c>
      <c r="B3300" s="25" t="s">
        <v>4860</v>
      </c>
      <c r="C3300" s="45">
        <v>45933</v>
      </c>
      <c r="D3300" s="45">
        <v>45938</v>
      </c>
      <c r="E3300" s="8">
        <v>161.69999999999999</v>
      </c>
      <c r="F3300" s="8">
        <f t="shared" si="546"/>
        <v>14229.599999999999</v>
      </c>
      <c r="G3300" s="54">
        <f t="shared" si="547"/>
        <v>14229.599999999999</v>
      </c>
      <c r="H3300" s="25">
        <v>117318</v>
      </c>
      <c r="I3300" s="25" t="s">
        <v>4778</v>
      </c>
      <c r="J3300" s="25">
        <v>1</v>
      </c>
      <c r="K3300" s="25">
        <v>1</v>
      </c>
      <c r="L3300" s="25">
        <f t="shared" si="538"/>
        <v>0</v>
      </c>
      <c r="M3300" s="25"/>
      <c r="N3300" s="45">
        <v>45941</v>
      </c>
      <c r="O3300" s="54"/>
      <c r="P3300" s="25" t="s">
        <v>618</v>
      </c>
      <c r="Q3300" s="25"/>
      <c r="R3300" s="25"/>
      <c r="S3300" s="3">
        <v>4</v>
      </c>
      <c r="T3300" s="55"/>
      <c r="U3300" s="25" t="s">
        <v>19</v>
      </c>
      <c r="V3300" s="25" t="str">
        <f>VLOOKUP(P3300,'Customer List'!B:C,2,)</f>
        <v>Bhuvneshwar</v>
      </c>
      <c r="W3300" s="56" t="s">
        <v>4865</v>
      </c>
      <c r="X3300" s="45" t="str">
        <f t="shared" si="548"/>
        <v/>
      </c>
      <c r="Y3300" s="25" t="str">
        <f t="shared" si="549"/>
        <v/>
      </c>
      <c r="Z3300" s="25" t="str">
        <f t="shared" si="544"/>
        <v>Saturday</v>
      </c>
      <c r="AA3300" s="25" t="str">
        <f t="shared" si="545"/>
        <v/>
      </c>
      <c r="AB3300" s="25" t="str">
        <f>VLOOKUP(U3300,'Currency Sheet'!A:C,3,)</f>
        <v>DOLLAR</v>
      </c>
      <c r="AC3300" s="67" t="str">
        <f>VLOOKUP(P3300,'Customer List'!B:D,3,)</f>
        <v>OutStation</v>
      </c>
    </row>
    <row r="3301" spans="1:29" x14ac:dyDescent="0.25">
      <c r="A3301" s="25">
        <f t="shared" si="535"/>
        <v>3297</v>
      </c>
      <c r="B3301" s="25" t="s">
        <v>4860</v>
      </c>
      <c r="C3301" s="45">
        <v>45933</v>
      </c>
      <c r="D3301" s="45">
        <v>45938</v>
      </c>
      <c r="E3301" s="8">
        <v>259</v>
      </c>
      <c r="F3301" s="8">
        <f t="shared" si="546"/>
        <v>22792</v>
      </c>
      <c r="G3301" s="54">
        <f t="shared" si="547"/>
        <v>22792</v>
      </c>
      <c r="H3301" s="25">
        <v>121426</v>
      </c>
      <c r="I3301" s="25" t="s">
        <v>4779</v>
      </c>
      <c r="J3301" s="25">
        <v>1</v>
      </c>
      <c r="K3301" s="25">
        <v>1</v>
      </c>
      <c r="L3301" s="25">
        <f t="shared" si="538"/>
        <v>0</v>
      </c>
      <c r="M3301" s="25"/>
      <c r="N3301" s="45">
        <v>45941</v>
      </c>
      <c r="O3301" s="54"/>
      <c r="P3301" s="25" t="s">
        <v>320</v>
      </c>
      <c r="Q3301" s="25"/>
      <c r="R3301" s="25"/>
      <c r="S3301" s="3">
        <v>4</v>
      </c>
      <c r="T3301" s="55"/>
      <c r="U3301" s="25" t="s">
        <v>19</v>
      </c>
      <c r="V3301" s="25" t="str">
        <f>VLOOKUP(P3301,'Customer List'!B:C,2,)</f>
        <v>Gujrat</v>
      </c>
      <c r="W3301" s="56" t="s">
        <v>4865</v>
      </c>
      <c r="X3301" s="45" t="str">
        <f t="shared" si="548"/>
        <v/>
      </c>
      <c r="Y3301" s="25" t="str">
        <f t="shared" si="549"/>
        <v/>
      </c>
      <c r="Z3301" s="25" t="str">
        <f t="shared" si="544"/>
        <v>Saturday</v>
      </c>
      <c r="AA3301" s="25" t="str">
        <f t="shared" si="545"/>
        <v/>
      </c>
      <c r="AB3301" s="25" t="str">
        <f>VLOOKUP(U3301,'Currency Sheet'!A:C,3,)</f>
        <v>DOLLAR</v>
      </c>
      <c r="AC3301" s="67" t="str">
        <f>VLOOKUP(P3301,'Customer List'!B:D,3,)</f>
        <v>OutStation</v>
      </c>
    </row>
    <row r="3302" spans="1:29" x14ac:dyDescent="0.25">
      <c r="A3302" s="25">
        <f t="shared" si="535"/>
        <v>3298</v>
      </c>
      <c r="B3302" s="25" t="s">
        <v>4860</v>
      </c>
      <c r="C3302" s="45">
        <v>45933</v>
      </c>
      <c r="D3302" s="45">
        <v>45938</v>
      </c>
      <c r="E3302" s="8">
        <v>45.5</v>
      </c>
      <c r="F3302" s="8">
        <f t="shared" si="546"/>
        <v>4004</v>
      </c>
      <c r="G3302" s="54">
        <f t="shared" si="547"/>
        <v>4004</v>
      </c>
      <c r="H3302" s="25">
        <v>123107</v>
      </c>
      <c r="I3302" s="25" t="s">
        <v>4780</v>
      </c>
      <c r="J3302" s="25">
        <v>1</v>
      </c>
      <c r="K3302" s="25">
        <v>1</v>
      </c>
      <c r="L3302" s="25">
        <f t="shared" si="538"/>
        <v>0</v>
      </c>
      <c r="M3302" s="25"/>
      <c r="N3302" s="45">
        <v>45941</v>
      </c>
      <c r="O3302" s="54"/>
      <c r="P3302" s="25" t="s">
        <v>212</v>
      </c>
      <c r="Q3302" s="25"/>
      <c r="R3302" s="25"/>
      <c r="S3302" s="3">
        <v>4</v>
      </c>
      <c r="T3302" s="55"/>
      <c r="U3302" s="25" t="s">
        <v>19</v>
      </c>
      <c r="V3302" s="25" t="str">
        <f>VLOOKUP(P3302,'Customer List'!B:C,2,)</f>
        <v>Banglore</v>
      </c>
      <c r="W3302" s="56" t="s">
        <v>4865</v>
      </c>
      <c r="X3302" s="45" t="str">
        <f t="shared" si="548"/>
        <v/>
      </c>
      <c r="Y3302" s="25" t="str">
        <f t="shared" si="549"/>
        <v/>
      </c>
      <c r="Z3302" s="25" t="str">
        <f t="shared" si="544"/>
        <v>Saturday</v>
      </c>
      <c r="AA3302" s="25" t="str">
        <f t="shared" si="545"/>
        <v/>
      </c>
      <c r="AB3302" s="25" t="str">
        <f>VLOOKUP(U3302,'Currency Sheet'!A:C,3,)</f>
        <v>DOLLAR</v>
      </c>
      <c r="AC3302" s="67" t="str">
        <f>VLOOKUP(P3302,'Customer List'!B:D,3,)</f>
        <v>OutStation</v>
      </c>
    </row>
    <row r="3303" spans="1:29" x14ac:dyDescent="0.25">
      <c r="A3303" s="25">
        <f t="shared" si="535"/>
        <v>3299</v>
      </c>
      <c r="B3303" s="25" t="s">
        <v>4860</v>
      </c>
      <c r="C3303" s="45">
        <v>45933</v>
      </c>
      <c r="D3303" s="45">
        <v>45938</v>
      </c>
      <c r="E3303" s="8">
        <v>107.1</v>
      </c>
      <c r="F3303" s="8">
        <f t="shared" si="546"/>
        <v>9424.7999999999993</v>
      </c>
      <c r="G3303" s="54">
        <f t="shared" si="547"/>
        <v>9424.7999999999993</v>
      </c>
      <c r="H3303" s="25">
        <v>123127</v>
      </c>
      <c r="I3303" s="25" t="s">
        <v>4780</v>
      </c>
      <c r="J3303" s="25">
        <v>1</v>
      </c>
      <c r="K3303" s="25">
        <v>1</v>
      </c>
      <c r="L3303" s="25">
        <f t="shared" si="538"/>
        <v>0</v>
      </c>
      <c r="M3303" s="25" t="s">
        <v>4994</v>
      </c>
      <c r="N3303" s="45">
        <v>45940</v>
      </c>
      <c r="O3303" s="54">
        <v>17786.25</v>
      </c>
      <c r="P3303" s="25" t="s">
        <v>620</v>
      </c>
      <c r="Q3303" s="25" t="s">
        <v>637</v>
      </c>
      <c r="R3303" s="25" t="s">
        <v>638</v>
      </c>
      <c r="S3303" s="3">
        <v>4</v>
      </c>
      <c r="T3303" s="55"/>
      <c r="U3303" s="25" t="s">
        <v>19</v>
      </c>
      <c r="V3303" s="25" t="str">
        <f>VLOOKUP(P3303,'Customer List'!B:C,2,)</f>
        <v>Delhi</v>
      </c>
      <c r="W3303" s="56" t="s">
        <v>606</v>
      </c>
      <c r="X3303" s="45">
        <f t="shared" si="548"/>
        <v>45940</v>
      </c>
      <c r="Y3303" s="25">
        <f t="shared" si="549"/>
        <v>0</v>
      </c>
      <c r="Z3303" s="25" t="str">
        <f t="shared" si="544"/>
        <v>Friday</v>
      </c>
      <c r="AA3303" s="25" t="str">
        <f t="shared" si="545"/>
        <v>Friday</v>
      </c>
      <c r="AB3303" s="25" t="str">
        <f>VLOOKUP(U3303,'Currency Sheet'!A:C,3,)</f>
        <v>DOLLAR</v>
      </c>
      <c r="AC3303" s="67" t="str">
        <f>VLOOKUP(P3303,'Customer List'!B:D,3,)</f>
        <v>Local</v>
      </c>
    </row>
    <row r="3304" spans="1:29" x14ac:dyDescent="0.25">
      <c r="A3304" s="25">
        <f t="shared" si="535"/>
        <v>3300</v>
      </c>
      <c r="B3304" s="25" t="s">
        <v>4860</v>
      </c>
      <c r="C3304" s="45">
        <v>45933</v>
      </c>
      <c r="D3304" s="45">
        <v>45938</v>
      </c>
      <c r="E3304" s="8">
        <v>219.8</v>
      </c>
      <c r="F3304" s="8">
        <f t="shared" si="546"/>
        <v>19342.400000000001</v>
      </c>
      <c r="G3304" s="54">
        <f t="shared" si="547"/>
        <v>38684.800000000003</v>
      </c>
      <c r="H3304" s="25">
        <v>123130</v>
      </c>
      <c r="I3304" s="25" t="s">
        <v>4780</v>
      </c>
      <c r="J3304" s="25">
        <v>2</v>
      </c>
      <c r="K3304" s="25">
        <v>2</v>
      </c>
      <c r="L3304" s="25">
        <f t="shared" si="538"/>
        <v>0</v>
      </c>
      <c r="M3304" s="25"/>
      <c r="N3304" s="45">
        <v>45941</v>
      </c>
      <c r="O3304" s="54"/>
      <c r="P3304" s="25" t="s">
        <v>618</v>
      </c>
      <c r="Q3304" s="25"/>
      <c r="R3304" s="25"/>
      <c r="S3304" s="3">
        <v>4</v>
      </c>
      <c r="T3304" s="55"/>
      <c r="U3304" s="25" t="s">
        <v>19</v>
      </c>
      <c r="V3304" s="25" t="str">
        <f>VLOOKUP(P3304,'Customer List'!B:C,2,)</f>
        <v>Bhuvneshwar</v>
      </c>
      <c r="W3304" s="56" t="s">
        <v>4865</v>
      </c>
      <c r="X3304" s="45" t="str">
        <f t="shared" si="548"/>
        <v/>
      </c>
      <c r="Y3304" s="25" t="str">
        <f t="shared" si="549"/>
        <v/>
      </c>
      <c r="Z3304" s="25" t="str">
        <f t="shared" si="544"/>
        <v>Saturday</v>
      </c>
      <c r="AA3304" s="25" t="str">
        <f t="shared" si="545"/>
        <v/>
      </c>
      <c r="AB3304" s="25" t="str">
        <f>VLOOKUP(U3304,'Currency Sheet'!A:C,3,)</f>
        <v>DOLLAR</v>
      </c>
      <c r="AC3304" s="67" t="str">
        <f>VLOOKUP(P3304,'Customer List'!B:D,3,)</f>
        <v>OutStation</v>
      </c>
    </row>
    <row r="3305" spans="1:29" x14ac:dyDescent="0.25">
      <c r="A3305" s="25">
        <f t="shared" si="535"/>
        <v>3301</v>
      </c>
      <c r="B3305" s="25" t="s">
        <v>4860</v>
      </c>
      <c r="C3305" s="45">
        <v>45933</v>
      </c>
      <c r="D3305" s="45">
        <v>45938</v>
      </c>
      <c r="E3305" s="8">
        <v>219</v>
      </c>
      <c r="F3305" s="8">
        <f t="shared" si="546"/>
        <v>19272</v>
      </c>
      <c r="G3305" s="54">
        <f t="shared" si="547"/>
        <v>19272</v>
      </c>
      <c r="H3305" s="25">
        <v>123173</v>
      </c>
      <c r="I3305" s="25" t="s">
        <v>4780</v>
      </c>
      <c r="J3305" s="25">
        <v>1</v>
      </c>
      <c r="K3305" s="25">
        <v>1</v>
      </c>
      <c r="L3305" s="25">
        <f t="shared" si="538"/>
        <v>0</v>
      </c>
      <c r="M3305" s="25"/>
      <c r="N3305" s="45">
        <v>45941</v>
      </c>
      <c r="O3305" s="54"/>
      <c r="P3305" s="25" t="s">
        <v>2178</v>
      </c>
      <c r="Q3305" s="25"/>
      <c r="R3305" s="25"/>
      <c r="S3305" s="3">
        <v>4</v>
      </c>
      <c r="T3305" s="55"/>
      <c r="U3305" s="25" t="s">
        <v>19</v>
      </c>
      <c r="V3305" s="25" t="str">
        <f>VLOOKUP(P3305,'Customer List'!B:C,2,)</f>
        <v>Gujrat</v>
      </c>
      <c r="W3305" s="56" t="s">
        <v>4865</v>
      </c>
      <c r="X3305" s="45" t="str">
        <f t="shared" si="548"/>
        <v/>
      </c>
      <c r="Y3305" s="25" t="str">
        <f t="shared" si="549"/>
        <v/>
      </c>
      <c r="Z3305" s="25" t="str">
        <f t="shared" si="544"/>
        <v>Saturday</v>
      </c>
      <c r="AA3305" s="25" t="str">
        <f t="shared" si="545"/>
        <v/>
      </c>
      <c r="AB3305" s="25" t="str">
        <f>VLOOKUP(U3305,'Currency Sheet'!A:C,3,)</f>
        <v>DOLLAR</v>
      </c>
      <c r="AC3305" s="67" t="str">
        <f>VLOOKUP(P3305,'Customer List'!B:D,3,)</f>
        <v>OutStation</v>
      </c>
    </row>
    <row r="3306" spans="1:29" x14ac:dyDescent="0.25">
      <c r="A3306" s="25">
        <f t="shared" si="535"/>
        <v>3302</v>
      </c>
      <c r="B3306" s="25" t="s">
        <v>4860</v>
      </c>
      <c r="C3306" s="45">
        <v>45933</v>
      </c>
      <c r="D3306" s="45">
        <v>45938</v>
      </c>
      <c r="E3306" s="8">
        <v>74.2</v>
      </c>
      <c r="F3306" s="8">
        <f t="shared" si="546"/>
        <v>6529.6</v>
      </c>
      <c r="G3306" s="54">
        <f t="shared" si="547"/>
        <v>6529.6</v>
      </c>
      <c r="H3306" s="25">
        <v>124625</v>
      </c>
      <c r="I3306" s="25" t="s">
        <v>4781</v>
      </c>
      <c r="J3306" s="25">
        <v>1</v>
      </c>
      <c r="K3306" s="25">
        <v>1</v>
      </c>
      <c r="L3306" s="25">
        <f t="shared" si="538"/>
        <v>0</v>
      </c>
      <c r="M3306" s="25"/>
      <c r="N3306" s="45">
        <v>45941</v>
      </c>
      <c r="O3306" s="54"/>
      <c r="P3306" s="25" t="s">
        <v>4858</v>
      </c>
      <c r="Q3306" s="25"/>
      <c r="R3306" s="25"/>
      <c r="S3306" s="3">
        <v>4</v>
      </c>
      <c r="T3306" s="55"/>
      <c r="U3306" s="25" t="s">
        <v>19</v>
      </c>
      <c r="V3306" s="25" t="str">
        <f>VLOOKUP(P3306,'Customer List'!B:C,2,)</f>
        <v>Mumbai</v>
      </c>
      <c r="W3306" s="56" t="s">
        <v>4865</v>
      </c>
      <c r="X3306" s="45" t="str">
        <f t="shared" si="548"/>
        <v/>
      </c>
      <c r="Y3306" s="25" t="str">
        <f t="shared" si="549"/>
        <v/>
      </c>
      <c r="Z3306" s="25" t="str">
        <f t="shared" si="544"/>
        <v>Saturday</v>
      </c>
      <c r="AA3306" s="25" t="str">
        <f t="shared" si="545"/>
        <v/>
      </c>
      <c r="AB3306" s="25" t="str">
        <f>VLOOKUP(U3306,'Currency Sheet'!A:C,3,)</f>
        <v>DOLLAR</v>
      </c>
      <c r="AC3306" s="67" t="str">
        <f>VLOOKUP(P3306,'Customer List'!B:D,3,)</f>
        <v>OutStation</v>
      </c>
    </row>
    <row r="3307" spans="1:29" x14ac:dyDescent="0.25">
      <c r="A3307" s="25">
        <f t="shared" si="535"/>
        <v>3303</v>
      </c>
      <c r="B3307" s="25" t="s">
        <v>4860</v>
      </c>
      <c r="C3307" s="45">
        <v>45933</v>
      </c>
      <c r="D3307" s="45">
        <v>45938</v>
      </c>
      <c r="E3307" s="8">
        <v>259</v>
      </c>
      <c r="F3307" s="8">
        <f t="shared" si="546"/>
        <v>22792</v>
      </c>
      <c r="G3307" s="54">
        <f t="shared" si="547"/>
        <v>22792</v>
      </c>
      <c r="H3307" s="25">
        <v>126406</v>
      </c>
      <c r="I3307" s="25" t="s">
        <v>4782</v>
      </c>
      <c r="J3307" s="25">
        <v>1</v>
      </c>
      <c r="K3307" s="25">
        <v>1</v>
      </c>
      <c r="L3307" s="25">
        <f t="shared" si="538"/>
        <v>0</v>
      </c>
      <c r="M3307" s="25"/>
      <c r="N3307" s="45">
        <v>45941</v>
      </c>
      <c r="O3307" s="54"/>
      <c r="P3307" s="25" t="s">
        <v>618</v>
      </c>
      <c r="Q3307" s="25"/>
      <c r="R3307" s="25"/>
      <c r="S3307" s="3">
        <v>4</v>
      </c>
      <c r="T3307" s="55"/>
      <c r="U3307" s="25" t="s">
        <v>19</v>
      </c>
      <c r="V3307" s="25" t="str">
        <f>VLOOKUP(P3307,'Customer List'!B:C,2,)</f>
        <v>Bhuvneshwar</v>
      </c>
      <c r="W3307" s="56" t="s">
        <v>4865</v>
      </c>
      <c r="X3307" s="45" t="str">
        <f t="shared" si="548"/>
        <v/>
      </c>
      <c r="Y3307" s="25" t="str">
        <f t="shared" si="549"/>
        <v/>
      </c>
      <c r="Z3307" s="25" t="str">
        <f t="shared" si="544"/>
        <v>Saturday</v>
      </c>
      <c r="AA3307" s="25" t="str">
        <f t="shared" si="545"/>
        <v/>
      </c>
      <c r="AB3307" s="25" t="str">
        <f>VLOOKUP(U3307,'Currency Sheet'!A:C,3,)</f>
        <v>DOLLAR</v>
      </c>
      <c r="AC3307" s="67" t="str">
        <f>VLOOKUP(P3307,'Customer List'!B:D,3,)</f>
        <v>OutStation</v>
      </c>
    </row>
    <row r="3308" spans="1:29" x14ac:dyDescent="0.25">
      <c r="A3308" s="25">
        <f t="shared" si="535"/>
        <v>3304</v>
      </c>
      <c r="B3308" s="25" t="s">
        <v>4860</v>
      </c>
      <c r="C3308" s="45">
        <v>45933</v>
      </c>
      <c r="D3308" s="45">
        <v>45938</v>
      </c>
      <c r="E3308" s="8">
        <v>262.5</v>
      </c>
      <c r="F3308" s="8">
        <f t="shared" si="546"/>
        <v>23100</v>
      </c>
      <c r="G3308" s="54">
        <f t="shared" si="547"/>
        <v>23100</v>
      </c>
      <c r="H3308" s="25">
        <v>126422</v>
      </c>
      <c r="I3308" s="25" t="s">
        <v>4782</v>
      </c>
      <c r="J3308" s="25">
        <v>1</v>
      </c>
      <c r="K3308" s="25">
        <v>1</v>
      </c>
      <c r="L3308" s="25">
        <f t="shared" si="538"/>
        <v>0</v>
      </c>
      <c r="M3308" s="25"/>
      <c r="N3308" s="45">
        <v>45941</v>
      </c>
      <c r="O3308" s="54"/>
      <c r="P3308" s="25" t="s">
        <v>618</v>
      </c>
      <c r="Q3308" s="25"/>
      <c r="R3308" s="25"/>
      <c r="S3308" s="3">
        <v>4</v>
      </c>
      <c r="T3308" s="55"/>
      <c r="U3308" s="25" t="s">
        <v>19</v>
      </c>
      <c r="V3308" s="25" t="str">
        <f>VLOOKUP(P3308,'Customer List'!B:C,2,)</f>
        <v>Bhuvneshwar</v>
      </c>
      <c r="W3308" s="56" t="s">
        <v>4865</v>
      </c>
      <c r="X3308" s="45" t="str">
        <f t="shared" si="548"/>
        <v/>
      </c>
      <c r="Y3308" s="25" t="str">
        <f t="shared" si="549"/>
        <v/>
      </c>
      <c r="Z3308" s="25" t="str">
        <f t="shared" si="544"/>
        <v>Saturday</v>
      </c>
      <c r="AA3308" s="25" t="str">
        <f t="shared" si="545"/>
        <v/>
      </c>
      <c r="AB3308" s="25" t="str">
        <f>VLOOKUP(U3308,'Currency Sheet'!A:C,3,)</f>
        <v>DOLLAR</v>
      </c>
      <c r="AC3308" s="67" t="str">
        <f>VLOOKUP(P3308,'Customer List'!B:D,3,)</f>
        <v>OutStation</v>
      </c>
    </row>
    <row r="3309" spans="1:29" x14ac:dyDescent="0.25">
      <c r="A3309" s="25">
        <f t="shared" si="535"/>
        <v>3305</v>
      </c>
      <c r="B3309" s="25" t="s">
        <v>4860</v>
      </c>
      <c r="C3309" s="45">
        <v>45933</v>
      </c>
      <c r="D3309" s="45">
        <v>45938</v>
      </c>
      <c r="E3309" s="8">
        <v>250.6</v>
      </c>
      <c r="F3309" s="8">
        <f t="shared" si="546"/>
        <v>22052.799999999999</v>
      </c>
      <c r="G3309" s="54">
        <f t="shared" si="547"/>
        <v>22052.799999999999</v>
      </c>
      <c r="H3309" s="25">
        <v>141720</v>
      </c>
      <c r="I3309" s="25" t="s">
        <v>4783</v>
      </c>
      <c r="J3309" s="25">
        <v>1</v>
      </c>
      <c r="K3309" s="25">
        <v>1</v>
      </c>
      <c r="L3309" s="25">
        <f t="shared" si="538"/>
        <v>0</v>
      </c>
      <c r="M3309" s="25"/>
      <c r="N3309" s="45">
        <v>45941</v>
      </c>
      <c r="O3309" s="54"/>
      <c r="P3309" s="25" t="s">
        <v>618</v>
      </c>
      <c r="Q3309" s="25"/>
      <c r="R3309" s="25"/>
      <c r="S3309" s="3">
        <v>4</v>
      </c>
      <c r="T3309" s="55"/>
      <c r="U3309" s="25" t="s">
        <v>19</v>
      </c>
      <c r="V3309" s="25" t="str">
        <f>VLOOKUP(P3309,'Customer List'!B:C,2,)</f>
        <v>Bhuvneshwar</v>
      </c>
      <c r="W3309" s="56" t="s">
        <v>4865</v>
      </c>
      <c r="X3309" s="45" t="str">
        <f t="shared" si="548"/>
        <v/>
      </c>
      <c r="Y3309" s="25" t="str">
        <f t="shared" si="549"/>
        <v/>
      </c>
      <c r="Z3309" s="25" t="str">
        <f t="shared" si="544"/>
        <v>Saturday</v>
      </c>
      <c r="AA3309" s="25" t="str">
        <f t="shared" si="545"/>
        <v/>
      </c>
      <c r="AB3309" s="25" t="str">
        <f>VLOOKUP(U3309,'Currency Sheet'!A:C,3,)</f>
        <v>DOLLAR</v>
      </c>
      <c r="AC3309" s="67" t="str">
        <f>VLOOKUP(P3309,'Customer List'!B:D,3,)</f>
        <v>OutStation</v>
      </c>
    </row>
    <row r="3310" spans="1:29" x14ac:dyDescent="0.25">
      <c r="A3310" s="25">
        <f t="shared" ref="A3310:A3373" si="550">A3309+1</f>
        <v>3306</v>
      </c>
      <c r="B3310" s="25" t="s">
        <v>4860</v>
      </c>
      <c r="C3310" s="45">
        <v>45933</v>
      </c>
      <c r="D3310" s="45">
        <v>45938</v>
      </c>
      <c r="E3310" s="8">
        <v>156.75</v>
      </c>
      <c r="F3310" s="8">
        <f t="shared" si="546"/>
        <v>13794</v>
      </c>
      <c r="G3310" s="54">
        <f t="shared" si="547"/>
        <v>13794</v>
      </c>
      <c r="H3310" s="25">
        <v>142517</v>
      </c>
      <c r="I3310" s="25" t="s">
        <v>4776</v>
      </c>
      <c r="J3310" s="25">
        <v>1</v>
      </c>
      <c r="K3310" s="25">
        <v>1</v>
      </c>
      <c r="L3310" s="25">
        <f t="shared" ref="L3310:L3373" si="551">J3310-K3310</f>
        <v>0</v>
      </c>
      <c r="M3310" s="25"/>
      <c r="N3310" s="45">
        <v>45941</v>
      </c>
      <c r="O3310" s="54"/>
      <c r="P3310" s="25" t="s">
        <v>2178</v>
      </c>
      <c r="Q3310" s="25"/>
      <c r="R3310" s="25"/>
      <c r="S3310" s="3">
        <v>4</v>
      </c>
      <c r="T3310" s="55"/>
      <c r="U3310" s="25" t="s">
        <v>19</v>
      </c>
      <c r="V3310" s="25" t="str">
        <f>VLOOKUP(P3310,'Customer List'!B:C,2,)</f>
        <v>Gujrat</v>
      </c>
      <c r="W3310" s="56" t="s">
        <v>4865</v>
      </c>
      <c r="X3310" s="45" t="str">
        <f t="shared" si="548"/>
        <v/>
      </c>
      <c r="Y3310" s="25" t="str">
        <f t="shared" si="549"/>
        <v/>
      </c>
      <c r="Z3310" s="25" t="str">
        <f t="shared" si="544"/>
        <v>Saturday</v>
      </c>
      <c r="AA3310" s="25" t="str">
        <f t="shared" si="545"/>
        <v/>
      </c>
      <c r="AB3310" s="25" t="str">
        <f>VLOOKUP(U3310,'Currency Sheet'!A:C,3,)</f>
        <v>DOLLAR</v>
      </c>
      <c r="AC3310" s="67" t="str">
        <f>VLOOKUP(P3310,'Customer List'!B:D,3,)</f>
        <v>OutStation</v>
      </c>
    </row>
    <row r="3311" spans="1:29" x14ac:dyDescent="0.25">
      <c r="A3311" s="25">
        <f t="shared" si="550"/>
        <v>3307</v>
      </c>
      <c r="B3311" s="25" t="s">
        <v>4860</v>
      </c>
      <c r="C3311" s="45">
        <v>45933</v>
      </c>
      <c r="D3311" s="45">
        <v>45938</v>
      </c>
      <c r="E3311" s="8">
        <v>209.3</v>
      </c>
      <c r="F3311" s="8">
        <f t="shared" si="546"/>
        <v>18418.400000000001</v>
      </c>
      <c r="G3311" s="54">
        <f t="shared" si="547"/>
        <v>18418.400000000001</v>
      </c>
      <c r="H3311" s="25">
        <v>142604</v>
      </c>
      <c r="I3311" s="25" t="s">
        <v>4784</v>
      </c>
      <c r="J3311" s="25">
        <v>1</v>
      </c>
      <c r="K3311" s="25">
        <v>1</v>
      </c>
      <c r="L3311" s="25">
        <f t="shared" si="551"/>
        <v>0</v>
      </c>
      <c r="M3311" s="25"/>
      <c r="N3311" s="45">
        <v>45941</v>
      </c>
      <c r="O3311" s="54"/>
      <c r="P3311" s="25" t="s">
        <v>320</v>
      </c>
      <c r="Q3311" s="25"/>
      <c r="R3311" s="25"/>
      <c r="S3311" s="3">
        <v>4</v>
      </c>
      <c r="T3311" s="55"/>
      <c r="U3311" s="25" t="s">
        <v>19</v>
      </c>
      <c r="V3311" s="25" t="str">
        <f>VLOOKUP(P3311,'Customer List'!B:C,2,)</f>
        <v>Gujrat</v>
      </c>
      <c r="W3311" s="56" t="s">
        <v>4865</v>
      </c>
      <c r="X3311" s="45" t="str">
        <f t="shared" si="548"/>
        <v/>
      </c>
      <c r="Y3311" s="25" t="str">
        <f t="shared" si="549"/>
        <v/>
      </c>
      <c r="Z3311" s="25" t="str">
        <f t="shared" si="544"/>
        <v>Saturday</v>
      </c>
      <c r="AA3311" s="25" t="str">
        <f t="shared" si="545"/>
        <v/>
      </c>
      <c r="AB3311" s="25" t="str">
        <f>VLOOKUP(U3311,'Currency Sheet'!A:C,3,)</f>
        <v>DOLLAR</v>
      </c>
      <c r="AC3311" s="67" t="str">
        <f>VLOOKUP(P3311,'Customer List'!B:D,3,)</f>
        <v>OutStation</v>
      </c>
    </row>
    <row r="3312" spans="1:29" x14ac:dyDescent="0.25">
      <c r="A3312" s="25">
        <f t="shared" si="550"/>
        <v>3308</v>
      </c>
      <c r="B3312" s="25" t="s">
        <v>4860</v>
      </c>
      <c r="C3312" s="45">
        <v>45933</v>
      </c>
      <c r="D3312" s="45">
        <v>45938</v>
      </c>
      <c r="E3312" s="8">
        <v>205.1</v>
      </c>
      <c r="F3312" s="8">
        <f t="shared" si="546"/>
        <v>18048.8</v>
      </c>
      <c r="G3312" s="54">
        <f t="shared" si="547"/>
        <v>18048.8</v>
      </c>
      <c r="H3312" s="25">
        <v>145510</v>
      </c>
      <c r="I3312" s="25" t="s">
        <v>4785</v>
      </c>
      <c r="J3312" s="25">
        <v>1</v>
      </c>
      <c r="K3312" s="25">
        <v>1</v>
      </c>
      <c r="L3312" s="25">
        <f t="shared" si="551"/>
        <v>0</v>
      </c>
      <c r="M3312" s="25"/>
      <c r="N3312" s="45">
        <v>45941</v>
      </c>
      <c r="O3312" s="54"/>
      <c r="P3312" s="25" t="s">
        <v>2178</v>
      </c>
      <c r="Q3312" s="25"/>
      <c r="R3312" s="25"/>
      <c r="S3312" s="3">
        <v>4</v>
      </c>
      <c r="T3312" s="55"/>
      <c r="U3312" s="25" t="s">
        <v>19</v>
      </c>
      <c r="V3312" s="25" t="str">
        <f>VLOOKUP(P3312,'Customer List'!B:C,2,)</f>
        <v>Gujrat</v>
      </c>
      <c r="W3312" s="56" t="s">
        <v>4865</v>
      </c>
      <c r="X3312" s="45" t="str">
        <f t="shared" si="548"/>
        <v/>
      </c>
      <c r="Y3312" s="25" t="str">
        <f t="shared" si="549"/>
        <v/>
      </c>
      <c r="Z3312" s="25" t="str">
        <f t="shared" si="544"/>
        <v>Saturday</v>
      </c>
      <c r="AA3312" s="25" t="str">
        <f t="shared" si="545"/>
        <v/>
      </c>
      <c r="AB3312" s="25" t="str">
        <f>VLOOKUP(U3312,'Currency Sheet'!A:C,3,)</f>
        <v>DOLLAR</v>
      </c>
      <c r="AC3312" s="67" t="str">
        <f>VLOOKUP(P3312,'Customer List'!B:D,3,)</f>
        <v>OutStation</v>
      </c>
    </row>
    <row r="3313" spans="1:29" x14ac:dyDescent="0.25">
      <c r="A3313" s="25">
        <f t="shared" si="550"/>
        <v>3309</v>
      </c>
      <c r="B3313" s="25" t="s">
        <v>4860</v>
      </c>
      <c r="C3313" s="45">
        <v>45933</v>
      </c>
      <c r="D3313" s="45">
        <v>45938</v>
      </c>
      <c r="E3313" s="8">
        <v>129.5</v>
      </c>
      <c r="F3313" s="8">
        <f t="shared" si="546"/>
        <v>11396</v>
      </c>
      <c r="G3313" s="54">
        <f t="shared" si="547"/>
        <v>11396</v>
      </c>
      <c r="H3313" s="25">
        <v>159220</v>
      </c>
      <c r="I3313" s="25" t="s">
        <v>4772</v>
      </c>
      <c r="J3313" s="25">
        <v>1</v>
      </c>
      <c r="K3313" s="25">
        <v>1</v>
      </c>
      <c r="L3313" s="25">
        <f t="shared" si="551"/>
        <v>0</v>
      </c>
      <c r="M3313" s="25"/>
      <c r="N3313" s="45">
        <v>45941</v>
      </c>
      <c r="O3313" s="54"/>
      <c r="P3313" s="25" t="s">
        <v>618</v>
      </c>
      <c r="Q3313" s="25"/>
      <c r="R3313" s="25"/>
      <c r="S3313" s="3">
        <v>4</v>
      </c>
      <c r="T3313" s="55"/>
      <c r="U3313" s="25" t="s">
        <v>19</v>
      </c>
      <c r="V3313" s="25" t="str">
        <f>VLOOKUP(P3313,'Customer List'!B:C,2,)</f>
        <v>Bhuvneshwar</v>
      </c>
      <c r="W3313" s="56" t="s">
        <v>4865</v>
      </c>
      <c r="X3313" s="45" t="str">
        <f t="shared" ref="X3313:X3344" si="552">IF(OR(R3313 = "PRIYANKA MADAM", R3313 = "DEEPAK", R3313 = "PORTER"),N3313,"")</f>
        <v/>
      </c>
      <c r="Y3313" s="25" t="str">
        <f t="shared" si="549"/>
        <v/>
      </c>
      <c r="Z3313" s="25" t="str">
        <f t="shared" si="544"/>
        <v>Saturday</v>
      </c>
      <c r="AA3313" s="25" t="str">
        <f t="shared" si="545"/>
        <v/>
      </c>
      <c r="AB3313" s="25" t="str">
        <f>VLOOKUP(U3313,'Currency Sheet'!A:C,3,)</f>
        <v>DOLLAR</v>
      </c>
      <c r="AC3313" s="67" t="str">
        <f>VLOOKUP(P3313,'Customer List'!B:D,3,)</f>
        <v>OutStation</v>
      </c>
    </row>
    <row r="3314" spans="1:29" x14ac:dyDescent="0.25">
      <c r="A3314" s="25">
        <f t="shared" si="550"/>
        <v>3310</v>
      </c>
      <c r="B3314" s="25" t="s">
        <v>4860</v>
      </c>
      <c r="C3314" s="45">
        <v>45933</v>
      </c>
      <c r="D3314" s="45">
        <v>45938</v>
      </c>
      <c r="E3314" s="8">
        <v>206.5</v>
      </c>
      <c r="F3314" s="8">
        <f t="shared" si="546"/>
        <v>18172</v>
      </c>
      <c r="G3314" s="54">
        <f t="shared" si="547"/>
        <v>18172</v>
      </c>
      <c r="H3314" s="25">
        <v>165804</v>
      </c>
      <c r="I3314" s="25" t="s">
        <v>4786</v>
      </c>
      <c r="J3314" s="25">
        <v>1</v>
      </c>
      <c r="K3314" s="25">
        <v>1</v>
      </c>
      <c r="L3314" s="25">
        <f t="shared" si="551"/>
        <v>0</v>
      </c>
      <c r="M3314" s="25"/>
      <c r="N3314" s="45">
        <v>45941</v>
      </c>
      <c r="O3314" s="54"/>
      <c r="P3314" s="25" t="s">
        <v>618</v>
      </c>
      <c r="Q3314" s="25"/>
      <c r="R3314" s="25"/>
      <c r="S3314" s="3">
        <v>4</v>
      </c>
      <c r="T3314" s="55"/>
      <c r="U3314" s="25" t="s">
        <v>19</v>
      </c>
      <c r="V3314" s="25" t="str">
        <f>VLOOKUP(P3314,'Customer List'!B:C,2,)</f>
        <v>Bhuvneshwar</v>
      </c>
      <c r="W3314" s="56" t="s">
        <v>4865</v>
      </c>
      <c r="X3314" s="45" t="str">
        <f t="shared" si="552"/>
        <v/>
      </c>
      <c r="Y3314" s="25" t="str">
        <f t="shared" si="549"/>
        <v/>
      </c>
      <c r="Z3314" s="25" t="str">
        <f t="shared" si="544"/>
        <v>Saturday</v>
      </c>
      <c r="AA3314" s="25" t="str">
        <f t="shared" si="545"/>
        <v/>
      </c>
      <c r="AB3314" s="25" t="str">
        <f>VLOOKUP(U3314,'Currency Sheet'!A:C,3,)</f>
        <v>DOLLAR</v>
      </c>
      <c r="AC3314" s="67" t="str">
        <f>VLOOKUP(P3314,'Customer List'!B:D,3,)</f>
        <v>OutStation</v>
      </c>
    </row>
    <row r="3315" spans="1:29" x14ac:dyDescent="0.25">
      <c r="A3315" s="25">
        <f t="shared" si="550"/>
        <v>3311</v>
      </c>
      <c r="B3315" s="25" t="s">
        <v>4860</v>
      </c>
      <c r="C3315" s="45">
        <v>45933</v>
      </c>
      <c r="D3315" s="45">
        <v>45938</v>
      </c>
      <c r="E3315" s="8">
        <v>38.5</v>
      </c>
      <c r="F3315" s="8">
        <f t="shared" si="546"/>
        <v>3388</v>
      </c>
      <c r="G3315" s="54">
        <f t="shared" si="547"/>
        <v>6776</v>
      </c>
      <c r="H3315" s="25">
        <v>300306</v>
      </c>
      <c r="I3315" s="25" t="s">
        <v>4787</v>
      </c>
      <c r="J3315" s="25">
        <v>2</v>
      </c>
      <c r="K3315" s="25">
        <v>2</v>
      </c>
      <c r="L3315" s="25">
        <f t="shared" si="551"/>
        <v>0</v>
      </c>
      <c r="M3315" s="25"/>
      <c r="N3315" s="45">
        <v>45941</v>
      </c>
      <c r="O3315" s="54"/>
      <c r="P3315" s="25" t="s">
        <v>2053</v>
      </c>
      <c r="Q3315" s="25"/>
      <c r="R3315" s="25"/>
      <c r="S3315" s="3">
        <v>4</v>
      </c>
      <c r="T3315" s="55"/>
      <c r="U3315" s="25" t="s">
        <v>19</v>
      </c>
      <c r="V3315" s="25" t="str">
        <f>VLOOKUP(P3315,'Customer List'!B:C,2,)</f>
        <v>Banglore</v>
      </c>
      <c r="W3315" s="56" t="s">
        <v>4865</v>
      </c>
      <c r="X3315" s="45" t="str">
        <f t="shared" si="552"/>
        <v/>
      </c>
      <c r="Y3315" s="25" t="str">
        <f t="shared" si="549"/>
        <v/>
      </c>
      <c r="Z3315" s="25" t="str">
        <f t="shared" si="544"/>
        <v>Saturday</v>
      </c>
      <c r="AA3315" s="25" t="str">
        <f t="shared" si="545"/>
        <v/>
      </c>
      <c r="AB3315" s="25" t="str">
        <f>VLOOKUP(U3315,'Currency Sheet'!A:C,3,)</f>
        <v>DOLLAR</v>
      </c>
      <c r="AC3315" s="67" t="str">
        <f>VLOOKUP(P3315,'Customer List'!B:D,3,)</f>
        <v>OutStation</v>
      </c>
    </row>
    <row r="3316" spans="1:29" x14ac:dyDescent="0.25">
      <c r="A3316" s="25">
        <f t="shared" si="550"/>
        <v>3312</v>
      </c>
      <c r="B3316" s="25" t="s">
        <v>4860</v>
      </c>
      <c r="C3316" s="45">
        <v>45933</v>
      </c>
      <c r="D3316" s="45">
        <v>45938</v>
      </c>
      <c r="E3316" s="8">
        <v>187.6</v>
      </c>
      <c r="F3316" s="8">
        <f t="shared" si="546"/>
        <v>16508.8</v>
      </c>
      <c r="G3316" s="54">
        <f t="shared" si="547"/>
        <v>16508.8</v>
      </c>
      <c r="H3316" s="25">
        <v>301028</v>
      </c>
      <c r="I3316" s="25" t="s">
        <v>4788</v>
      </c>
      <c r="J3316" s="25">
        <v>1</v>
      </c>
      <c r="K3316" s="25">
        <v>1</v>
      </c>
      <c r="L3316" s="25">
        <f t="shared" si="551"/>
        <v>0</v>
      </c>
      <c r="M3316" s="25"/>
      <c r="N3316" s="45">
        <v>45941</v>
      </c>
      <c r="O3316" s="54"/>
      <c r="P3316" s="25" t="s">
        <v>2178</v>
      </c>
      <c r="Q3316" s="25"/>
      <c r="R3316" s="25"/>
      <c r="S3316" s="3">
        <v>4</v>
      </c>
      <c r="T3316" s="55"/>
      <c r="U3316" s="25" t="s">
        <v>19</v>
      </c>
      <c r="V3316" s="25" t="str">
        <f>VLOOKUP(P3316,'Customer List'!B:C,2,)</f>
        <v>Gujrat</v>
      </c>
      <c r="W3316" s="56" t="s">
        <v>4865</v>
      </c>
      <c r="X3316" s="45" t="str">
        <f t="shared" si="552"/>
        <v/>
      </c>
      <c r="Y3316" s="25" t="str">
        <f t="shared" si="549"/>
        <v/>
      </c>
      <c r="Z3316" s="25" t="str">
        <f t="shared" si="544"/>
        <v>Saturday</v>
      </c>
      <c r="AA3316" s="25" t="str">
        <f t="shared" si="545"/>
        <v/>
      </c>
      <c r="AB3316" s="25" t="str">
        <f>VLOOKUP(U3316,'Currency Sheet'!A:C,3,)</f>
        <v>DOLLAR</v>
      </c>
      <c r="AC3316" s="67" t="str">
        <f>VLOOKUP(P3316,'Customer List'!B:D,3,)</f>
        <v>OutStation</v>
      </c>
    </row>
    <row r="3317" spans="1:29" x14ac:dyDescent="0.25">
      <c r="A3317" s="25">
        <f t="shared" si="550"/>
        <v>3313</v>
      </c>
      <c r="B3317" s="25" t="s">
        <v>4860</v>
      </c>
      <c r="C3317" s="45">
        <v>45933</v>
      </c>
      <c r="D3317" s="45">
        <v>45938</v>
      </c>
      <c r="E3317" s="8">
        <v>73.5</v>
      </c>
      <c r="F3317" s="8">
        <f t="shared" si="546"/>
        <v>6468</v>
      </c>
      <c r="G3317" s="54">
        <f t="shared" si="547"/>
        <v>19404</v>
      </c>
      <c r="H3317" s="25">
        <v>302212</v>
      </c>
      <c r="I3317" s="25" t="s">
        <v>4789</v>
      </c>
      <c r="J3317" s="25">
        <v>3</v>
      </c>
      <c r="K3317" s="25">
        <v>3</v>
      </c>
      <c r="L3317" s="25">
        <f t="shared" si="551"/>
        <v>0</v>
      </c>
      <c r="M3317" s="25"/>
      <c r="N3317" s="45">
        <v>45941</v>
      </c>
      <c r="O3317" s="54"/>
      <c r="P3317" s="25" t="s">
        <v>2178</v>
      </c>
      <c r="Q3317" s="25"/>
      <c r="R3317" s="25"/>
      <c r="S3317" s="3">
        <v>4</v>
      </c>
      <c r="T3317" s="55"/>
      <c r="U3317" s="25" t="s">
        <v>19</v>
      </c>
      <c r="V3317" s="25" t="str">
        <f>VLOOKUP(P3317,'Customer List'!B:C,2,)</f>
        <v>Gujrat</v>
      </c>
      <c r="W3317" s="56" t="s">
        <v>4865</v>
      </c>
      <c r="X3317" s="45" t="str">
        <f t="shared" si="552"/>
        <v/>
      </c>
      <c r="Y3317" s="25" t="str">
        <f t="shared" si="549"/>
        <v/>
      </c>
      <c r="Z3317" s="25" t="str">
        <f t="shared" si="544"/>
        <v>Saturday</v>
      </c>
      <c r="AA3317" s="25" t="str">
        <f t="shared" si="545"/>
        <v/>
      </c>
      <c r="AB3317" s="25" t="str">
        <f>VLOOKUP(U3317,'Currency Sheet'!A:C,3,)</f>
        <v>DOLLAR</v>
      </c>
      <c r="AC3317" s="67" t="str">
        <f>VLOOKUP(P3317,'Customer List'!B:D,3,)</f>
        <v>OutStation</v>
      </c>
    </row>
    <row r="3318" spans="1:29" x14ac:dyDescent="0.25">
      <c r="A3318" s="25">
        <f t="shared" si="550"/>
        <v>3314</v>
      </c>
      <c r="B3318" s="25" t="s">
        <v>4860</v>
      </c>
      <c r="C3318" s="45">
        <v>45933</v>
      </c>
      <c r="D3318" s="45">
        <v>45938</v>
      </c>
      <c r="E3318" s="8">
        <v>275.10000000000002</v>
      </c>
      <c r="F3318" s="8">
        <f t="shared" si="546"/>
        <v>24208.800000000003</v>
      </c>
      <c r="G3318" s="54">
        <f t="shared" si="547"/>
        <v>24208.800000000003</v>
      </c>
      <c r="H3318" s="25">
        <v>302864</v>
      </c>
      <c r="I3318" s="25" t="s">
        <v>4790</v>
      </c>
      <c r="J3318" s="25">
        <v>1</v>
      </c>
      <c r="K3318" s="25"/>
      <c r="L3318" s="25">
        <f t="shared" si="551"/>
        <v>1</v>
      </c>
      <c r="M3318" s="25"/>
      <c r="N3318" s="45"/>
      <c r="O3318" s="54"/>
      <c r="P3318" s="25" t="s">
        <v>626</v>
      </c>
      <c r="Q3318" s="25"/>
      <c r="R3318" s="25"/>
      <c r="S3318" s="3">
        <v>4</v>
      </c>
      <c r="T3318" s="55"/>
      <c r="U3318" s="25" t="s">
        <v>19</v>
      </c>
      <c r="V3318" s="25" t="str">
        <f>VLOOKUP(P3318,'Customer List'!B:C,2,)</f>
        <v>Delhi</v>
      </c>
      <c r="W3318" s="56" t="s">
        <v>606</v>
      </c>
      <c r="X3318" s="45" t="str">
        <f t="shared" si="552"/>
        <v/>
      </c>
      <c r="Y3318" s="25" t="str">
        <f t="shared" si="549"/>
        <v/>
      </c>
      <c r="Z3318" s="25" t="str">
        <f t="shared" si="544"/>
        <v/>
      </c>
      <c r="AA3318" s="25" t="str">
        <f t="shared" si="545"/>
        <v/>
      </c>
      <c r="AB3318" s="25" t="str">
        <f>VLOOKUP(U3318,'Currency Sheet'!A:C,3,)</f>
        <v>DOLLAR</v>
      </c>
      <c r="AC3318" s="67" t="str">
        <f>VLOOKUP(P3318,'Customer List'!B:D,3,)</f>
        <v>Local</v>
      </c>
    </row>
    <row r="3319" spans="1:29" x14ac:dyDescent="0.25">
      <c r="A3319" s="25">
        <f t="shared" si="550"/>
        <v>3315</v>
      </c>
      <c r="B3319" s="25" t="s">
        <v>4860</v>
      </c>
      <c r="C3319" s="45">
        <v>45933</v>
      </c>
      <c r="D3319" s="45">
        <v>45938</v>
      </c>
      <c r="E3319" s="8">
        <v>123.2</v>
      </c>
      <c r="F3319" s="8">
        <f t="shared" si="546"/>
        <v>10841.6</v>
      </c>
      <c r="G3319" s="54">
        <f t="shared" si="547"/>
        <v>10841.6</v>
      </c>
      <c r="H3319" s="25">
        <v>302904</v>
      </c>
      <c r="I3319" s="25" t="s">
        <v>4791</v>
      </c>
      <c r="J3319" s="25">
        <v>1</v>
      </c>
      <c r="K3319" s="25">
        <v>1</v>
      </c>
      <c r="L3319" s="25">
        <f t="shared" si="551"/>
        <v>0</v>
      </c>
      <c r="M3319" s="25"/>
      <c r="N3319" s="45">
        <v>45941</v>
      </c>
      <c r="O3319" s="54"/>
      <c r="P3319" s="25" t="s">
        <v>631</v>
      </c>
      <c r="Q3319" s="25"/>
      <c r="R3319" s="25"/>
      <c r="S3319" s="3">
        <v>4</v>
      </c>
      <c r="T3319" s="55"/>
      <c r="U3319" s="25" t="s">
        <v>19</v>
      </c>
      <c r="V3319" s="25" t="str">
        <f>VLOOKUP(P3319,'Customer List'!B:C,2,)</f>
        <v>Telangana</v>
      </c>
      <c r="W3319" s="56" t="s">
        <v>4865</v>
      </c>
      <c r="X3319" s="45" t="str">
        <f t="shared" si="552"/>
        <v/>
      </c>
      <c r="Y3319" s="25" t="str">
        <f t="shared" si="549"/>
        <v/>
      </c>
      <c r="Z3319" s="25" t="str">
        <f t="shared" si="544"/>
        <v>Saturday</v>
      </c>
      <c r="AA3319" s="25" t="str">
        <f t="shared" si="545"/>
        <v/>
      </c>
      <c r="AB3319" s="25" t="str">
        <f>VLOOKUP(U3319,'Currency Sheet'!A:C,3,)</f>
        <v>DOLLAR</v>
      </c>
      <c r="AC3319" s="67" t="str">
        <f>VLOOKUP(P3319,'Customer List'!B:D,3,)</f>
        <v>OutStation</v>
      </c>
    </row>
    <row r="3320" spans="1:29" x14ac:dyDescent="0.25">
      <c r="A3320" s="25">
        <f t="shared" si="550"/>
        <v>3316</v>
      </c>
      <c r="B3320" s="25" t="s">
        <v>4860</v>
      </c>
      <c r="C3320" s="45">
        <v>45933</v>
      </c>
      <c r="D3320" s="45">
        <v>45938</v>
      </c>
      <c r="E3320" s="8">
        <v>74.900000000000006</v>
      </c>
      <c r="F3320" s="8">
        <f t="shared" si="546"/>
        <v>6591.2000000000007</v>
      </c>
      <c r="G3320" s="54">
        <f t="shared" si="547"/>
        <v>6591.2000000000007</v>
      </c>
      <c r="H3320" s="25">
        <v>303403</v>
      </c>
      <c r="I3320" s="25" t="s">
        <v>4792</v>
      </c>
      <c r="J3320" s="25">
        <v>1</v>
      </c>
      <c r="K3320" s="25">
        <v>1</v>
      </c>
      <c r="L3320" s="25">
        <f t="shared" si="551"/>
        <v>0</v>
      </c>
      <c r="M3320" s="25"/>
      <c r="N3320" s="45">
        <v>45941</v>
      </c>
      <c r="O3320" s="54"/>
      <c r="P3320" s="25" t="s">
        <v>618</v>
      </c>
      <c r="Q3320" s="25"/>
      <c r="R3320" s="25"/>
      <c r="S3320" s="3">
        <v>4</v>
      </c>
      <c r="T3320" s="55"/>
      <c r="U3320" s="25" t="s">
        <v>19</v>
      </c>
      <c r="V3320" s="25" t="str">
        <f>VLOOKUP(P3320,'Customer List'!B:C,2,)</f>
        <v>Bhuvneshwar</v>
      </c>
      <c r="W3320" s="56" t="s">
        <v>4865</v>
      </c>
      <c r="X3320" s="45" t="str">
        <f t="shared" si="552"/>
        <v/>
      </c>
      <c r="Y3320" s="25" t="str">
        <f t="shared" si="549"/>
        <v/>
      </c>
      <c r="Z3320" s="25" t="str">
        <f t="shared" si="544"/>
        <v>Saturday</v>
      </c>
      <c r="AA3320" s="25" t="str">
        <f t="shared" si="545"/>
        <v/>
      </c>
      <c r="AB3320" s="25" t="str">
        <f>VLOOKUP(U3320,'Currency Sheet'!A:C,3,)</f>
        <v>DOLLAR</v>
      </c>
      <c r="AC3320" s="67" t="str">
        <f>VLOOKUP(P3320,'Customer List'!B:D,3,)</f>
        <v>OutStation</v>
      </c>
    </row>
    <row r="3321" spans="1:29" x14ac:dyDescent="0.25">
      <c r="A3321" s="25">
        <f t="shared" si="550"/>
        <v>3317</v>
      </c>
      <c r="B3321" s="25" t="s">
        <v>4860</v>
      </c>
      <c r="C3321" s="45">
        <v>45933</v>
      </c>
      <c r="D3321" s="45">
        <v>45938</v>
      </c>
      <c r="E3321" s="8">
        <v>196</v>
      </c>
      <c r="F3321" s="8">
        <f t="shared" si="546"/>
        <v>17248</v>
      </c>
      <c r="G3321" s="54">
        <f t="shared" si="547"/>
        <v>51744</v>
      </c>
      <c r="H3321" s="25">
        <v>303508</v>
      </c>
      <c r="I3321" s="25" t="s">
        <v>4793</v>
      </c>
      <c r="J3321" s="25">
        <v>3</v>
      </c>
      <c r="K3321" s="25">
        <v>3</v>
      </c>
      <c r="L3321" s="25">
        <f t="shared" si="551"/>
        <v>0</v>
      </c>
      <c r="M3321" s="25"/>
      <c r="N3321" s="45">
        <v>45941</v>
      </c>
      <c r="O3321" s="54"/>
      <c r="P3321" s="25" t="s">
        <v>2178</v>
      </c>
      <c r="Q3321" s="25"/>
      <c r="R3321" s="25"/>
      <c r="S3321" s="3">
        <v>4</v>
      </c>
      <c r="T3321" s="55"/>
      <c r="U3321" s="25" t="s">
        <v>19</v>
      </c>
      <c r="V3321" s="25" t="str">
        <f>VLOOKUP(P3321,'Customer List'!B:C,2,)</f>
        <v>Gujrat</v>
      </c>
      <c r="W3321" s="56" t="s">
        <v>4865</v>
      </c>
      <c r="X3321" s="45" t="str">
        <f t="shared" si="552"/>
        <v/>
      </c>
      <c r="Y3321" s="25" t="str">
        <f t="shared" si="549"/>
        <v/>
      </c>
      <c r="Z3321" s="25" t="str">
        <f t="shared" si="544"/>
        <v>Saturday</v>
      </c>
      <c r="AA3321" s="25" t="str">
        <f t="shared" si="545"/>
        <v/>
      </c>
      <c r="AB3321" s="25" t="str">
        <f>VLOOKUP(U3321,'Currency Sheet'!A:C,3,)</f>
        <v>DOLLAR</v>
      </c>
      <c r="AC3321" s="67" t="str">
        <f>VLOOKUP(P3321,'Customer List'!B:D,3,)</f>
        <v>OutStation</v>
      </c>
    </row>
    <row r="3322" spans="1:29" x14ac:dyDescent="0.25">
      <c r="A3322" s="25">
        <f t="shared" si="550"/>
        <v>3318</v>
      </c>
      <c r="B3322" s="25" t="s">
        <v>4860</v>
      </c>
      <c r="C3322" s="45">
        <v>45933</v>
      </c>
      <c r="D3322" s="45">
        <v>45938</v>
      </c>
      <c r="E3322" s="8">
        <v>235.3</v>
      </c>
      <c r="F3322" s="8">
        <f t="shared" si="546"/>
        <v>20706.400000000001</v>
      </c>
      <c r="G3322" s="54">
        <f t="shared" si="547"/>
        <v>20706.400000000001</v>
      </c>
      <c r="H3322" s="25">
        <v>304128</v>
      </c>
      <c r="I3322" s="25" t="s">
        <v>4794</v>
      </c>
      <c r="J3322" s="25">
        <v>1</v>
      </c>
      <c r="K3322" s="25">
        <v>1</v>
      </c>
      <c r="L3322" s="25">
        <f t="shared" si="551"/>
        <v>0</v>
      </c>
      <c r="M3322" s="25"/>
      <c r="N3322" s="45">
        <v>45941</v>
      </c>
      <c r="O3322" s="54"/>
      <c r="P3322" s="25" t="s">
        <v>893</v>
      </c>
      <c r="Q3322" s="25"/>
      <c r="R3322" s="25"/>
      <c r="S3322" s="3">
        <v>4</v>
      </c>
      <c r="T3322" s="55"/>
      <c r="U3322" s="25" t="s">
        <v>19</v>
      </c>
      <c r="V3322" s="25" t="str">
        <f>VLOOKUP(P3322,'Customer List'!B:C,2,)</f>
        <v>Banglore</v>
      </c>
      <c r="W3322" s="56" t="s">
        <v>4865</v>
      </c>
      <c r="X3322" s="45" t="str">
        <f t="shared" si="552"/>
        <v/>
      </c>
      <c r="Y3322" s="25" t="str">
        <f t="shared" si="549"/>
        <v/>
      </c>
      <c r="Z3322" s="25" t="str">
        <f t="shared" si="544"/>
        <v>Saturday</v>
      </c>
      <c r="AA3322" s="25" t="str">
        <f t="shared" si="545"/>
        <v/>
      </c>
      <c r="AB3322" s="25" t="str">
        <f>VLOOKUP(U3322,'Currency Sheet'!A:C,3,)</f>
        <v>DOLLAR</v>
      </c>
      <c r="AC3322" s="67" t="str">
        <f>VLOOKUP(P3322,'Customer List'!B:D,3,)</f>
        <v>OutStation</v>
      </c>
    </row>
    <row r="3323" spans="1:29" x14ac:dyDescent="0.25">
      <c r="A3323" s="25">
        <f t="shared" si="550"/>
        <v>3319</v>
      </c>
      <c r="B3323" s="25" t="s">
        <v>4860</v>
      </c>
      <c r="C3323" s="45">
        <v>45933</v>
      </c>
      <c r="D3323" s="45">
        <v>45938</v>
      </c>
      <c r="E3323" s="8">
        <v>221.2</v>
      </c>
      <c r="F3323" s="8">
        <f t="shared" si="546"/>
        <v>19465.599999999999</v>
      </c>
      <c r="G3323" s="54">
        <f t="shared" si="547"/>
        <v>19465.599999999999</v>
      </c>
      <c r="H3323" s="25">
        <v>304810</v>
      </c>
      <c r="I3323" s="25" t="s">
        <v>4795</v>
      </c>
      <c r="J3323" s="25">
        <v>1</v>
      </c>
      <c r="K3323" s="25"/>
      <c r="L3323" s="25">
        <f t="shared" si="551"/>
        <v>1</v>
      </c>
      <c r="M3323" s="25"/>
      <c r="N3323" s="45"/>
      <c r="O3323" s="54"/>
      <c r="P3323" s="25" t="s">
        <v>626</v>
      </c>
      <c r="Q3323" s="25"/>
      <c r="R3323" s="25"/>
      <c r="S3323" s="3">
        <v>4</v>
      </c>
      <c r="T3323" s="55"/>
      <c r="U3323" s="25" t="s">
        <v>19</v>
      </c>
      <c r="V3323" s="25" t="str">
        <f>VLOOKUP(P3323,'Customer List'!B:C,2,)</f>
        <v>Delhi</v>
      </c>
      <c r="W3323" s="56" t="s">
        <v>606</v>
      </c>
      <c r="X3323" s="45" t="str">
        <f t="shared" si="552"/>
        <v/>
      </c>
      <c r="Y3323" s="25" t="str">
        <f t="shared" si="549"/>
        <v/>
      </c>
      <c r="Z3323" s="25" t="str">
        <f t="shared" si="544"/>
        <v/>
      </c>
      <c r="AA3323" s="25" t="str">
        <f t="shared" si="545"/>
        <v/>
      </c>
      <c r="AB3323" s="25" t="str">
        <f>VLOOKUP(U3323,'Currency Sheet'!A:C,3,)</f>
        <v>DOLLAR</v>
      </c>
      <c r="AC3323" s="67" t="str">
        <f>VLOOKUP(P3323,'Customer List'!B:D,3,)</f>
        <v>Local</v>
      </c>
    </row>
    <row r="3324" spans="1:29" x14ac:dyDescent="0.25">
      <c r="A3324" s="25">
        <f t="shared" si="550"/>
        <v>3320</v>
      </c>
      <c r="B3324" s="25" t="s">
        <v>4860</v>
      </c>
      <c r="C3324" s="45">
        <v>45933</v>
      </c>
      <c r="D3324" s="45">
        <v>45938</v>
      </c>
      <c r="E3324" s="8">
        <v>217.7</v>
      </c>
      <c r="F3324" s="8">
        <f t="shared" si="546"/>
        <v>19157.599999999999</v>
      </c>
      <c r="G3324" s="54">
        <f t="shared" si="547"/>
        <v>19157.599999999999</v>
      </c>
      <c r="H3324" s="25">
        <v>307616</v>
      </c>
      <c r="I3324" s="25" t="s">
        <v>4796</v>
      </c>
      <c r="J3324" s="25">
        <v>1</v>
      </c>
      <c r="K3324" s="25">
        <v>1</v>
      </c>
      <c r="L3324" s="25">
        <f t="shared" si="551"/>
        <v>0</v>
      </c>
      <c r="M3324" s="25" t="s">
        <v>4992</v>
      </c>
      <c r="N3324" s="45">
        <v>45940</v>
      </c>
      <c r="O3324" s="54">
        <v>0</v>
      </c>
      <c r="P3324" s="25" t="s">
        <v>17</v>
      </c>
      <c r="Q3324" s="25" t="s">
        <v>637</v>
      </c>
      <c r="R3324" s="25" t="s">
        <v>638</v>
      </c>
      <c r="S3324" s="3">
        <v>4</v>
      </c>
      <c r="T3324" s="55" t="s">
        <v>610</v>
      </c>
      <c r="U3324" s="25" t="s">
        <v>19</v>
      </c>
      <c r="V3324" s="25" t="str">
        <f>VLOOKUP(P3324,'Customer List'!B:C,2,)</f>
        <v>Delhi</v>
      </c>
      <c r="W3324" s="56" t="s">
        <v>606</v>
      </c>
      <c r="X3324" s="45">
        <f t="shared" si="552"/>
        <v>45940</v>
      </c>
      <c r="Y3324" s="25">
        <f t="shared" si="549"/>
        <v>0</v>
      </c>
      <c r="Z3324" s="25" t="str">
        <f t="shared" si="544"/>
        <v>Friday</v>
      </c>
      <c r="AA3324" s="25" t="str">
        <f t="shared" si="545"/>
        <v>Friday</v>
      </c>
      <c r="AB3324" s="25" t="str">
        <f>VLOOKUP(U3324,'Currency Sheet'!A:C,3,)</f>
        <v>DOLLAR</v>
      </c>
      <c r="AC3324" s="67" t="str">
        <f>VLOOKUP(P3324,'Customer List'!B:D,3,)</f>
        <v>Local</v>
      </c>
    </row>
    <row r="3325" spans="1:29" x14ac:dyDescent="0.25">
      <c r="A3325" s="25">
        <f t="shared" si="550"/>
        <v>3321</v>
      </c>
      <c r="B3325" s="25" t="s">
        <v>4860</v>
      </c>
      <c r="C3325" s="45">
        <v>45933</v>
      </c>
      <c r="D3325" s="45">
        <v>45938</v>
      </c>
      <c r="E3325" s="8">
        <v>107.8</v>
      </c>
      <c r="F3325" s="8">
        <f t="shared" si="546"/>
        <v>9486.4</v>
      </c>
      <c r="G3325" s="54">
        <f t="shared" si="547"/>
        <v>47432</v>
      </c>
      <c r="H3325" s="25">
        <v>310910</v>
      </c>
      <c r="I3325" s="25" t="s">
        <v>4797</v>
      </c>
      <c r="J3325" s="25">
        <v>5</v>
      </c>
      <c r="K3325" s="25">
        <v>5</v>
      </c>
      <c r="L3325" s="25">
        <f t="shared" si="551"/>
        <v>0</v>
      </c>
      <c r="M3325" s="25"/>
      <c r="N3325" s="45">
        <v>45941</v>
      </c>
      <c r="O3325" s="54"/>
      <c r="P3325" s="25" t="s">
        <v>2178</v>
      </c>
      <c r="Q3325" s="25"/>
      <c r="R3325" s="25"/>
      <c r="S3325" s="3">
        <v>4</v>
      </c>
      <c r="T3325" s="55"/>
      <c r="U3325" s="25" t="s">
        <v>19</v>
      </c>
      <c r="V3325" s="25" t="str">
        <f>VLOOKUP(P3325,'Customer List'!B:C,2,)</f>
        <v>Gujrat</v>
      </c>
      <c r="W3325" s="56" t="s">
        <v>4865</v>
      </c>
      <c r="X3325" s="45" t="str">
        <f t="shared" si="552"/>
        <v/>
      </c>
      <c r="Y3325" s="25" t="str">
        <f t="shared" si="549"/>
        <v/>
      </c>
      <c r="Z3325" s="25" t="str">
        <f t="shared" si="544"/>
        <v>Saturday</v>
      </c>
      <c r="AA3325" s="25" t="str">
        <f t="shared" si="545"/>
        <v/>
      </c>
      <c r="AB3325" s="25" t="str">
        <f>VLOOKUP(U3325,'Currency Sheet'!A:C,3,)</f>
        <v>DOLLAR</v>
      </c>
      <c r="AC3325" s="67" t="str">
        <f>VLOOKUP(P3325,'Customer List'!B:D,3,)</f>
        <v>OutStation</v>
      </c>
    </row>
    <row r="3326" spans="1:29" x14ac:dyDescent="0.25">
      <c r="A3326" s="25">
        <f t="shared" si="550"/>
        <v>3322</v>
      </c>
      <c r="B3326" s="25" t="s">
        <v>4860</v>
      </c>
      <c r="C3326" s="45">
        <v>45933</v>
      </c>
      <c r="D3326" s="45">
        <v>45938</v>
      </c>
      <c r="E3326" s="8">
        <v>277.5</v>
      </c>
      <c r="F3326" s="8">
        <f t="shared" si="546"/>
        <v>24420</v>
      </c>
      <c r="G3326" s="54">
        <f t="shared" si="547"/>
        <v>24420</v>
      </c>
      <c r="H3326" s="25">
        <v>317434</v>
      </c>
      <c r="I3326" s="25" t="s">
        <v>4798</v>
      </c>
      <c r="J3326" s="25">
        <v>1</v>
      </c>
      <c r="K3326" s="25">
        <v>1</v>
      </c>
      <c r="L3326" s="25">
        <f t="shared" si="551"/>
        <v>0</v>
      </c>
      <c r="M3326" s="25"/>
      <c r="N3326" s="45">
        <v>45941</v>
      </c>
      <c r="O3326" s="54"/>
      <c r="P3326" s="25" t="s">
        <v>2178</v>
      </c>
      <c r="Q3326" s="25"/>
      <c r="R3326" s="25"/>
      <c r="S3326" s="3">
        <v>4</v>
      </c>
      <c r="T3326" s="55"/>
      <c r="U3326" s="25" t="s">
        <v>19</v>
      </c>
      <c r="V3326" s="25" t="str">
        <f>VLOOKUP(P3326,'Customer List'!B:C,2,)</f>
        <v>Gujrat</v>
      </c>
      <c r="W3326" s="56" t="s">
        <v>4865</v>
      </c>
      <c r="X3326" s="45" t="str">
        <f t="shared" si="552"/>
        <v/>
      </c>
      <c r="Y3326" s="25" t="str">
        <f t="shared" si="549"/>
        <v/>
      </c>
      <c r="Z3326" s="25" t="str">
        <f t="shared" si="544"/>
        <v>Saturday</v>
      </c>
      <c r="AA3326" s="25" t="str">
        <f t="shared" si="545"/>
        <v/>
      </c>
      <c r="AB3326" s="25" t="str">
        <f>VLOOKUP(U3326,'Currency Sheet'!A:C,3,)</f>
        <v>DOLLAR</v>
      </c>
      <c r="AC3326" s="67" t="str">
        <f>VLOOKUP(P3326,'Customer List'!B:D,3,)</f>
        <v>OutStation</v>
      </c>
    </row>
    <row r="3327" spans="1:29" x14ac:dyDescent="0.25">
      <c r="A3327" s="25">
        <f t="shared" si="550"/>
        <v>3323</v>
      </c>
      <c r="B3327" s="25" t="s">
        <v>4860</v>
      </c>
      <c r="C3327" s="45">
        <v>45933</v>
      </c>
      <c r="D3327" s="45">
        <v>45938</v>
      </c>
      <c r="E3327" s="8">
        <v>305.25</v>
      </c>
      <c r="F3327" s="8">
        <f t="shared" si="546"/>
        <v>26862</v>
      </c>
      <c r="G3327" s="54">
        <f t="shared" si="547"/>
        <v>26862</v>
      </c>
      <c r="H3327" s="25">
        <v>318340</v>
      </c>
      <c r="I3327" s="25" t="s">
        <v>4799</v>
      </c>
      <c r="J3327" s="25">
        <v>1</v>
      </c>
      <c r="K3327" s="25">
        <v>1</v>
      </c>
      <c r="L3327" s="25">
        <f t="shared" si="551"/>
        <v>0</v>
      </c>
      <c r="M3327" s="25"/>
      <c r="N3327" s="45">
        <v>45941</v>
      </c>
      <c r="O3327" s="54"/>
      <c r="P3327" s="25" t="s">
        <v>2053</v>
      </c>
      <c r="Q3327" s="25"/>
      <c r="R3327" s="25"/>
      <c r="S3327" s="3">
        <v>4</v>
      </c>
      <c r="T3327" s="55"/>
      <c r="U3327" s="25" t="s">
        <v>19</v>
      </c>
      <c r="V3327" s="25" t="str">
        <f>VLOOKUP(P3327,'Customer List'!B:C,2,)</f>
        <v>Banglore</v>
      </c>
      <c r="W3327" s="56" t="s">
        <v>4865</v>
      </c>
      <c r="X3327" s="45" t="str">
        <f t="shared" si="552"/>
        <v/>
      </c>
      <c r="Y3327" s="25" t="str">
        <f t="shared" si="549"/>
        <v/>
      </c>
      <c r="Z3327" s="25" t="str">
        <f t="shared" si="544"/>
        <v>Saturday</v>
      </c>
      <c r="AA3327" s="25" t="str">
        <f t="shared" si="545"/>
        <v/>
      </c>
      <c r="AB3327" s="25" t="str">
        <f>VLOOKUP(U3327,'Currency Sheet'!A:C,3,)</f>
        <v>DOLLAR</v>
      </c>
      <c r="AC3327" s="67" t="str">
        <f>VLOOKUP(P3327,'Customer List'!B:D,3,)</f>
        <v>OutStation</v>
      </c>
    </row>
    <row r="3328" spans="1:29" x14ac:dyDescent="0.25">
      <c r="A3328" s="25">
        <f t="shared" si="550"/>
        <v>3324</v>
      </c>
      <c r="B3328" s="25" t="s">
        <v>4860</v>
      </c>
      <c r="C3328" s="45">
        <v>45933</v>
      </c>
      <c r="D3328" s="45">
        <v>45938</v>
      </c>
      <c r="E3328" s="8">
        <v>219.8</v>
      </c>
      <c r="F3328" s="8">
        <f t="shared" si="546"/>
        <v>19342.400000000001</v>
      </c>
      <c r="G3328" s="54">
        <f t="shared" si="547"/>
        <v>38684.800000000003</v>
      </c>
      <c r="H3328" s="25">
        <v>328114</v>
      </c>
      <c r="I3328" s="25" t="s">
        <v>4800</v>
      </c>
      <c r="J3328" s="25">
        <v>2</v>
      </c>
      <c r="K3328" s="25">
        <v>2</v>
      </c>
      <c r="L3328" s="25">
        <f t="shared" si="551"/>
        <v>0</v>
      </c>
      <c r="M3328" s="25"/>
      <c r="N3328" s="45">
        <v>45941</v>
      </c>
      <c r="O3328" s="54"/>
      <c r="P3328" s="25" t="s">
        <v>2178</v>
      </c>
      <c r="Q3328" s="25"/>
      <c r="R3328" s="25"/>
      <c r="S3328" s="3">
        <v>4</v>
      </c>
      <c r="T3328" s="55"/>
      <c r="U3328" s="25" t="s">
        <v>19</v>
      </c>
      <c r="V3328" s="25" t="str">
        <f>VLOOKUP(P3328,'Customer List'!B:C,2,)</f>
        <v>Gujrat</v>
      </c>
      <c r="W3328" s="56" t="s">
        <v>4865</v>
      </c>
      <c r="X3328" s="45" t="str">
        <f t="shared" si="552"/>
        <v/>
      </c>
      <c r="Y3328" s="25" t="str">
        <f t="shared" si="549"/>
        <v/>
      </c>
      <c r="Z3328" s="25" t="str">
        <f t="shared" si="544"/>
        <v>Saturday</v>
      </c>
      <c r="AA3328" s="25" t="str">
        <f t="shared" si="545"/>
        <v/>
      </c>
      <c r="AB3328" s="25" t="str">
        <f>VLOOKUP(U3328,'Currency Sheet'!A:C,3,)</f>
        <v>DOLLAR</v>
      </c>
      <c r="AC3328" s="67" t="str">
        <f>VLOOKUP(P3328,'Customer List'!B:D,3,)</f>
        <v>OutStation</v>
      </c>
    </row>
    <row r="3329" spans="1:29" x14ac:dyDescent="0.25">
      <c r="A3329" s="25">
        <f t="shared" si="550"/>
        <v>3325</v>
      </c>
      <c r="B3329" s="25" t="s">
        <v>4860</v>
      </c>
      <c r="C3329" s="45">
        <v>45933</v>
      </c>
      <c r="D3329" s="45">
        <v>45938</v>
      </c>
      <c r="E3329" s="8">
        <v>313.5</v>
      </c>
      <c r="F3329" s="8">
        <f t="shared" si="546"/>
        <v>27588</v>
      </c>
      <c r="G3329" s="54">
        <f t="shared" si="547"/>
        <v>27588</v>
      </c>
      <c r="H3329" s="25">
        <v>329950</v>
      </c>
      <c r="I3329" s="25" t="s">
        <v>4801</v>
      </c>
      <c r="J3329" s="25">
        <v>1</v>
      </c>
      <c r="K3329" s="25"/>
      <c r="L3329" s="25">
        <f t="shared" si="551"/>
        <v>1</v>
      </c>
      <c r="M3329" s="25"/>
      <c r="N3329" s="45"/>
      <c r="O3329" s="54"/>
      <c r="P3329" s="25" t="s">
        <v>626</v>
      </c>
      <c r="Q3329" s="25"/>
      <c r="R3329" s="25"/>
      <c r="S3329" s="3">
        <v>4</v>
      </c>
      <c r="T3329" s="55"/>
      <c r="U3329" s="25" t="s">
        <v>19</v>
      </c>
      <c r="V3329" s="25" t="str">
        <f>VLOOKUP(P3329,'Customer List'!B:C,2,)</f>
        <v>Delhi</v>
      </c>
      <c r="W3329" s="56" t="s">
        <v>606</v>
      </c>
      <c r="X3329" s="45" t="str">
        <f t="shared" si="552"/>
        <v/>
      </c>
      <c r="Y3329" s="25" t="str">
        <f t="shared" si="549"/>
        <v/>
      </c>
      <c r="Z3329" s="25" t="str">
        <f t="shared" si="544"/>
        <v/>
      </c>
      <c r="AA3329" s="25" t="str">
        <f t="shared" si="545"/>
        <v/>
      </c>
      <c r="AB3329" s="25" t="str">
        <f>VLOOKUP(U3329,'Currency Sheet'!A:C,3,)</f>
        <v>DOLLAR</v>
      </c>
      <c r="AC3329" s="67" t="str">
        <f>VLOOKUP(P3329,'Customer List'!B:D,3,)</f>
        <v>Local</v>
      </c>
    </row>
    <row r="3330" spans="1:29" x14ac:dyDescent="0.25">
      <c r="A3330" s="25">
        <f t="shared" si="550"/>
        <v>3326</v>
      </c>
      <c r="B3330" s="25" t="s">
        <v>4860</v>
      </c>
      <c r="C3330" s="45">
        <v>45933</v>
      </c>
      <c r="D3330" s="45">
        <v>45938</v>
      </c>
      <c r="E3330" s="8">
        <v>262.5</v>
      </c>
      <c r="F3330" s="8">
        <f t="shared" si="546"/>
        <v>23100</v>
      </c>
      <c r="G3330" s="54">
        <f t="shared" si="547"/>
        <v>23100</v>
      </c>
      <c r="H3330" s="25">
        <v>331416</v>
      </c>
      <c r="I3330" s="25" t="s">
        <v>4802</v>
      </c>
      <c r="J3330" s="25">
        <v>1</v>
      </c>
      <c r="K3330" s="25">
        <v>1</v>
      </c>
      <c r="L3330" s="25">
        <f t="shared" si="551"/>
        <v>0</v>
      </c>
      <c r="M3330" s="25"/>
      <c r="N3330" s="45">
        <v>45941</v>
      </c>
      <c r="O3330" s="54"/>
      <c r="P3330" s="25" t="s">
        <v>893</v>
      </c>
      <c r="Q3330" s="25"/>
      <c r="R3330" s="25"/>
      <c r="S3330" s="3">
        <v>4</v>
      </c>
      <c r="T3330" s="55"/>
      <c r="U3330" s="25" t="s">
        <v>19</v>
      </c>
      <c r="V3330" s="25" t="str">
        <f>VLOOKUP(P3330,'Customer List'!B:C,2,)</f>
        <v>Banglore</v>
      </c>
      <c r="W3330" s="56" t="s">
        <v>4865</v>
      </c>
      <c r="X3330" s="45" t="str">
        <f t="shared" si="552"/>
        <v/>
      </c>
      <c r="Y3330" s="25" t="str">
        <f t="shared" si="549"/>
        <v/>
      </c>
      <c r="Z3330" s="25" t="str">
        <f t="shared" si="544"/>
        <v>Saturday</v>
      </c>
      <c r="AA3330" s="25" t="str">
        <f t="shared" si="545"/>
        <v/>
      </c>
      <c r="AB3330" s="25" t="str">
        <f>VLOOKUP(U3330,'Currency Sheet'!A:C,3,)</f>
        <v>DOLLAR</v>
      </c>
      <c r="AC3330" s="67" t="str">
        <f>VLOOKUP(P3330,'Customer List'!B:D,3,)</f>
        <v>OutStation</v>
      </c>
    </row>
    <row r="3331" spans="1:29" x14ac:dyDescent="0.25">
      <c r="A3331" s="25">
        <f t="shared" si="550"/>
        <v>3327</v>
      </c>
      <c r="B3331" s="25" t="s">
        <v>4860</v>
      </c>
      <c r="C3331" s="45">
        <v>45933</v>
      </c>
      <c r="D3331" s="45">
        <v>45938</v>
      </c>
      <c r="E3331" s="8">
        <v>318</v>
      </c>
      <c r="F3331" s="8">
        <f t="shared" si="546"/>
        <v>27984</v>
      </c>
      <c r="G3331" s="54">
        <f t="shared" si="547"/>
        <v>27984</v>
      </c>
      <c r="H3331" s="25">
        <v>334330</v>
      </c>
      <c r="I3331" s="25" t="s">
        <v>4803</v>
      </c>
      <c r="J3331" s="25">
        <v>1</v>
      </c>
      <c r="K3331" s="25"/>
      <c r="L3331" s="25">
        <f t="shared" si="551"/>
        <v>1</v>
      </c>
      <c r="M3331" s="25"/>
      <c r="N3331" s="45"/>
      <c r="O3331" s="54"/>
      <c r="P3331" s="25" t="s">
        <v>626</v>
      </c>
      <c r="Q3331" s="25"/>
      <c r="R3331" s="25"/>
      <c r="S3331" s="3">
        <v>4</v>
      </c>
      <c r="T3331" s="55"/>
      <c r="U3331" s="25" t="s">
        <v>19</v>
      </c>
      <c r="V3331" s="25" t="str">
        <f>VLOOKUP(P3331,'Customer List'!B:C,2,)</f>
        <v>Delhi</v>
      </c>
      <c r="W3331" s="56" t="s">
        <v>606</v>
      </c>
      <c r="X3331" s="45" t="str">
        <f t="shared" si="552"/>
        <v/>
      </c>
      <c r="Y3331" s="25" t="str">
        <f t="shared" si="549"/>
        <v/>
      </c>
      <c r="Z3331" s="25" t="str">
        <f t="shared" si="544"/>
        <v/>
      </c>
      <c r="AA3331" s="25" t="str">
        <f t="shared" si="545"/>
        <v/>
      </c>
      <c r="AB3331" s="25" t="str">
        <f>VLOOKUP(U3331,'Currency Sheet'!A:C,3,)</f>
        <v>DOLLAR</v>
      </c>
      <c r="AC3331" s="67" t="str">
        <f>VLOOKUP(P3331,'Customer List'!B:D,3,)</f>
        <v>Local</v>
      </c>
    </row>
    <row r="3332" spans="1:29" x14ac:dyDescent="0.25">
      <c r="A3332" s="25">
        <f t="shared" si="550"/>
        <v>3328</v>
      </c>
      <c r="B3332" s="25" t="s">
        <v>4860</v>
      </c>
      <c r="C3332" s="45">
        <v>45933</v>
      </c>
      <c r="D3332" s="45">
        <v>45938</v>
      </c>
      <c r="E3332" s="8">
        <v>124.6</v>
      </c>
      <c r="F3332" s="8">
        <f t="shared" si="546"/>
        <v>10964.8</v>
      </c>
      <c r="G3332" s="54">
        <f t="shared" si="547"/>
        <v>10964.8</v>
      </c>
      <c r="H3332" s="25">
        <v>336119</v>
      </c>
      <c r="I3332" s="25" t="s">
        <v>4804</v>
      </c>
      <c r="J3332" s="25">
        <v>1</v>
      </c>
      <c r="K3332" s="25">
        <v>1</v>
      </c>
      <c r="L3332" s="25">
        <f t="shared" si="551"/>
        <v>0</v>
      </c>
      <c r="M3332" s="25"/>
      <c r="N3332" s="45">
        <v>45941</v>
      </c>
      <c r="O3332" s="54"/>
      <c r="P3332" s="25" t="s">
        <v>618</v>
      </c>
      <c r="Q3332" s="25"/>
      <c r="R3332" s="25"/>
      <c r="S3332" s="3">
        <v>4</v>
      </c>
      <c r="T3332" s="55"/>
      <c r="U3332" s="25" t="s">
        <v>19</v>
      </c>
      <c r="V3332" s="25" t="str">
        <f>VLOOKUP(P3332,'Customer List'!B:C,2,)</f>
        <v>Bhuvneshwar</v>
      </c>
      <c r="W3332" s="56" t="s">
        <v>4865</v>
      </c>
      <c r="X3332" s="45" t="str">
        <f t="shared" si="552"/>
        <v/>
      </c>
      <c r="Y3332" s="25" t="str">
        <f t="shared" si="549"/>
        <v/>
      </c>
      <c r="Z3332" s="25" t="str">
        <f t="shared" si="544"/>
        <v>Saturday</v>
      </c>
      <c r="AA3332" s="25" t="str">
        <f t="shared" si="545"/>
        <v/>
      </c>
      <c r="AB3332" s="25" t="str">
        <f>VLOOKUP(U3332,'Currency Sheet'!A:C,3,)</f>
        <v>DOLLAR</v>
      </c>
      <c r="AC3332" s="67" t="str">
        <f>VLOOKUP(P3332,'Customer List'!B:D,3,)</f>
        <v>OutStation</v>
      </c>
    </row>
    <row r="3333" spans="1:29" x14ac:dyDescent="0.25">
      <c r="A3333" s="25">
        <f t="shared" si="550"/>
        <v>3329</v>
      </c>
      <c r="B3333" s="25" t="s">
        <v>4860</v>
      </c>
      <c r="C3333" s="45">
        <v>45933</v>
      </c>
      <c r="D3333" s="45">
        <v>45938</v>
      </c>
      <c r="E3333" s="8">
        <v>144.75</v>
      </c>
      <c r="F3333" s="8">
        <f t="shared" si="546"/>
        <v>12738</v>
      </c>
      <c r="G3333" s="54">
        <f t="shared" si="547"/>
        <v>12738</v>
      </c>
      <c r="H3333" s="25">
        <v>342915</v>
      </c>
      <c r="I3333" s="25" t="s">
        <v>4805</v>
      </c>
      <c r="J3333" s="25">
        <v>1</v>
      </c>
      <c r="K3333" s="25">
        <v>1</v>
      </c>
      <c r="L3333" s="25">
        <f t="shared" si="551"/>
        <v>0</v>
      </c>
      <c r="M3333" s="25"/>
      <c r="N3333" s="45">
        <v>45941</v>
      </c>
      <c r="O3333" s="54"/>
      <c r="P3333" s="25" t="s">
        <v>243</v>
      </c>
      <c r="Q3333" s="25"/>
      <c r="R3333" s="25"/>
      <c r="S3333" s="3">
        <v>4</v>
      </c>
      <c r="T3333" s="55" t="s">
        <v>2587</v>
      </c>
      <c r="U3333" s="25" t="s">
        <v>19</v>
      </c>
      <c r="V3333" s="25" t="str">
        <f>VLOOKUP(P3333,'Customer List'!B:C,2,)</f>
        <v>Mumbai</v>
      </c>
      <c r="W3333" s="56" t="s">
        <v>2587</v>
      </c>
      <c r="X3333" s="45" t="str">
        <f t="shared" si="552"/>
        <v/>
      </c>
      <c r="Y3333" s="25" t="str">
        <f t="shared" si="549"/>
        <v/>
      </c>
      <c r="Z3333" s="25" t="str">
        <f t="shared" si="544"/>
        <v>Saturday</v>
      </c>
      <c r="AA3333" s="25" t="str">
        <f t="shared" si="545"/>
        <v/>
      </c>
      <c r="AB3333" s="25" t="str">
        <f>VLOOKUP(U3333,'Currency Sheet'!A:C,3,)</f>
        <v>DOLLAR</v>
      </c>
      <c r="AC3333" s="67" t="str">
        <f>VLOOKUP(P3333,'Customer List'!B:D,3,)</f>
        <v>OutStation</v>
      </c>
    </row>
    <row r="3334" spans="1:29" x14ac:dyDescent="0.25">
      <c r="A3334" s="25">
        <f t="shared" si="550"/>
        <v>3330</v>
      </c>
      <c r="B3334" s="25" t="s">
        <v>4860</v>
      </c>
      <c r="C3334" s="45">
        <v>45933</v>
      </c>
      <c r="D3334" s="45">
        <v>45938</v>
      </c>
      <c r="E3334" s="8">
        <v>205.1</v>
      </c>
      <c r="F3334" s="8">
        <f t="shared" si="546"/>
        <v>18048.8</v>
      </c>
      <c r="G3334" s="54">
        <f t="shared" si="547"/>
        <v>90244</v>
      </c>
      <c r="H3334" s="25">
        <v>343512</v>
      </c>
      <c r="I3334" s="25" t="s">
        <v>4806</v>
      </c>
      <c r="J3334" s="25">
        <v>5</v>
      </c>
      <c r="K3334" s="25">
        <v>5</v>
      </c>
      <c r="L3334" s="25">
        <f t="shared" si="551"/>
        <v>0</v>
      </c>
      <c r="M3334" s="25"/>
      <c r="N3334" s="45">
        <v>45941</v>
      </c>
      <c r="O3334" s="54"/>
      <c r="P3334" s="25" t="s">
        <v>2178</v>
      </c>
      <c r="Q3334" s="25"/>
      <c r="R3334" s="25"/>
      <c r="S3334" s="3">
        <v>4</v>
      </c>
      <c r="T3334" s="55"/>
      <c r="U3334" s="25" t="s">
        <v>19</v>
      </c>
      <c r="V3334" s="25" t="str">
        <f>VLOOKUP(P3334,'Customer List'!B:C,2,)</f>
        <v>Gujrat</v>
      </c>
      <c r="W3334" s="56" t="s">
        <v>4865</v>
      </c>
      <c r="X3334" s="45" t="str">
        <f t="shared" si="552"/>
        <v/>
      </c>
      <c r="Y3334" s="25" t="str">
        <f t="shared" si="549"/>
        <v/>
      </c>
      <c r="Z3334" s="25" t="str">
        <f t="shared" si="544"/>
        <v>Saturday</v>
      </c>
      <c r="AA3334" s="25" t="str">
        <f t="shared" si="545"/>
        <v/>
      </c>
      <c r="AB3334" s="25" t="str">
        <f>VLOOKUP(U3334,'Currency Sheet'!A:C,3,)</f>
        <v>DOLLAR</v>
      </c>
      <c r="AC3334" s="67" t="str">
        <f>VLOOKUP(P3334,'Customer List'!B:D,3,)</f>
        <v>OutStation</v>
      </c>
    </row>
    <row r="3335" spans="1:29" x14ac:dyDescent="0.25">
      <c r="A3335" s="25">
        <f t="shared" si="550"/>
        <v>3331</v>
      </c>
      <c r="B3335" s="25" t="s">
        <v>4860</v>
      </c>
      <c r="C3335" s="45">
        <v>45933</v>
      </c>
      <c r="D3335" s="45">
        <v>45938</v>
      </c>
      <c r="E3335" s="8">
        <v>38.5</v>
      </c>
      <c r="F3335" s="8">
        <f t="shared" si="546"/>
        <v>3388</v>
      </c>
      <c r="G3335" s="54">
        <f t="shared" si="547"/>
        <v>3388</v>
      </c>
      <c r="H3335" s="25">
        <v>344604</v>
      </c>
      <c r="I3335" s="25" t="s">
        <v>4798</v>
      </c>
      <c r="J3335" s="25">
        <v>1</v>
      </c>
      <c r="K3335" s="25">
        <v>1</v>
      </c>
      <c r="L3335" s="25">
        <f t="shared" si="551"/>
        <v>0</v>
      </c>
      <c r="M3335" s="25" t="s">
        <v>4891</v>
      </c>
      <c r="N3335" s="45">
        <v>45939</v>
      </c>
      <c r="O3335" s="54">
        <v>5280</v>
      </c>
      <c r="P3335" s="25" t="s">
        <v>209</v>
      </c>
      <c r="Q3335" s="25" t="s">
        <v>1131</v>
      </c>
      <c r="R3335" s="25" t="s">
        <v>1131</v>
      </c>
      <c r="S3335" s="3">
        <v>4</v>
      </c>
      <c r="T3335" s="55"/>
      <c r="U3335" s="25" t="s">
        <v>19</v>
      </c>
      <c r="V3335" s="25" t="str">
        <f>VLOOKUP(P3335,'Customer List'!B:C,2,)</f>
        <v>Delhi</v>
      </c>
      <c r="W3335" s="56"/>
      <c r="X3335" s="45">
        <f t="shared" si="552"/>
        <v>45939</v>
      </c>
      <c r="Y3335" s="25">
        <f t="shared" si="549"/>
        <v>0</v>
      </c>
      <c r="Z3335" s="25" t="str">
        <f t="shared" si="544"/>
        <v>Thursday</v>
      </c>
      <c r="AA3335" s="25" t="str">
        <f t="shared" si="545"/>
        <v>Thursday</v>
      </c>
      <c r="AB3335" s="25" t="str">
        <f>VLOOKUP(U3335,'Currency Sheet'!A:C,3,)</f>
        <v>DOLLAR</v>
      </c>
      <c r="AC3335" s="67" t="str">
        <f>VLOOKUP(P3335,'Customer List'!B:D,3,)</f>
        <v>Local</v>
      </c>
    </row>
    <row r="3336" spans="1:29" x14ac:dyDescent="0.25">
      <c r="A3336" s="25">
        <f t="shared" si="550"/>
        <v>3332</v>
      </c>
      <c r="B3336" s="25" t="s">
        <v>4860</v>
      </c>
      <c r="C3336" s="45">
        <v>45933</v>
      </c>
      <c r="D3336" s="45">
        <v>45938</v>
      </c>
      <c r="E3336" s="8">
        <v>297</v>
      </c>
      <c r="F3336" s="8">
        <f t="shared" si="546"/>
        <v>26136</v>
      </c>
      <c r="G3336" s="54">
        <f t="shared" si="547"/>
        <v>52272</v>
      </c>
      <c r="H3336" s="25">
        <v>344748</v>
      </c>
      <c r="I3336" s="25" t="s">
        <v>4807</v>
      </c>
      <c r="J3336" s="25">
        <v>2</v>
      </c>
      <c r="K3336" s="25">
        <v>2</v>
      </c>
      <c r="L3336" s="25">
        <f t="shared" si="551"/>
        <v>0</v>
      </c>
      <c r="M3336" s="25"/>
      <c r="N3336" s="45">
        <v>45941</v>
      </c>
      <c r="O3336" s="54"/>
      <c r="P3336" s="25" t="s">
        <v>2178</v>
      </c>
      <c r="Q3336" s="25"/>
      <c r="R3336" s="25"/>
      <c r="S3336" s="3">
        <v>4</v>
      </c>
      <c r="T3336" s="55"/>
      <c r="U3336" s="25" t="s">
        <v>19</v>
      </c>
      <c r="V3336" s="25" t="str">
        <f>VLOOKUP(P3336,'Customer List'!B:C,2,)</f>
        <v>Gujrat</v>
      </c>
      <c r="W3336" s="56" t="s">
        <v>4865</v>
      </c>
      <c r="X3336" s="45" t="str">
        <f t="shared" si="552"/>
        <v/>
      </c>
      <c r="Y3336" s="25" t="str">
        <f t="shared" si="549"/>
        <v/>
      </c>
      <c r="Z3336" s="25" t="str">
        <f t="shared" si="544"/>
        <v>Saturday</v>
      </c>
      <c r="AA3336" s="25" t="str">
        <f t="shared" si="545"/>
        <v/>
      </c>
      <c r="AB3336" s="25" t="str">
        <f>VLOOKUP(U3336,'Currency Sheet'!A:C,3,)</f>
        <v>DOLLAR</v>
      </c>
      <c r="AC3336" s="67" t="str">
        <f>VLOOKUP(P3336,'Customer List'!B:D,3,)</f>
        <v>OutStation</v>
      </c>
    </row>
    <row r="3337" spans="1:29" x14ac:dyDescent="0.25">
      <c r="A3337" s="25">
        <f t="shared" si="550"/>
        <v>3333</v>
      </c>
      <c r="B3337" s="25" t="s">
        <v>4860</v>
      </c>
      <c r="C3337" s="45">
        <v>45933</v>
      </c>
      <c r="D3337" s="45">
        <v>45938</v>
      </c>
      <c r="E3337" s="8">
        <v>116.2</v>
      </c>
      <c r="F3337" s="8">
        <f t="shared" si="546"/>
        <v>10225.6</v>
      </c>
      <c r="G3337" s="54">
        <f t="shared" si="547"/>
        <v>10225.6</v>
      </c>
      <c r="H3337" s="25">
        <v>347507</v>
      </c>
      <c r="I3337" s="25" t="s">
        <v>4808</v>
      </c>
      <c r="J3337" s="25">
        <v>1</v>
      </c>
      <c r="K3337" s="25">
        <v>1</v>
      </c>
      <c r="L3337" s="25">
        <f t="shared" si="551"/>
        <v>0</v>
      </c>
      <c r="M3337" s="25"/>
      <c r="N3337" s="45">
        <v>45941</v>
      </c>
      <c r="O3337" s="54"/>
      <c r="P3337" s="25" t="s">
        <v>618</v>
      </c>
      <c r="Q3337" s="25"/>
      <c r="R3337" s="25"/>
      <c r="S3337" s="3">
        <v>4</v>
      </c>
      <c r="T3337" s="55"/>
      <c r="U3337" s="25" t="s">
        <v>19</v>
      </c>
      <c r="V3337" s="25" t="str">
        <f>VLOOKUP(P3337,'Customer List'!B:C,2,)</f>
        <v>Bhuvneshwar</v>
      </c>
      <c r="W3337" s="56" t="s">
        <v>4865</v>
      </c>
      <c r="X3337" s="45" t="str">
        <f t="shared" si="552"/>
        <v/>
      </c>
      <c r="Y3337" s="25" t="str">
        <f t="shared" si="549"/>
        <v/>
      </c>
      <c r="Z3337" s="25" t="str">
        <f t="shared" si="544"/>
        <v>Saturday</v>
      </c>
      <c r="AA3337" s="25" t="str">
        <f t="shared" si="545"/>
        <v/>
      </c>
      <c r="AB3337" s="25" t="str">
        <f>VLOOKUP(U3337,'Currency Sheet'!A:C,3,)</f>
        <v>DOLLAR</v>
      </c>
      <c r="AC3337" s="67" t="str">
        <f>VLOOKUP(P3337,'Customer List'!B:D,3,)</f>
        <v>OutStation</v>
      </c>
    </row>
    <row r="3338" spans="1:29" x14ac:dyDescent="0.25">
      <c r="A3338" s="25">
        <f t="shared" si="550"/>
        <v>3334</v>
      </c>
      <c r="B3338" s="25" t="s">
        <v>4860</v>
      </c>
      <c r="C3338" s="45">
        <v>45933</v>
      </c>
      <c r="D3338" s="45">
        <v>45938</v>
      </c>
      <c r="E3338" s="8">
        <v>176.4</v>
      </c>
      <c r="F3338" s="8">
        <f t="shared" si="546"/>
        <v>15523.2</v>
      </c>
      <c r="G3338" s="54">
        <f t="shared" si="547"/>
        <v>15523.2</v>
      </c>
      <c r="H3338" s="25">
        <v>348206</v>
      </c>
      <c r="I3338" s="25" t="s">
        <v>4809</v>
      </c>
      <c r="J3338" s="25">
        <v>1</v>
      </c>
      <c r="K3338" s="25"/>
      <c r="L3338" s="25">
        <f t="shared" si="551"/>
        <v>1</v>
      </c>
      <c r="M3338" s="25"/>
      <c r="N3338" s="45"/>
      <c r="O3338" s="54"/>
      <c r="P3338" s="25" t="s">
        <v>626</v>
      </c>
      <c r="Q3338" s="25"/>
      <c r="R3338" s="25"/>
      <c r="S3338" s="3">
        <v>4</v>
      </c>
      <c r="T3338" s="55"/>
      <c r="U3338" s="25" t="s">
        <v>19</v>
      </c>
      <c r="V3338" s="25" t="str">
        <f>VLOOKUP(P3338,'Customer List'!B:C,2,)</f>
        <v>Delhi</v>
      </c>
      <c r="W3338" s="56" t="s">
        <v>606</v>
      </c>
      <c r="X3338" s="45" t="str">
        <f t="shared" si="552"/>
        <v/>
      </c>
      <c r="Y3338" s="25" t="str">
        <f t="shared" si="549"/>
        <v/>
      </c>
      <c r="Z3338" s="25" t="str">
        <f t="shared" si="544"/>
        <v/>
      </c>
      <c r="AA3338" s="25" t="str">
        <f t="shared" si="545"/>
        <v/>
      </c>
      <c r="AB3338" s="25" t="str">
        <f>VLOOKUP(U3338,'Currency Sheet'!A:C,3,)</f>
        <v>DOLLAR</v>
      </c>
      <c r="AC3338" s="67" t="str">
        <f>VLOOKUP(P3338,'Customer List'!B:D,3,)</f>
        <v>Local</v>
      </c>
    </row>
    <row r="3339" spans="1:29" x14ac:dyDescent="0.25">
      <c r="A3339" s="25">
        <f t="shared" si="550"/>
        <v>3335</v>
      </c>
      <c r="B3339" s="25" t="s">
        <v>4860</v>
      </c>
      <c r="C3339" s="45">
        <v>45933</v>
      </c>
      <c r="D3339" s="45">
        <v>45938</v>
      </c>
      <c r="E3339" s="8">
        <v>250.6</v>
      </c>
      <c r="F3339" s="8">
        <f t="shared" si="546"/>
        <v>22052.799999999999</v>
      </c>
      <c r="G3339" s="54">
        <f t="shared" si="547"/>
        <v>22052.799999999999</v>
      </c>
      <c r="H3339" s="25">
        <v>351336</v>
      </c>
      <c r="I3339" s="25" t="s">
        <v>4810</v>
      </c>
      <c r="J3339" s="25">
        <v>1</v>
      </c>
      <c r="K3339" s="25"/>
      <c r="L3339" s="25">
        <f t="shared" si="551"/>
        <v>1</v>
      </c>
      <c r="M3339" s="25"/>
      <c r="N3339" s="45"/>
      <c r="O3339" s="54"/>
      <c r="P3339" s="25" t="s">
        <v>626</v>
      </c>
      <c r="Q3339" s="25"/>
      <c r="R3339" s="25"/>
      <c r="S3339" s="3">
        <v>4</v>
      </c>
      <c r="T3339" s="55"/>
      <c r="U3339" s="25" t="s">
        <v>19</v>
      </c>
      <c r="V3339" s="25" t="str">
        <f>VLOOKUP(P3339,'Customer List'!B:C,2,)</f>
        <v>Delhi</v>
      </c>
      <c r="W3339" s="56" t="s">
        <v>606</v>
      </c>
      <c r="X3339" s="45" t="str">
        <f t="shared" si="552"/>
        <v/>
      </c>
      <c r="Y3339" s="25" t="str">
        <f t="shared" si="549"/>
        <v/>
      </c>
      <c r="Z3339" s="25" t="str">
        <f t="shared" si="544"/>
        <v/>
      </c>
      <c r="AA3339" s="25" t="str">
        <f t="shared" si="545"/>
        <v/>
      </c>
      <c r="AB3339" s="25" t="str">
        <f>VLOOKUP(U3339,'Currency Sheet'!A:C,3,)</f>
        <v>DOLLAR</v>
      </c>
      <c r="AC3339" s="67" t="str">
        <f>VLOOKUP(P3339,'Customer List'!B:D,3,)</f>
        <v>Local</v>
      </c>
    </row>
    <row r="3340" spans="1:29" x14ac:dyDescent="0.25">
      <c r="A3340" s="25">
        <f t="shared" si="550"/>
        <v>3336</v>
      </c>
      <c r="B3340" s="25" t="s">
        <v>4860</v>
      </c>
      <c r="C3340" s="45">
        <v>45933</v>
      </c>
      <c r="D3340" s="45">
        <v>45938</v>
      </c>
      <c r="E3340" s="8">
        <v>300.3</v>
      </c>
      <c r="F3340" s="8">
        <f t="shared" si="546"/>
        <v>26426.400000000001</v>
      </c>
      <c r="G3340" s="54">
        <f t="shared" si="547"/>
        <v>26426.400000000001</v>
      </c>
      <c r="H3340" s="25">
        <v>352318</v>
      </c>
      <c r="I3340" s="25" t="s">
        <v>4811</v>
      </c>
      <c r="J3340" s="25">
        <v>1</v>
      </c>
      <c r="K3340" s="25"/>
      <c r="L3340" s="25">
        <f t="shared" si="551"/>
        <v>1</v>
      </c>
      <c r="M3340" s="25"/>
      <c r="N3340" s="45"/>
      <c r="O3340" s="54"/>
      <c r="P3340" s="25" t="s">
        <v>626</v>
      </c>
      <c r="Q3340" s="25"/>
      <c r="R3340" s="25"/>
      <c r="S3340" s="3">
        <v>4</v>
      </c>
      <c r="T3340" s="55"/>
      <c r="U3340" s="25" t="s">
        <v>19</v>
      </c>
      <c r="V3340" s="25" t="str">
        <f>VLOOKUP(P3340,'Customer List'!B:C,2,)</f>
        <v>Delhi</v>
      </c>
      <c r="W3340" s="56" t="s">
        <v>606</v>
      </c>
      <c r="X3340" s="45" t="str">
        <f t="shared" si="552"/>
        <v/>
      </c>
      <c r="Y3340" s="25" t="str">
        <f t="shared" si="549"/>
        <v/>
      </c>
      <c r="Z3340" s="25" t="str">
        <f t="shared" si="544"/>
        <v/>
      </c>
      <c r="AA3340" s="25" t="str">
        <f t="shared" si="545"/>
        <v/>
      </c>
      <c r="AB3340" s="25" t="str">
        <f>VLOOKUP(U3340,'Currency Sheet'!A:C,3,)</f>
        <v>DOLLAR</v>
      </c>
      <c r="AC3340" s="67" t="str">
        <f>VLOOKUP(P3340,'Customer List'!B:D,3,)</f>
        <v>Local</v>
      </c>
    </row>
    <row r="3341" spans="1:29" x14ac:dyDescent="0.25">
      <c r="A3341" s="25">
        <f t="shared" si="550"/>
        <v>3337</v>
      </c>
      <c r="B3341" s="25" t="s">
        <v>4860</v>
      </c>
      <c r="C3341" s="45">
        <v>45933</v>
      </c>
      <c r="D3341" s="45">
        <v>45938</v>
      </c>
      <c r="E3341" s="8">
        <v>111.3</v>
      </c>
      <c r="F3341" s="8">
        <f t="shared" si="546"/>
        <v>9794.4</v>
      </c>
      <c r="G3341" s="54">
        <f t="shared" si="547"/>
        <v>9794.4</v>
      </c>
      <c r="H3341" s="25">
        <v>353719</v>
      </c>
      <c r="I3341" s="25" t="s">
        <v>4812</v>
      </c>
      <c r="J3341" s="25">
        <v>1</v>
      </c>
      <c r="K3341" s="25">
        <v>1</v>
      </c>
      <c r="L3341" s="25">
        <f t="shared" si="551"/>
        <v>0</v>
      </c>
      <c r="M3341" s="25"/>
      <c r="N3341" s="45">
        <v>45941</v>
      </c>
      <c r="O3341" s="54"/>
      <c r="P3341" s="25" t="s">
        <v>399</v>
      </c>
      <c r="Q3341" s="25"/>
      <c r="R3341" s="25"/>
      <c r="S3341" s="3">
        <v>4</v>
      </c>
      <c r="T3341" s="55" t="s">
        <v>2587</v>
      </c>
      <c r="U3341" s="25" t="s">
        <v>19</v>
      </c>
      <c r="V3341" s="25" t="str">
        <f>VLOOKUP(P3341,'Customer List'!B:C,2,)</f>
        <v>Pune</v>
      </c>
      <c r="W3341" s="56" t="s">
        <v>2587</v>
      </c>
      <c r="X3341" s="45" t="str">
        <f t="shared" si="552"/>
        <v/>
      </c>
      <c r="Y3341" s="25" t="str">
        <f t="shared" si="549"/>
        <v/>
      </c>
      <c r="Z3341" s="25" t="str">
        <f t="shared" si="544"/>
        <v>Saturday</v>
      </c>
      <c r="AA3341" s="25" t="str">
        <f t="shared" si="545"/>
        <v/>
      </c>
      <c r="AB3341" s="25" t="str">
        <f>VLOOKUP(U3341,'Currency Sheet'!A:C,3,)</f>
        <v>DOLLAR</v>
      </c>
      <c r="AC3341" s="67" t="str">
        <f>VLOOKUP(P3341,'Customer List'!B:D,3,)</f>
        <v>OutStation</v>
      </c>
    </row>
    <row r="3342" spans="1:29" x14ac:dyDescent="0.25">
      <c r="A3342" s="25">
        <f t="shared" si="550"/>
        <v>3338</v>
      </c>
      <c r="B3342" s="25" t="s">
        <v>4860</v>
      </c>
      <c r="C3342" s="45">
        <v>45933</v>
      </c>
      <c r="D3342" s="45">
        <v>45938</v>
      </c>
      <c r="E3342" s="8">
        <v>252</v>
      </c>
      <c r="F3342" s="8">
        <f t="shared" si="546"/>
        <v>22176</v>
      </c>
      <c r="G3342" s="54">
        <f t="shared" si="547"/>
        <v>22176</v>
      </c>
      <c r="H3342" s="25">
        <v>357504</v>
      </c>
      <c r="I3342" s="25" t="s">
        <v>4813</v>
      </c>
      <c r="J3342" s="25">
        <v>1</v>
      </c>
      <c r="K3342" s="25">
        <v>1</v>
      </c>
      <c r="L3342" s="25">
        <f t="shared" si="551"/>
        <v>0</v>
      </c>
      <c r="M3342" s="25"/>
      <c r="N3342" s="45">
        <v>45941</v>
      </c>
      <c r="O3342" s="54"/>
      <c r="P3342" s="25" t="s">
        <v>2178</v>
      </c>
      <c r="Q3342" s="25"/>
      <c r="R3342" s="25"/>
      <c r="S3342" s="3">
        <v>4</v>
      </c>
      <c r="T3342" s="55"/>
      <c r="U3342" s="25" t="s">
        <v>19</v>
      </c>
      <c r="V3342" s="25" t="str">
        <f>VLOOKUP(P3342,'Customer List'!B:C,2,)</f>
        <v>Gujrat</v>
      </c>
      <c r="W3342" s="56" t="s">
        <v>4865</v>
      </c>
      <c r="X3342" s="45" t="str">
        <f t="shared" si="552"/>
        <v/>
      </c>
      <c r="Y3342" s="25" t="str">
        <f t="shared" si="549"/>
        <v/>
      </c>
      <c r="Z3342" s="25" t="str">
        <f t="shared" si="544"/>
        <v>Saturday</v>
      </c>
      <c r="AA3342" s="25" t="str">
        <f t="shared" si="545"/>
        <v/>
      </c>
      <c r="AB3342" s="25" t="str">
        <f>VLOOKUP(U3342,'Currency Sheet'!A:C,3,)</f>
        <v>DOLLAR</v>
      </c>
      <c r="AC3342" s="67" t="str">
        <f>VLOOKUP(P3342,'Customer List'!B:D,3,)</f>
        <v>OutStation</v>
      </c>
    </row>
    <row r="3343" spans="1:29" x14ac:dyDescent="0.25">
      <c r="A3343" s="25">
        <f t="shared" si="550"/>
        <v>3339</v>
      </c>
      <c r="B3343" s="25" t="s">
        <v>4860</v>
      </c>
      <c r="C3343" s="45">
        <v>45933</v>
      </c>
      <c r="D3343" s="45">
        <v>45938</v>
      </c>
      <c r="E3343" s="8">
        <v>221.9</v>
      </c>
      <c r="F3343" s="8">
        <f t="shared" si="546"/>
        <v>19527.2</v>
      </c>
      <c r="G3343" s="54">
        <f t="shared" si="547"/>
        <v>19527.2</v>
      </c>
      <c r="H3343" s="25">
        <v>363010</v>
      </c>
      <c r="I3343" s="25" t="s">
        <v>4789</v>
      </c>
      <c r="J3343" s="25">
        <v>1</v>
      </c>
      <c r="K3343" s="25">
        <v>1</v>
      </c>
      <c r="L3343" s="25">
        <f t="shared" si="551"/>
        <v>0</v>
      </c>
      <c r="M3343" s="25"/>
      <c r="N3343" s="45">
        <v>45941</v>
      </c>
      <c r="O3343" s="54"/>
      <c r="P3343" s="25" t="s">
        <v>166</v>
      </c>
      <c r="Q3343" s="25"/>
      <c r="R3343" s="25"/>
      <c r="S3343" s="3">
        <v>4</v>
      </c>
      <c r="T3343" s="55"/>
      <c r="U3343" s="25" t="s">
        <v>19</v>
      </c>
      <c r="V3343" s="25" t="str">
        <f>VLOOKUP(P3343,'Customer List'!B:C,2,)</f>
        <v>Lucknow</v>
      </c>
      <c r="W3343" s="56" t="s">
        <v>4865</v>
      </c>
      <c r="X3343" s="45" t="str">
        <f t="shared" si="552"/>
        <v/>
      </c>
      <c r="Y3343" s="25" t="str">
        <f t="shared" si="549"/>
        <v/>
      </c>
      <c r="Z3343" s="25" t="str">
        <f t="shared" si="544"/>
        <v>Saturday</v>
      </c>
      <c r="AA3343" s="25" t="str">
        <f t="shared" si="545"/>
        <v/>
      </c>
      <c r="AB3343" s="25" t="str">
        <f>VLOOKUP(U3343,'Currency Sheet'!A:C,3,)</f>
        <v>DOLLAR</v>
      </c>
      <c r="AC3343" s="67" t="str">
        <f>VLOOKUP(P3343,'Customer List'!B:D,3,)</f>
        <v>OutStation</v>
      </c>
    </row>
    <row r="3344" spans="1:29" x14ac:dyDescent="0.25">
      <c r="A3344" s="25">
        <f t="shared" si="550"/>
        <v>3340</v>
      </c>
      <c r="B3344" s="25" t="s">
        <v>4860</v>
      </c>
      <c r="C3344" s="45">
        <v>45933</v>
      </c>
      <c r="D3344" s="45">
        <v>45938</v>
      </c>
      <c r="E3344" s="8">
        <v>183.4</v>
      </c>
      <c r="F3344" s="8">
        <f t="shared" si="546"/>
        <v>16139.2</v>
      </c>
      <c r="G3344" s="54">
        <f t="shared" si="547"/>
        <v>48417.600000000006</v>
      </c>
      <c r="H3344" s="25">
        <v>366608</v>
      </c>
      <c r="I3344" s="25" t="s">
        <v>4792</v>
      </c>
      <c r="J3344" s="25">
        <v>3</v>
      </c>
      <c r="K3344" s="25">
        <v>3</v>
      </c>
      <c r="L3344" s="25">
        <f t="shared" si="551"/>
        <v>0</v>
      </c>
      <c r="M3344" s="25"/>
      <c r="N3344" s="45">
        <v>45941</v>
      </c>
      <c r="O3344" s="54"/>
      <c r="P3344" s="25" t="s">
        <v>2178</v>
      </c>
      <c r="Q3344" s="25"/>
      <c r="R3344" s="25"/>
      <c r="S3344" s="3">
        <v>4</v>
      </c>
      <c r="T3344" s="55"/>
      <c r="U3344" s="25" t="s">
        <v>19</v>
      </c>
      <c r="V3344" s="25" t="str">
        <f>VLOOKUP(P3344,'Customer List'!B:C,2,)</f>
        <v>Gujrat</v>
      </c>
      <c r="W3344" s="56" t="s">
        <v>4865</v>
      </c>
      <c r="X3344" s="45" t="str">
        <f t="shared" si="552"/>
        <v/>
      </c>
      <c r="Y3344" s="25" t="str">
        <f t="shared" ref="Y3344:Y3407" si="553">IF(X3344="", "", X3344-N3344)</f>
        <v/>
      </c>
      <c r="Z3344" s="25" t="str">
        <f t="shared" ref="Z3344:Z3407" si="554">IF(N3344="", "", TEXT(N3344, "dddd"))</f>
        <v>Saturday</v>
      </c>
      <c r="AA3344" s="25" t="str">
        <f t="shared" ref="AA3344:AA3407" si="555">IF(X3344="", "", TEXT(X3344, "dddd"))</f>
        <v/>
      </c>
      <c r="AB3344" s="25" t="str">
        <f>VLOOKUP(U3344,'Currency Sheet'!A:C,3,)</f>
        <v>DOLLAR</v>
      </c>
      <c r="AC3344" s="67" t="str">
        <f>VLOOKUP(P3344,'Customer List'!B:D,3,)</f>
        <v>OutStation</v>
      </c>
    </row>
    <row r="3345" spans="1:29" x14ac:dyDescent="0.25">
      <c r="A3345" s="25">
        <f t="shared" si="550"/>
        <v>3341</v>
      </c>
      <c r="B3345" s="25" t="s">
        <v>4860</v>
      </c>
      <c r="C3345" s="45">
        <v>45933</v>
      </c>
      <c r="D3345" s="45">
        <v>45938</v>
      </c>
      <c r="E3345" s="8">
        <v>254.1</v>
      </c>
      <c r="F3345" s="8">
        <f t="shared" ref="F3345:F3410" si="556">IF(AB3345="DOLLAR",E3345*88,E3345)</f>
        <v>22360.799999999999</v>
      </c>
      <c r="G3345" s="54">
        <f t="shared" ref="G3345:G3410" si="557">F3345*J3345</f>
        <v>22360.799999999999</v>
      </c>
      <c r="H3345" s="25">
        <v>366914</v>
      </c>
      <c r="I3345" s="25" t="s">
        <v>4814</v>
      </c>
      <c r="J3345" s="25">
        <v>1</v>
      </c>
      <c r="K3345" s="25">
        <v>1</v>
      </c>
      <c r="L3345" s="25">
        <f t="shared" si="551"/>
        <v>0</v>
      </c>
      <c r="M3345" s="25"/>
      <c r="N3345" s="45">
        <v>45941</v>
      </c>
      <c r="O3345" s="54"/>
      <c r="P3345" s="25" t="s">
        <v>2178</v>
      </c>
      <c r="Q3345" s="25"/>
      <c r="R3345" s="25"/>
      <c r="S3345" s="3">
        <v>4</v>
      </c>
      <c r="T3345" s="55"/>
      <c r="U3345" s="25" t="s">
        <v>19</v>
      </c>
      <c r="V3345" s="25" t="str">
        <f>VLOOKUP(P3345,'Customer List'!B:C,2,)</f>
        <v>Gujrat</v>
      </c>
      <c r="W3345" s="56" t="s">
        <v>4865</v>
      </c>
      <c r="X3345" s="45" t="str">
        <f t="shared" ref="X3345:X3364" si="558">IF(OR(R3345 = "PRIYANKA MADAM", R3345 = "DEEPAK", R3345 = "PORTER"),N3345,"")</f>
        <v/>
      </c>
      <c r="Y3345" s="25" t="str">
        <f t="shared" si="553"/>
        <v/>
      </c>
      <c r="Z3345" s="25" t="str">
        <f t="shared" si="554"/>
        <v>Saturday</v>
      </c>
      <c r="AA3345" s="25" t="str">
        <f t="shared" si="555"/>
        <v/>
      </c>
      <c r="AB3345" s="25" t="str">
        <f>VLOOKUP(U3345,'Currency Sheet'!A:C,3,)</f>
        <v>DOLLAR</v>
      </c>
      <c r="AC3345" s="67" t="str">
        <f>VLOOKUP(P3345,'Customer List'!B:D,3,)</f>
        <v>OutStation</v>
      </c>
    </row>
    <row r="3346" spans="1:29" x14ac:dyDescent="0.25">
      <c r="A3346" s="25">
        <f t="shared" si="550"/>
        <v>3342</v>
      </c>
      <c r="B3346" s="25" t="s">
        <v>4860</v>
      </c>
      <c r="C3346" s="45">
        <v>45933</v>
      </c>
      <c r="D3346" s="45">
        <v>45938</v>
      </c>
      <c r="E3346" s="8">
        <v>96.6</v>
      </c>
      <c r="F3346" s="8">
        <f t="shared" si="556"/>
        <v>8500.7999999999993</v>
      </c>
      <c r="G3346" s="54">
        <f t="shared" si="557"/>
        <v>17001.599999999999</v>
      </c>
      <c r="H3346" s="25">
        <v>368508</v>
      </c>
      <c r="I3346" s="25" t="s">
        <v>4815</v>
      </c>
      <c r="J3346" s="25">
        <v>2</v>
      </c>
      <c r="K3346" s="25">
        <v>2</v>
      </c>
      <c r="L3346" s="25">
        <f t="shared" si="551"/>
        <v>0</v>
      </c>
      <c r="M3346" s="25" t="s">
        <v>4891</v>
      </c>
      <c r="N3346" s="45">
        <v>45939</v>
      </c>
      <c r="O3346" s="54">
        <v>26496</v>
      </c>
      <c r="P3346" s="25" t="s">
        <v>209</v>
      </c>
      <c r="Q3346" s="25" t="s">
        <v>1131</v>
      </c>
      <c r="R3346" s="25" t="s">
        <v>1131</v>
      </c>
      <c r="S3346" s="3">
        <v>4</v>
      </c>
      <c r="T3346" s="55"/>
      <c r="U3346" s="25" t="s">
        <v>19</v>
      </c>
      <c r="V3346" s="25" t="str">
        <f>VLOOKUP(P3346,'Customer List'!B:C,2,)</f>
        <v>Delhi</v>
      </c>
      <c r="W3346" s="56"/>
      <c r="X3346" s="45">
        <f t="shared" si="558"/>
        <v>45939</v>
      </c>
      <c r="Y3346" s="25">
        <f t="shared" si="553"/>
        <v>0</v>
      </c>
      <c r="Z3346" s="25" t="str">
        <f t="shared" si="554"/>
        <v>Thursday</v>
      </c>
      <c r="AA3346" s="25" t="str">
        <f t="shared" si="555"/>
        <v>Thursday</v>
      </c>
      <c r="AB3346" s="25" t="str">
        <f>VLOOKUP(U3346,'Currency Sheet'!A:C,3,)</f>
        <v>DOLLAR</v>
      </c>
      <c r="AC3346" s="67" t="str">
        <f>VLOOKUP(P3346,'Customer List'!B:D,3,)</f>
        <v>Local</v>
      </c>
    </row>
    <row r="3347" spans="1:29" x14ac:dyDescent="0.25">
      <c r="A3347" s="25">
        <f t="shared" si="550"/>
        <v>3343</v>
      </c>
      <c r="B3347" s="25" t="s">
        <v>4860</v>
      </c>
      <c r="C3347" s="45">
        <v>45933</v>
      </c>
      <c r="D3347" s="45">
        <v>45938</v>
      </c>
      <c r="E3347" s="8">
        <v>107.8</v>
      </c>
      <c r="F3347" s="8">
        <f t="shared" si="556"/>
        <v>9486.4</v>
      </c>
      <c r="G3347" s="54">
        <f t="shared" si="557"/>
        <v>9486.4</v>
      </c>
      <c r="H3347" s="25">
        <v>369905</v>
      </c>
      <c r="I3347" s="25" t="s">
        <v>4816</v>
      </c>
      <c r="J3347" s="25">
        <v>1</v>
      </c>
      <c r="K3347" s="25">
        <v>1</v>
      </c>
      <c r="L3347" s="25">
        <f t="shared" si="551"/>
        <v>0</v>
      </c>
      <c r="M3347" s="25"/>
      <c r="N3347" s="45">
        <v>45941</v>
      </c>
      <c r="O3347" s="54"/>
      <c r="P3347" s="25" t="s">
        <v>618</v>
      </c>
      <c r="Q3347" s="25"/>
      <c r="R3347" s="25"/>
      <c r="S3347" s="3">
        <v>4</v>
      </c>
      <c r="T3347" s="55"/>
      <c r="U3347" s="25" t="s">
        <v>19</v>
      </c>
      <c r="V3347" s="25" t="str">
        <f>VLOOKUP(P3347,'Customer List'!B:C,2,)</f>
        <v>Bhuvneshwar</v>
      </c>
      <c r="W3347" s="56" t="s">
        <v>4865</v>
      </c>
      <c r="X3347" s="45" t="str">
        <f t="shared" si="558"/>
        <v/>
      </c>
      <c r="Y3347" s="25" t="str">
        <f t="shared" si="553"/>
        <v/>
      </c>
      <c r="Z3347" s="25" t="str">
        <f t="shared" si="554"/>
        <v>Saturday</v>
      </c>
      <c r="AA3347" s="25" t="str">
        <f t="shared" si="555"/>
        <v/>
      </c>
      <c r="AB3347" s="25" t="str">
        <f>VLOOKUP(U3347,'Currency Sheet'!A:C,3,)</f>
        <v>DOLLAR</v>
      </c>
      <c r="AC3347" s="67" t="str">
        <f>VLOOKUP(P3347,'Customer List'!B:D,3,)</f>
        <v>OutStation</v>
      </c>
    </row>
    <row r="3348" spans="1:29" x14ac:dyDescent="0.25">
      <c r="A3348" s="25">
        <f t="shared" si="550"/>
        <v>3344</v>
      </c>
      <c r="B3348" s="25" t="s">
        <v>4860</v>
      </c>
      <c r="C3348" s="45">
        <v>45933</v>
      </c>
      <c r="D3348" s="45">
        <v>45938</v>
      </c>
      <c r="E3348" s="8">
        <v>82.6</v>
      </c>
      <c r="F3348" s="8">
        <f t="shared" si="556"/>
        <v>7268.7999999999993</v>
      </c>
      <c r="G3348" s="54">
        <f t="shared" si="557"/>
        <v>7268.7999999999993</v>
      </c>
      <c r="H3348" s="25">
        <v>398202</v>
      </c>
      <c r="I3348" s="25" t="s">
        <v>4817</v>
      </c>
      <c r="J3348" s="25">
        <v>1</v>
      </c>
      <c r="K3348" s="25">
        <v>1</v>
      </c>
      <c r="L3348" s="25">
        <f t="shared" si="551"/>
        <v>0</v>
      </c>
      <c r="M3348" s="25"/>
      <c r="N3348" s="45">
        <v>45941</v>
      </c>
      <c r="O3348" s="54"/>
      <c r="P3348" s="25" t="s">
        <v>618</v>
      </c>
      <c r="Q3348" s="25"/>
      <c r="R3348" s="25"/>
      <c r="S3348" s="3">
        <v>4</v>
      </c>
      <c r="T3348" s="55"/>
      <c r="U3348" s="25" t="s">
        <v>19</v>
      </c>
      <c r="V3348" s="25" t="str">
        <f>VLOOKUP(P3348,'Customer List'!B:C,2,)</f>
        <v>Bhuvneshwar</v>
      </c>
      <c r="W3348" s="56" t="s">
        <v>4865</v>
      </c>
      <c r="X3348" s="45" t="str">
        <f t="shared" si="558"/>
        <v/>
      </c>
      <c r="Y3348" s="25" t="str">
        <f t="shared" si="553"/>
        <v/>
      </c>
      <c r="Z3348" s="25" t="str">
        <f t="shared" si="554"/>
        <v>Saturday</v>
      </c>
      <c r="AA3348" s="25" t="str">
        <f t="shared" si="555"/>
        <v/>
      </c>
      <c r="AB3348" s="25" t="str">
        <f>VLOOKUP(U3348,'Currency Sheet'!A:C,3,)</f>
        <v>DOLLAR</v>
      </c>
      <c r="AC3348" s="67" t="str">
        <f>VLOOKUP(P3348,'Customer List'!B:D,3,)</f>
        <v>OutStation</v>
      </c>
    </row>
    <row r="3349" spans="1:29" x14ac:dyDescent="0.25">
      <c r="A3349" s="25">
        <f t="shared" si="550"/>
        <v>3345</v>
      </c>
      <c r="B3349" s="25" t="s">
        <v>4860</v>
      </c>
      <c r="C3349" s="45">
        <v>45933</v>
      </c>
      <c r="D3349" s="45">
        <v>45938</v>
      </c>
      <c r="E3349" s="8">
        <v>61.6</v>
      </c>
      <c r="F3349" s="8">
        <f t="shared" si="556"/>
        <v>5420.8</v>
      </c>
      <c r="G3349" s="54">
        <f t="shared" si="557"/>
        <v>5420.8</v>
      </c>
      <c r="H3349" s="25">
        <v>400120</v>
      </c>
      <c r="I3349" s="25" t="s">
        <v>4818</v>
      </c>
      <c r="J3349" s="25">
        <v>1</v>
      </c>
      <c r="K3349" s="25">
        <v>1</v>
      </c>
      <c r="L3349" s="25">
        <f t="shared" si="551"/>
        <v>0</v>
      </c>
      <c r="M3349" s="25"/>
      <c r="N3349" s="45">
        <v>45941</v>
      </c>
      <c r="O3349" s="54"/>
      <c r="P3349" s="25" t="s">
        <v>2178</v>
      </c>
      <c r="Q3349" s="25"/>
      <c r="R3349" s="25"/>
      <c r="S3349" s="3">
        <v>4</v>
      </c>
      <c r="T3349" s="55"/>
      <c r="U3349" s="25" t="s">
        <v>19</v>
      </c>
      <c r="V3349" s="25" t="str">
        <f>VLOOKUP(P3349,'Customer List'!B:C,2,)</f>
        <v>Gujrat</v>
      </c>
      <c r="W3349" s="56" t="s">
        <v>4865</v>
      </c>
      <c r="X3349" s="45" t="str">
        <f t="shared" si="558"/>
        <v/>
      </c>
      <c r="Y3349" s="25" t="str">
        <f t="shared" si="553"/>
        <v/>
      </c>
      <c r="Z3349" s="25" t="str">
        <f t="shared" si="554"/>
        <v>Saturday</v>
      </c>
      <c r="AA3349" s="25" t="str">
        <f t="shared" si="555"/>
        <v/>
      </c>
      <c r="AB3349" s="25" t="str">
        <f>VLOOKUP(U3349,'Currency Sheet'!A:C,3,)</f>
        <v>DOLLAR</v>
      </c>
      <c r="AC3349" s="67" t="str">
        <f>VLOOKUP(P3349,'Customer List'!B:D,3,)</f>
        <v>OutStation</v>
      </c>
    </row>
    <row r="3350" spans="1:29" x14ac:dyDescent="0.25">
      <c r="A3350" s="25">
        <f t="shared" si="550"/>
        <v>3346</v>
      </c>
      <c r="B3350" s="25" t="s">
        <v>4860</v>
      </c>
      <c r="C3350" s="45">
        <v>45933</v>
      </c>
      <c r="D3350" s="45">
        <v>45938</v>
      </c>
      <c r="E3350" s="8">
        <v>125.3</v>
      </c>
      <c r="F3350" s="8">
        <f t="shared" si="556"/>
        <v>11026.4</v>
      </c>
      <c r="G3350" s="54">
        <f t="shared" si="557"/>
        <v>22052.799999999999</v>
      </c>
      <c r="H3350" s="25">
        <v>400126</v>
      </c>
      <c r="I3350" s="25" t="s">
        <v>4818</v>
      </c>
      <c r="J3350" s="25">
        <v>2</v>
      </c>
      <c r="K3350" s="25">
        <v>2</v>
      </c>
      <c r="L3350" s="25">
        <f t="shared" si="551"/>
        <v>0</v>
      </c>
      <c r="M3350" s="25"/>
      <c r="N3350" s="45">
        <v>45941</v>
      </c>
      <c r="O3350" s="54"/>
      <c r="P3350" s="25" t="s">
        <v>2178</v>
      </c>
      <c r="Q3350" s="25"/>
      <c r="R3350" s="25"/>
      <c r="S3350" s="3">
        <v>4</v>
      </c>
      <c r="T3350" s="55"/>
      <c r="U3350" s="25" t="s">
        <v>19</v>
      </c>
      <c r="V3350" s="25" t="str">
        <f>VLOOKUP(P3350,'Customer List'!B:C,2,)</f>
        <v>Gujrat</v>
      </c>
      <c r="W3350" s="56" t="s">
        <v>4865</v>
      </c>
      <c r="X3350" s="45" t="str">
        <f t="shared" si="558"/>
        <v/>
      </c>
      <c r="Y3350" s="25" t="str">
        <f t="shared" si="553"/>
        <v/>
      </c>
      <c r="Z3350" s="25" t="str">
        <f t="shared" si="554"/>
        <v>Saturday</v>
      </c>
      <c r="AA3350" s="25" t="str">
        <f t="shared" si="555"/>
        <v/>
      </c>
      <c r="AB3350" s="25" t="str">
        <f>VLOOKUP(U3350,'Currency Sheet'!A:C,3,)</f>
        <v>DOLLAR</v>
      </c>
      <c r="AC3350" s="67" t="str">
        <f>VLOOKUP(P3350,'Customer List'!B:D,3,)</f>
        <v>OutStation</v>
      </c>
    </row>
    <row r="3351" spans="1:29" x14ac:dyDescent="0.25">
      <c r="A3351" s="25">
        <f t="shared" si="550"/>
        <v>3347</v>
      </c>
      <c r="B3351" s="25" t="s">
        <v>4860</v>
      </c>
      <c r="C3351" s="45">
        <v>45933</v>
      </c>
      <c r="D3351" s="45">
        <v>45938</v>
      </c>
      <c r="E3351" s="8">
        <v>135.1</v>
      </c>
      <c r="F3351" s="8">
        <f t="shared" si="556"/>
        <v>11888.8</v>
      </c>
      <c r="G3351" s="54">
        <f t="shared" si="557"/>
        <v>23777.599999999999</v>
      </c>
      <c r="H3351" s="25">
        <v>400144</v>
      </c>
      <c r="I3351" s="25" t="s">
        <v>4818</v>
      </c>
      <c r="J3351" s="25">
        <v>2</v>
      </c>
      <c r="K3351" s="25">
        <v>2</v>
      </c>
      <c r="L3351" s="25">
        <f t="shared" si="551"/>
        <v>0</v>
      </c>
      <c r="M3351" s="25"/>
      <c r="N3351" s="45">
        <v>45941</v>
      </c>
      <c r="O3351" s="54"/>
      <c r="P3351" s="25" t="s">
        <v>2178</v>
      </c>
      <c r="Q3351" s="25"/>
      <c r="R3351" s="25"/>
      <c r="S3351" s="3">
        <v>4</v>
      </c>
      <c r="T3351" s="55"/>
      <c r="U3351" s="25" t="s">
        <v>19</v>
      </c>
      <c r="V3351" s="25" t="str">
        <f>VLOOKUP(P3351,'Customer List'!B:C,2,)</f>
        <v>Gujrat</v>
      </c>
      <c r="W3351" s="56" t="s">
        <v>4865</v>
      </c>
      <c r="X3351" s="45" t="str">
        <f t="shared" si="558"/>
        <v/>
      </c>
      <c r="Y3351" s="25" t="str">
        <f t="shared" si="553"/>
        <v/>
      </c>
      <c r="Z3351" s="25" t="str">
        <f t="shared" si="554"/>
        <v>Saturday</v>
      </c>
      <c r="AA3351" s="25" t="str">
        <f t="shared" si="555"/>
        <v/>
      </c>
      <c r="AB3351" s="25" t="str">
        <f>VLOOKUP(U3351,'Currency Sheet'!A:C,3,)</f>
        <v>DOLLAR</v>
      </c>
      <c r="AC3351" s="67" t="str">
        <f>VLOOKUP(P3351,'Customer List'!B:D,3,)</f>
        <v>OutStation</v>
      </c>
    </row>
    <row r="3352" spans="1:29" x14ac:dyDescent="0.25">
      <c r="A3352" s="25">
        <f t="shared" si="550"/>
        <v>3348</v>
      </c>
      <c r="B3352" s="25" t="s">
        <v>4860</v>
      </c>
      <c r="C3352" s="45">
        <v>45933</v>
      </c>
      <c r="D3352" s="45">
        <v>45938</v>
      </c>
      <c r="E3352" s="8">
        <v>144.75</v>
      </c>
      <c r="F3352" s="8">
        <f t="shared" si="556"/>
        <v>12738</v>
      </c>
      <c r="G3352" s="54">
        <f t="shared" si="557"/>
        <v>12738</v>
      </c>
      <c r="H3352" s="25">
        <v>400171</v>
      </c>
      <c r="I3352" s="25" t="s">
        <v>4818</v>
      </c>
      <c r="J3352" s="25">
        <v>1</v>
      </c>
      <c r="K3352" s="25">
        <v>1</v>
      </c>
      <c r="L3352" s="25">
        <f t="shared" si="551"/>
        <v>0</v>
      </c>
      <c r="M3352" s="25"/>
      <c r="N3352" s="45">
        <v>45941</v>
      </c>
      <c r="O3352" s="54"/>
      <c r="P3352" s="25" t="s">
        <v>2053</v>
      </c>
      <c r="Q3352" s="25"/>
      <c r="R3352" s="25"/>
      <c r="S3352" s="3">
        <v>4</v>
      </c>
      <c r="T3352" s="55"/>
      <c r="U3352" s="25" t="s">
        <v>19</v>
      </c>
      <c r="V3352" s="25" t="str">
        <f>VLOOKUP(P3352,'Customer List'!B:C,2,)</f>
        <v>Banglore</v>
      </c>
      <c r="W3352" s="56" t="s">
        <v>4865</v>
      </c>
      <c r="X3352" s="45" t="str">
        <f t="shared" si="558"/>
        <v/>
      </c>
      <c r="Y3352" s="25" t="str">
        <f t="shared" si="553"/>
        <v/>
      </c>
      <c r="Z3352" s="25" t="str">
        <f t="shared" si="554"/>
        <v>Saturday</v>
      </c>
      <c r="AA3352" s="25" t="str">
        <f t="shared" si="555"/>
        <v/>
      </c>
      <c r="AB3352" s="25" t="str">
        <f>VLOOKUP(U3352,'Currency Sheet'!A:C,3,)</f>
        <v>DOLLAR</v>
      </c>
      <c r="AC3352" s="67" t="str">
        <f>VLOOKUP(P3352,'Customer List'!B:D,3,)</f>
        <v>OutStation</v>
      </c>
    </row>
    <row r="3353" spans="1:29" x14ac:dyDescent="0.25">
      <c r="A3353" s="25">
        <f t="shared" si="550"/>
        <v>3349</v>
      </c>
      <c r="B3353" s="25" t="s">
        <v>4860</v>
      </c>
      <c r="C3353" s="45">
        <v>45933</v>
      </c>
      <c r="D3353" s="45">
        <v>45938</v>
      </c>
      <c r="E3353" s="8">
        <v>147.69999999999999</v>
      </c>
      <c r="F3353" s="8">
        <f t="shared" si="556"/>
        <v>12997.599999999999</v>
      </c>
      <c r="G3353" s="54">
        <f t="shared" si="557"/>
        <v>25995.199999999997</v>
      </c>
      <c r="H3353" s="25">
        <v>400250</v>
      </c>
      <c r="I3353" s="25" t="s">
        <v>4819</v>
      </c>
      <c r="J3353" s="25">
        <v>2</v>
      </c>
      <c r="K3353" s="25">
        <v>2</v>
      </c>
      <c r="L3353" s="25">
        <f t="shared" si="551"/>
        <v>0</v>
      </c>
      <c r="M3353" s="25"/>
      <c r="N3353" s="45">
        <v>45941</v>
      </c>
      <c r="O3353" s="54"/>
      <c r="P3353" s="25" t="s">
        <v>2178</v>
      </c>
      <c r="Q3353" s="25"/>
      <c r="R3353" s="25"/>
      <c r="S3353" s="3">
        <v>4</v>
      </c>
      <c r="T3353" s="55"/>
      <c r="U3353" s="25" t="s">
        <v>19</v>
      </c>
      <c r="V3353" s="25" t="str">
        <f>VLOOKUP(P3353,'Customer List'!B:C,2,)</f>
        <v>Gujrat</v>
      </c>
      <c r="W3353" s="56" t="s">
        <v>4865</v>
      </c>
      <c r="X3353" s="45" t="str">
        <f t="shared" si="558"/>
        <v/>
      </c>
      <c r="Y3353" s="25" t="str">
        <f t="shared" si="553"/>
        <v/>
      </c>
      <c r="Z3353" s="25" t="str">
        <f t="shared" si="554"/>
        <v>Saturday</v>
      </c>
      <c r="AA3353" s="25" t="str">
        <f t="shared" si="555"/>
        <v/>
      </c>
      <c r="AB3353" s="25" t="str">
        <f>VLOOKUP(U3353,'Currency Sheet'!A:C,3,)</f>
        <v>DOLLAR</v>
      </c>
      <c r="AC3353" s="67" t="str">
        <f>VLOOKUP(P3353,'Customer List'!B:D,3,)</f>
        <v>OutStation</v>
      </c>
    </row>
    <row r="3354" spans="1:29" x14ac:dyDescent="0.25">
      <c r="A3354" s="25">
        <f t="shared" si="550"/>
        <v>3350</v>
      </c>
      <c r="B3354" s="25" t="s">
        <v>4860</v>
      </c>
      <c r="C3354" s="45">
        <v>45933</v>
      </c>
      <c r="D3354" s="45">
        <v>45938</v>
      </c>
      <c r="E3354" s="8">
        <v>309.75</v>
      </c>
      <c r="F3354" s="8">
        <f t="shared" si="556"/>
        <v>27258</v>
      </c>
      <c r="G3354" s="54">
        <f t="shared" si="557"/>
        <v>54516</v>
      </c>
      <c r="H3354" s="25">
        <v>400266</v>
      </c>
      <c r="I3354" s="25" t="s">
        <v>4819</v>
      </c>
      <c r="J3354" s="25">
        <v>2</v>
      </c>
      <c r="K3354" s="25">
        <v>2</v>
      </c>
      <c r="L3354" s="25">
        <f t="shared" si="551"/>
        <v>0</v>
      </c>
      <c r="M3354" s="25"/>
      <c r="N3354" s="45">
        <v>45941</v>
      </c>
      <c r="O3354" s="54"/>
      <c r="P3354" s="25" t="s">
        <v>2178</v>
      </c>
      <c r="Q3354" s="25"/>
      <c r="R3354" s="25"/>
      <c r="S3354" s="3">
        <v>4</v>
      </c>
      <c r="T3354" s="55"/>
      <c r="U3354" s="25" t="s">
        <v>19</v>
      </c>
      <c r="V3354" s="25" t="str">
        <f>VLOOKUP(P3354,'Customer List'!B:C,2,)</f>
        <v>Gujrat</v>
      </c>
      <c r="W3354" s="56" t="s">
        <v>4865</v>
      </c>
      <c r="X3354" s="45" t="str">
        <f t="shared" si="558"/>
        <v/>
      </c>
      <c r="Y3354" s="25" t="str">
        <f t="shared" si="553"/>
        <v/>
      </c>
      <c r="Z3354" s="25" t="str">
        <f t="shared" si="554"/>
        <v>Saturday</v>
      </c>
      <c r="AA3354" s="25" t="str">
        <f t="shared" si="555"/>
        <v/>
      </c>
      <c r="AB3354" s="25" t="str">
        <f>VLOOKUP(U3354,'Currency Sheet'!A:C,3,)</f>
        <v>DOLLAR</v>
      </c>
      <c r="AC3354" s="67" t="str">
        <f>VLOOKUP(P3354,'Customer List'!B:D,3,)</f>
        <v>OutStation</v>
      </c>
    </row>
    <row r="3355" spans="1:29" x14ac:dyDescent="0.25">
      <c r="A3355" s="25">
        <f t="shared" si="550"/>
        <v>3351</v>
      </c>
      <c r="B3355" s="25" t="s">
        <v>4860</v>
      </c>
      <c r="C3355" s="45">
        <v>45933</v>
      </c>
      <c r="D3355" s="45">
        <v>45938</v>
      </c>
      <c r="E3355" s="8">
        <v>301.5</v>
      </c>
      <c r="F3355" s="8">
        <f t="shared" si="556"/>
        <v>26532</v>
      </c>
      <c r="G3355" s="54">
        <f t="shared" si="557"/>
        <v>53064</v>
      </c>
      <c r="H3355" s="25">
        <v>400268</v>
      </c>
      <c r="I3355" s="25" t="s">
        <v>4819</v>
      </c>
      <c r="J3355" s="25">
        <v>2</v>
      </c>
      <c r="K3355" s="25">
        <v>2</v>
      </c>
      <c r="L3355" s="25">
        <f t="shared" si="551"/>
        <v>0</v>
      </c>
      <c r="M3355" s="25"/>
      <c r="N3355" s="45">
        <v>45941</v>
      </c>
      <c r="O3355" s="54"/>
      <c r="P3355" s="25" t="s">
        <v>2178</v>
      </c>
      <c r="Q3355" s="25"/>
      <c r="R3355" s="25"/>
      <c r="S3355" s="3">
        <v>4</v>
      </c>
      <c r="T3355" s="55"/>
      <c r="U3355" s="25" t="s">
        <v>19</v>
      </c>
      <c r="V3355" s="25" t="str">
        <f>VLOOKUP(P3355,'Customer List'!B:C,2,)</f>
        <v>Gujrat</v>
      </c>
      <c r="W3355" s="56" t="s">
        <v>4865</v>
      </c>
      <c r="X3355" s="45" t="str">
        <f t="shared" si="558"/>
        <v/>
      </c>
      <c r="Y3355" s="25" t="str">
        <f t="shared" si="553"/>
        <v/>
      </c>
      <c r="Z3355" s="25" t="str">
        <f t="shared" si="554"/>
        <v>Saturday</v>
      </c>
      <c r="AA3355" s="25" t="str">
        <f t="shared" si="555"/>
        <v/>
      </c>
      <c r="AB3355" s="25" t="str">
        <f>VLOOKUP(U3355,'Currency Sheet'!A:C,3,)</f>
        <v>DOLLAR</v>
      </c>
      <c r="AC3355" s="67" t="str">
        <f>VLOOKUP(P3355,'Customer List'!B:D,3,)</f>
        <v>OutStation</v>
      </c>
    </row>
    <row r="3356" spans="1:29" x14ac:dyDescent="0.25">
      <c r="A3356" s="25">
        <f t="shared" si="550"/>
        <v>3352</v>
      </c>
      <c r="B3356" s="25" t="s">
        <v>4860</v>
      </c>
      <c r="C3356" s="45">
        <v>45933</v>
      </c>
      <c r="D3356" s="45">
        <v>45938</v>
      </c>
      <c r="E3356" s="8">
        <v>268.5</v>
      </c>
      <c r="F3356" s="8">
        <f t="shared" si="556"/>
        <v>23628</v>
      </c>
      <c r="G3356" s="54">
        <f t="shared" si="557"/>
        <v>47256</v>
      </c>
      <c r="H3356" s="25">
        <v>400342</v>
      </c>
      <c r="I3356" s="25" t="s">
        <v>4820</v>
      </c>
      <c r="J3356" s="25">
        <v>2</v>
      </c>
      <c r="K3356" s="25">
        <v>2</v>
      </c>
      <c r="L3356" s="25">
        <f t="shared" si="551"/>
        <v>0</v>
      </c>
      <c r="M3356" s="25"/>
      <c r="N3356" s="45">
        <v>45941</v>
      </c>
      <c r="O3356" s="54"/>
      <c r="P3356" s="25" t="s">
        <v>2178</v>
      </c>
      <c r="Q3356" s="25"/>
      <c r="R3356" s="25"/>
      <c r="S3356" s="3">
        <v>4</v>
      </c>
      <c r="T3356" s="55"/>
      <c r="U3356" s="25" t="s">
        <v>19</v>
      </c>
      <c r="V3356" s="25" t="str">
        <f>VLOOKUP(P3356,'Customer List'!B:C,2,)</f>
        <v>Gujrat</v>
      </c>
      <c r="W3356" s="56" t="s">
        <v>4865</v>
      </c>
      <c r="X3356" s="45" t="str">
        <f t="shared" si="558"/>
        <v/>
      </c>
      <c r="Y3356" s="25" t="str">
        <f t="shared" si="553"/>
        <v/>
      </c>
      <c r="Z3356" s="25" t="str">
        <f t="shared" si="554"/>
        <v>Saturday</v>
      </c>
      <c r="AA3356" s="25" t="str">
        <f t="shared" si="555"/>
        <v/>
      </c>
      <c r="AB3356" s="25" t="str">
        <f>VLOOKUP(U3356,'Currency Sheet'!A:C,3,)</f>
        <v>DOLLAR</v>
      </c>
      <c r="AC3356" s="67" t="str">
        <f>VLOOKUP(P3356,'Customer List'!B:D,3,)</f>
        <v>OutStation</v>
      </c>
    </row>
    <row r="3357" spans="1:29" x14ac:dyDescent="0.25">
      <c r="A3357" s="25">
        <f t="shared" si="550"/>
        <v>3353</v>
      </c>
      <c r="B3357" s="25" t="s">
        <v>4860</v>
      </c>
      <c r="C3357" s="45">
        <v>45933</v>
      </c>
      <c r="D3357" s="45">
        <v>45938</v>
      </c>
      <c r="E3357" s="8">
        <v>153</v>
      </c>
      <c r="F3357" s="8">
        <f t="shared" si="556"/>
        <v>13464</v>
      </c>
      <c r="G3357" s="54">
        <f t="shared" si="557"/>
        <v>13464</v>
      </c>
      <c r="H3357" s="25">
        <v>400647</v>
      </c>
      <c r="I3357" s="25" t="s">
        <v>4821</v>
      </c>
      <c r="J3357" s="25">
        <v>1</v>
      </c>
      <c r="K3357" s="25">
        <v>1</v>
      </c>
      <c r="L3357" s="25">
        <f t="shared" si="551"/>
        <v>0</v>
      </c>
      <c r="M3357" s="25"/>
      <c r="N3357" s="45">
        <v>45941</v>
      </c>
      <c r="O3357" s="54"/>
      <c r="P3357" s="25" t="s">
        <v>618</v>
      </c>
      <c r="Q3357" s="25"/>
      <c r="R3357" s="25"/>
      <c r="S3357" s="3">
        <v>4</v>
      </c>
      <c r="T3357" s="55"/>
      <c r="U3357" s="25" t="s">
        <v>19</v>
      </c>
      <c r="V3357" s="25" t="str">
        <f>VLOOKUP(P3357,'Customer List'!B:C,2,)</f>
        <v>Bhuvneshwar</v>
      </c>
      <c r="W3357" s="56" t="s">
        <v>4865</v>
      </c>
      <c r="X3357" s="45" t="str">
        <f t="shared" si="558"/>
        <v/>
      </c>
      <c r="Y3357" s="25" t="str">
        <f t="shared" si="553"/>
        <v/>
      </c>
      <c r="Z3357" s="25" t="str">
        <f t="shared" si="554"/>
        <v>Saturday</v>
      </c>
      <c r="AA3357" s="25" t="str">
        <f t="shared" si="555"/>
        <v/>
      </c>
      <c r="AB3357" s="25" t="str">
        <f>VLOOKUP(U3357,'Currency Sheet'!A:C,3,)</f>
        <v>DOLLAR</v>
      </c>
      <c r="AC3357" s="67" t="str">
        <f>VLOOKUP(P3357,'Customer List'!B:D,3,)</f>
        <v>OutStation</v>
      </c>
    </row>
    <row r="3358" spans="1:29" x14ac:dyDescent="0.25">
      <c r="A3358" s="25">
        <f t="shared" si="550"/>
        <v>3354</v>
      </c>
      <c r="B3358" s="25" t="s">
        <v>4860</v>
      </c>
      <c r="C3358" s="45">
        <v>45933</v>
      </c>
      <c r="D3358" s="45">
        <v>45938</v>
      </c>
      <c r="E3358" s="8">
        <v>186</v>
      </c>
      <c r="F3358" s="8">
        <f t="shared" si="556"/>
        <v>16368</v>
      </c>
      <c r="G3358" s="54">
        <f t="shared" si="557"/>
        <v>16368</v>
      </c>
      <c r="H3358" s="25">
        <v>400655</v>
      </c>
      <c r="I3358" s="25" t="s">
        <v>4821</v>
      </c>
      <c r="J3358" s="25">
        <v>1</v>
      </c>
      <c r="K3358" s="25">
        <v>1</v>
      </c>
      <c r="L3358" s="25">
        <f t="shared" si="551"/>
        <v>0</v>
      </c>
      <c r="M3358" s="25"/>
      <c r="N3358" s="45">
        <v>45941</v>
      </c>
      <c r="O3358" s="54"/>
      <c r="P3358" s="25" t="s">
        <v>2053</v>
      </c>
      <c r="Q3358" s="25"/>
      <c r="R3358" s="25"/>
      <c r="S3358" s="3">
        <v>4</v>
      </c>
      <c r="T3358" s="55"/>
      <c r="U3358" s="25" t="s">
        <v>19</v>
      </c>
      <c r="V3358" s="25" t="str">
        <f>VLOOKUP(P3358,'Customer List'!B:C,2,)</f>
        <v>Banglore</v>
      </c>
      <c r="W3358" s="56" t="s">
        <v>4865</v>
      </c>
      <c r="X3358" s="45" t="str">
        <f t="shared" si="558"/>
        <v/>
      </c>
      <c r="Y3358" s="25" t="str">
        <f t="shared" si="553"/>
        <v/>
      </c>
      <c r="Z3358" s="25" t="str">
        <f t="shared" si="554"/>
        <v>Saturday</v>
      </c>
      <c r="AA3358" s="25" t="str">
        <f t="shared" si="555"/>
        <v/>
      </c>
      <c r="AB3358" s="25" t="str">
        <f>VLOOKUP(U3358,'Currency Sheet'!A:C,3,)</f>
        <v>DOLLAR</v>
      </c>
      <c r="AC3358" s="67" t="str">
        <f>VLOOKUP(P3358,'Customer List'!B:D,3,)</f>
        <v>OutStation</v>
      </c>
    </row>
    <row r="3359" spans="1:29" x14ac:dyDescent="0.25">
      <c r="A3359" s="25">
        <f t="shared" si="550"/>
        <v>3355</v>
      </c>
      <c r="B3359" s="25" t="s">
        <v>4860</v>
      </c>
      <c r="C3359" s="45">
        <v>45933</v>
      </c>
      <c r="D3359" s="45">
        <v>45938</v>
      </c>
      <c r="E3359" s="8">
        <v>219</v>
      </c>
      <c r="F3359" s="8">
        <f t="shared" si="556"/>
        <v>19272</v>
      </c>
      <c r="G3359" s="54">
        <f t="shared" si="557"/>
        <v>38544</v>
      </c>
      <c r="H3359" s="25">
        <v>402607</v>
      </c>
      <c r="I3359" s="25" t="s">
        <v>4822</v>
      </c>
      <c r="J3359" s="25">
        <v>2</v>
      </c>
      <c r="K3359" s="25">
        <v>2</v>
      </c>
      <c r="L3359" s="25">
        <f t="shared" si="551"/>
        <v>0</v>
      </c>
      <c r="M3359" s="25"/>
      <c r="N3359" s="45">
        <v>45941</v>
      </c>
      <c r="O3359" s="54"/>
      <c r="P3359" s="25" t="s">
        <v>2178</v>
      </c>
      <c r="Q3359" s="25"/>
      <c r="R3359" s="25"/>
      <c r="S3359" s="3">
        <v>4</v>
      </c>
      <c r="T3359" s="55"/>
      <c r="U3359" s="25" t="s">
        <v>19</v>
      </c>
      <c r="V3359" s="25" t="str">
        <f>VLOOKUP(P3359,'Customer List'!B:C,2,)</f>
        <v>Gujrat</v>
      </c>
      <c r="W3359" s="56" t="s">
        <v>4865</v>
      </c>
      <c r="X3359" s="45" t="str">
        <f t="shared" si="558"/>
        <v/>
      </c>
      <c r="Y3359" s="25" t="str">
        <f t="shared" si="553"/>
        <v/>
      </c>
      <c r="Z3359" s="25" t="str">
        <f t="shared" si="554"/>
        <v>Saturday</v>
      </c>
      <c r="AA3359" s="25" t="str">
        <f t="shared" si="555"/>
        <v/>
      </c>
      <c r="AB3359" s="25" t="str">
        <f>VLOOKUP(U3359,'Currency Sheet'!A:C,3,)</f>
        <v>DOLLAR</v>
      </c>
      <c r="AC3359" s="67" t="str">
        <f>VLOOKUP(P3359,'Customer List'!B:D,3,)</f>
        <v>OutStation</v>
      </c>
    </row>
    <row r="3360" spans="1:29" x14ac:dyDescent="0.25">
      <c r="A3360" s="25">
        <f t="shared" si="550"/>
        <v>3356</v>
      </c>
      <c r="B3360" s="25" t="s">
        <v>4860</v>
      </c>
      <c r="C3360" s="45">
        <v>45933</v>
      </c>
      <c r="D3360" s="45">
        <v>45938</v>
      </c>
      <c r="E3360" s="8">
        <v>311.5</v>
      </c>
      <c r="F3360" s="8">
        <f t="shared" si="556"/>
        <v>27412</v>
      </c>
      <c r="G3360" s="54">
        <f t="shared" si="557"/>
        <v>54824</v>
      </c>
      <c r="H3360" s="25">
        <v>403504</v>
      </c>
      <c r="I3360" s="25" t="s">
        <v>4823</v>
      </c>
      <c r="J3360" s="25">
        <v>2</v>
      </c>
      <c r="K3360" s="25">
        <v>2</v>
      </c>
      <c r="L3360" s="25">
        <f t="shared" si="551"/>
        <v>0</v>
      </c>
      <c r="M3360" s="25"/>
      <c r="N3360" s="45">
        <v>45941</v>
      </c>
      <c r="O3360" s="54"/>
      <c r="P3360" s="25" t="s">
        <v>2178</v>
      </c>
      <c r="Q3360" s="25"/>
      <c r="R3360" s="25"/>
      <c r="S3360" s="3">
        <v>4</v>
      </c>
      <c r="T3360" s="55"/>
      <c r="U3360" s="25" t="s">
        <v>19</v>
      </c>
      <c r="V3360" s="25" t="str">
        <f>VLOOKUP(P3360,'Customer List'!B:C,2,)</f>
        <v>Gujrat</v>
      </c>
      <c r="W3360" s="56" t="s">
        <v>4865</v>
      </c>
      <c r="X3360" s="45" t="str">
        <f t="shared" si="558"/>
        <v/>
      </c>
      <c r="Y3360" s="25" t="str">
        <f t="shared" si="553"/>
        <v/>
      </c>
      <c r="Z3360" s="25" t="str">
        <f t="shared" si="554"/>
        <v>Saturday</v>
      </c>
      <c r="AA3360" s="25" t="str">
        <f t="shared" si="555"/>
        <v/>
      </c>
      <c r="AB3360" s="25" t="str">
        <f>VLOOKUP(U3360,'Currency Sheet'!A:C,3,)</f>
        <v>DOLLAR</v>
      </c>
      <c r="AC3360" s="67" t="str">
        <f>VLOOKUP(P3360,'Customer List'!B:D,3,)</f>
        <v>OutStation</v>
      </c>
    </row>
    <row r="3361" spans="1:29" x14ac:dyDescent="0.25">
      <c r="A3361" s="25">
        <f t="shared" si="550"/>
        <v>3357</v>
      </c>
      <c r="B3361" s="25" t="s">
        <v>4860</v>
      </c>
      <c r="C3361" s="45">
        <v>45933</v>
      </c>
      <c r="D3361" s="45">
        <v>45938</v>
      </c>
      <c r="E3361" s="8">
        <v>82.6</v>
      </c>
      <c r="F3361" s="8">
        <f t="shared" si="556"/>
        <v>7268.7999999999993</v>
      </c>
      <c r="G3361" s="54">
        <f t="shared" si="557"/>
        <v>7268.7999999999993</v>
      </c>
      <c r="H3361" s="25">
        <v>405202</v>
      </c>
      <c r="I3361" s="25" t="s">
        <v>4824</v>
      </c>
      <c r="J3361" s="25">
        <v>1</v>
      </c>
      <c r="K3361" s="25">
        <v>1</v>
      </c>
      <c r="L3361" s="25">
        <f t="shared" si="551"/>
        <v>0</v>
      </c>
      <c r="M3361" s="25"/>
      <c r="N3361" s="45">
        <v>45941</v>
      </c>
      <c r="O3361" s="54"/>
      <c r="P3361" s="25" t="s">
        <v>622</v>
      </c>
      <c r="Q3361" s="25"/>
      <c r="R3361" s="25"/>
      <c r="S3361" s="3">
        <v>4</v>
      </c>
      <c r="T3361" s="55"/>
      <c r="U3361" s="25" t="s">
        <v>19</v>
      </c>
      <c r="V3361" s="25" t="str">
        <f>VLOOKUP(P3361,'Customer List'!B:C,2,)</f>
        <v>Hyderabad</v>
      </c>
      <c r="W3361" s="56" t="s">
        <v>4865</v>
      </c>
      <c r="X3361" s="45" t="str">
        <f t="shared" si="558"/>
        <v/>
      </c>
      <c r="Y3361" s="25" t="str">
        <f t="shared" si="553"/>
        <v/>
      </c>
      <c r="Z3361" s="25" t="str">
        <f t="shared" si="554"/>
        <v>Saturday</v>
      </c>
      <c r="AA3361" s="25" t="str">
        <f t="shared" si="555"/>
        <v/>
      </c>
      <c r="AB3361" s="25" t="str">
        <f>VLOOKUP(U3361,'Currency Sheet'!A:C,3,)</f>
        <v>DOLLAR</v>
      </c>
      <c r="AC3361" s="67" t="str">
        <f>VLOOKUP(P3361,'Customer List'!B:D,3,)</f>
        <v>OutStation</v>
      </c>
    </row>
    <row r="3362" spans="1:29" x14ac:dyDescent="0.25">
      <c r="A3362" s="25">
        <f t="shared" si="550"/>
        <v>3358</v>
      </c>
      <c r="B3362" s="25" t="s">
        <v>4860</v>
      </c>
      <c r="C3362" s="45">
        <v>45933</v>
      </c>
      <c r="D3362" s="45">
        <v>45938</v>
      </c>
      <c r="E3362" s="8">
        <v>127.4</v>
      </c>
      <c r="F3362" s="8">
        <f t="shared" si="556"/>
        <v>11211.2</v>
      </c>
      <c r="G3362" s="54">
        <f t="shared" si="557"/>
        <v>11211.2</v>
      </c>
      <c r="H3362" s="25">
        <v>405301</v>
      </c>
      <c r="I3362" s="25" t="s">
        <v>4825</v>
      </c>
      <c r="J3362" s="25">
        <v>1</v>
      </c>
      <c r="K3362" s="25">
        <v>1</v>
      </c>
      <c r="L3362" s="25">
        <f t="shared" si="551"/>
        <v>0</v>
      </c>
      <c r="M3362" s="25"/>
      <c r="N3362" s="45">
        <v>45941</v>
      </c>
      <c r="O3362" s="54"/>
      <c r="P3362" s="25" t="s">
        <v>618</v>
      </c>
      <c r="Q3362" s="25"/>
      <c r="R3362" s="25"/>
      <c r="S3362" s="3">
        <v>4</v>
      </c>
      <c r="T3362" s="55"/>
      <c r="U3362" s="25" t="s">
        <v>19</v>
      </c>
      <c r="V3362" s="25" t="str">
        <f>VLOOKUP(P3362,'Customer List'!B:C,2,)</f>
        <v>Bhuvneshwar</v>
      </c>
      <c r="W3362" s="56" t="s">
        <v>4865</v>
      </c>
      <c r="X3362" s="45" t="str">
        <f t="shared" si="558"/>
        <v/>
      </c>
      <c r="Y3362" s="25" t="str">
        <f t="shared" si="553"/>
        <v/>
      </c>
      <c r="Z3362" s="25" t="str">
        <f t="shared" si="554"/>
        <v>Saturday</v>
      </c>
      <c r="AA3362" s="25" t="str">
        <f t="shared" si="555"/>
        <v/>
      </c>
      <c r="AB3362" s="25" t="str">
        <f>VLOOKUP(U3362,'Currency Sheet'!A:C,3,)</f>
        <v>DOLLAR</v>
      </c>
      <c r="AC3362" s="67" t="str">
        <f>VLOOKUP(P3362,'Customer List'!B:D,3,)</f>
        <v>OutStation</v>
      </c>
    </row>
    <row r="3363" spans="1:29" x14ac:dyDescent="0.25">
      <c r="A3363" s="25">
        <f t="shared" si="550"/>
        <v>3359</v>
      </c>
      <c r="B3363" s="25" t="s">
        <v>4860</v>
      </c>
      <c r="C3363" s="45">
        <v>45933</v>
      </c>
      <c r="D3363" s="45">
        <v>45938</v>
      </c>
      <c r="E3363" s="8">
        <v>153</v>
      </c>
      <c r="F3363" s="8">
        <f t="shared" si="556"/>
        <v>13464</v>
      </c>
      <c r="G3363" s="54">
        <f t="shared" si="557"/>
        <v>26928</v>
      </c>
      <c r="H3363" s="25">
        <v>405317</v>
      </c>
      <c r="I3363" s="25" t="s">
        <v>4825</v>
      </c>
      <c r="J3363" s="25">
        <v>2</v>
      </c>
      <c r="K3363" s="25">
        <v>2</v>
      </c>
      <c r="L3363" s="25">
        <f t="shared" si="551"/>
        <v>0</v>
      </c>
      <c r="M3363" s="25"/>
      <c r="N3363" s="45">
        <v>45941</v>
      </c>
      <c r="O3363" s="54"/>
      <c r="P3363" s="25" t="s">
        <v>4859</v>
      </c>
      <c r="Q3363" s="25"/>
      <c r="R3363" s="25"/>
      <c r="S3363" s="3">
        <v>4</v>
      </c>
      <c r="T3363" s="55"/>
      <c r="U3363" s="25" t="s">
        <v>19</v>
      </c>
      <c r="V3363" s="25" t="str">
        <f>VLOOKUP(P3363,'Customer List'!B:C,2,)</f>
        <v>Mumbai</v>
      </c>
      <c r="W3363" s="56" t="s">
        <v>4865</v>
      </c>
      <c r="X3363" s="45" t="str">
        <f t="shared" si="558"/>
        <v/>
      </c>
      <c r="Y3363" s="25" t="str">
        <f t="shared" si="553"/>
        <v/>
      </c>
      <c r="Z3363" s="25" t="str">
        <f t="shared" si="554"/>
        <v>Saturday</v>
      </c>
      <c r="AA3363" s="25" t="str">
        <f t="shared" si="555"/>
        <v/>
      </c>
      <c r="AB3363" s="25" t="str">
        <f>VLOOKUP(U3363,'Currency Sheet'!A:C,3,)</f>
        <v>DOLLAR</v>
      </c>
      <c r="AC3363" s="67" t="str">
        <f>VLOOKUP(P3363,'Customer List'!B:D,3,)</f>
        <v>OutStation</v>
      </c>
    </row>
    <row r="3364" spans="1:29" x14ac:dyDescent="0.25">
      <c r="A3364" s="25">
        <f t="shared" si="550"/>
        <v>3360</v>
      </c>
      <c r="B3364" s="25" t="s">
        <v>4860</v>
      </c>
      <c r="C3364" s="45">
        <v>45933</v>
      </c>
      <c r="D3364" s="45">
        <v>45938</v>
      </c>
      <c r="E3364" s="8">
        <v>58.1</v>
      </c>
      <c r="F3364" s="8">
        <f t="shared" si="556"/>
        <v>5112.8</v>
      </c>
      <c r="G3364" s="54">
        <f t="shared" si="557"/>
        <v>5112.8</v>
      </c>
      <c r="H3364" s="25">
        <v>406403</v>
      </c>
      <c r="I3364" s="25" t="s">
        <v>4826</v>
      </c>
      <c r="J3364" s="25">
        <v>1</v>
      </c>
      <c r="K3364" s="25">
        <v>1</v>
      </c>
      <c r="L3364" s="25">
        <f t="shared" si="551"/>
        <v>0</v>
      </c>
      <c r="M3364" s="25" t="s">
        <v>4993</v>
      </c>
      <c r="N3364" s="45">
        <v>45940</v>
      </c>
      <c r="O3364" s="54">
        <v>9641.25</v>
      </c>
      <c r="P3364" s="25" t="s">
        <v>620</v>
      </c>
      <c r="Q3364" s="25" t="s">
        <v>637</v>
      </c>
      <c r="R3364" s="25" t="s">
        <v>638</v>
      </c>
      <c r="S3364" s="3">
        <v>4</v>
      </c>
      <c r="T3364" s="55"/>
      <c r="U3364" s="25" t="s">
        <v>19</v>
      </c>
      <c r="V3364" s="25" t="str">
        <f>VLOOKUP(P3364,'Customer List'!B:C,2,)</f>
        <v>Delhi</v>
      </c>
      <c r="W3364" s="56" t="s">
        <v>606</v>
      </c>
      <c r="X3364" s="45">
        <f t="shared" si="558"/>
        <v>45940</v>
      </c>
      <c r="Y3364" s="25">
        <f t="shared" si="553"/>
        <v>0</v>
      </c>
      <c r="Z3364" s="25" t="str">
        <f t="shared" si="554"/>
        <v>Friday</v>
      </c>
      <c r="AA3364" s="25" t="str">
        <f t="shared" si="555"/>
        <v>Friday</v>
      </c>
      <c r="AB3364" s="25" t="str">
        <f>VLOOKUP(U3364,'Currency Sheet'!A:C,3,)</f>
        <v>DOLLAR</v>
      </c>
      <c r="AC3364" s="67" t="str">
        <f>VLOOKUP(P3364,'Customer List'!B:D,3,)</f>
        <v>Local</v>
      </c>
    </row>
    <row r="3365" spans="1:29" x14ac:dyDescent="0.25">
      <c r="A3365" s="25">
        <f t="shared" si="550"/>
        <v>3361</v>
      </c>
      <c r="B3365" s="25" t="s">
        <v>4860</v>
      </c>
      <c r="C3365" s="45">
        <v>45933</v>
      </c>
      <c r="D3365" s="45">
        <v>45938</v>
      </c>
      <c r="E3365" s="8">
        <v>72.8</v>
      </c>
      <c r="F3365" s="8">
        <f t="shared" si="556"/>
        <v>6406.4</v>
      </c>
      <c r="G3365" s="54">
        <f t="shared" si="557"/>
        <v>6406.4</v>
      </c>
      <c r="H3365" s="25">
        <v>406421</v>
      </c>
      <c r="I3365" s="25" t="s">
        <v>4826</v>
      </c>
      <c r="J3365" s="25">
        <v>1</v>
      </c>
      <c r="K3365" s="25">
        <v>1</v>
      </c>
      <c r="L3365" s="25">
        <f t="shared" si="551"/>
        <v>0</v>
      </c>
      <c r="M3365" s="25" t="s">
        <v>4993</v>
      </c>
      <c r="N3365" s="45">
        <v>45940</v>
      </c>
      <c r="O3365" s="54">
        <v>12090</v>
      </c>
      <c r="P3365" s="25" t="s">
        <v>620</v>
      </c>
      <c r="Q3365" s="25" t="s">
        <v>637</v>
      </c>
      <c r="R3365" s="25" t="s">
        <v>638</v>
      </c>
      <c r="S3365" s="3">
        <v>4</v>
      </c>
      <c r="T3365" s="55"/>
      <c r="U3365" s="25" t="s">
        <v>19</v>
      </c>
      <c r="V3365" s="25" t="str">
        <f>VLOOKUP(P3365,'Customer List'!B:C,2,)</f>
        <v>Delhi</v>
      </c>
      <c r="W3365" s="56" t="s">
        <v>606</v>
      </c>
      <c r="X3365" s="45">
        <f>IF(OR(R3365 = "PRIYANKA MADAM", R3365 = "DEEPAK"), N3365, "")</f>
        <v>45940</v>
      </c>
      <c r="Y3365" s="25">
        <f t="shared" si="553"/>
        <v>0</v>
      </c>
      <c r="Z3365" s="25" t="str">
        <f t="shared" si="554"/>
        <v>Friday</v>
      </c>
      <c r="AA3365" s="25" t="str">
        <f t="shared" si="555"/>
        <v>Friday</v>
      </c>
      <c r="AB3365" s="25" t="str">
        <f>VLOOKUP(U3365,'Currency Sheet'!A:C,3,)</f>
        <v>DOLLAR</v>
      </c>
      <c r="AC3365" s="67" t="str">
        <f>VLOOKUP(P3365,'Customer List'!B:D,3,)</f>
        <v>Local</v>
      </c>
    </row>
    <row r="3366" spans="1:29" x14ac:dyDescent="0.25">
      <c r="A3366" s="25">
        <f t="shared" si="550"/>
        <v>3362</v>
      </c>
      <c r="B3366" s="25" t="s">
        <v>4860</v>
      </c>
      <c r="C3366" s="45">
        <v>45933</v>
      </c>
      <c r="D3366" s="45">
        <v>45938</v>
      </c>
      <c r="E3366" s="8">
        <v>111.3</v>
      </c>
      <c r="F3366" s="8">
        <f t="shared" si="556"/>
        <v>9794.4</v>
      </c>
      <c r="G3366" s="54">
        <f t="shared" si="557"/>
        <v>9794.4</v>
      </c>
      <c r="H3366" s="25">
        <v>406502</v>
      </c>
      <c r="I3366" s="25" t="s">
        <v>4827</v>
      </c>
      <c r="J3366" s="25">
        <v>1</v>
      </c>
      <c r="K3366" s="25">
        <v>1</v>
      </c>
      <c r="L3366" s="25">
        <f t="shared" si="551"/>
        <v>0</v>
      </c>
      <c r="M3366" s="25"/>
      <c r="N3366" s="45">
        <v>45941</v>
      </c>
      <c r="O3366" s="54"/>
      <c r="P3366" s="25" t="s">
        <v>882</v>
      </c>
      <c r="Q3366" s="25"/>
      <c r="R3366" s="25"/>
      <c r="S3366" s="3">
        <v>4</v>
      </c>
      <c r="T3366" s="55"/>
      <c r="U3366" s="25" t="s">
        <v>19</v>
      </c>
      <c r="V3366" s="25" t="str">
        <f>VLOOKUP(P3366,'Customer List'!B:C,2,)</f>
        <v>Mumbai</v>
      </c>
      <c r="W3366" s="56" t="s">
        <v>4865</v>
      </c>
      <c r="X3366" s="45" t="str">
        <f t="shared" ref="X3366:X3412" si="559">IF(OR(R3366 = "PRIYANKA MADAM", R3366 = "DEEPAK", R3366 = "PORTER"),N3366,"")</f>
        <v/>
      </c>
      <c r="Y3366" s="25" t="str">
        <f t="shared" si="553"/>
        <v/>
      </c>
      <c r="Z3366" s="25" t="str">
        <f t="shared" si="554"/>
        <v>Saturday</v>
      </c>
      <c r="AA3366" s="25" t="str">
        <f t="shared" si="555"/>
        <v/>
      </c>
      <c r="AB3366" s="25" t="str">
        <f>VLOOKUP(U3366,'Currency Sheet'!A:C,3,)</f>
        <v>DOLLAR</v>
      </c>
      <c r="AC3366" s="67" t="str">
        <f>VLOOKUP(P3366,'Customer List'!B:D,3,)</f>
        <v>OutStation</v>
      </c>
    </row>
    <row r="3367" spans="1:29" x14ac:dyDescent="0.25">
      <c r="A3367" s="25">
        <f t="shared" si="550"/>
        <v>3363</v>
      </c>
      <c r="B3367" s="25" t="s">
        <v>4860</v>
      </c>
      <c r="C3367" s="45">
        <v>45933</v>
      </c>
      <c r="D3367" s="45">
        <v>45938</v>
      </c>
      <c r="E3367" s="8">
        <v>119.7</v>
      </c>
      <c r="F3367" s="8">
        <f t="shared" si="556"/>
        <v>10533.6</v>
      </c>
      <c r="G3367" s="54">
        <f t="shared" si="557"/>
        <v>10533.6</v>
      </c>
      <c r="H3367" s="25">
        <v>406602</v>
      </c>
      <c r="I3367" s="25" t="s">
        <v>4828</v>
      </c>
      <c r="J3367" s="25">
        <v>1</v>
      </c>
      <c r="K3367" s="25">
        <v>1</v>
      </c>
      <c r="L3367" s="25">
        <f t="shared" si="551"/>
        <v>0</v>
      </c>
      <c r="M3367" s="25"/>
      <c r="N3367" s="45">
        <v>45941</v>
      </c>
      <c r="O3367" s="54"/>
      <c r="P3367" s="25" t="s">
        <v>882</v>
      </c>
      <c r="Q3367" s="25"/>
      <c r="R3367" s="25"/>
      <c r="S3367" s="3">
        <v>4</v>
      </c>
      <c r="T3367" s="55"/>
      <c r="U3367" s="25" t="s">
        <v>19</v>
      </c>
      <c r="V3367" s="25" t="str">
        <f>VLOOKUP(P3367,'Customer List'!B:C,2,)</f>
        <v>Mumbai</v>
      </c>
      <c r="W3367" s="56" t="s">
        <v>4865</v>
      </c>
      <c r="X3367" s="45" t="str">
        <f t="shared" si="559"/>
        <v/>
      </c>
      <c r="Y3367" s="25" t="str">
        <f t="shared" si="553"/>
        <v/>
      </c>
      <c r="Z3367" s="25" t="str">
        <f t="shared" si="554"/>
        <v>Saturday</v>
      </c>
      <c r="AA3367" s="25" t="str">
        <f t="shared" si="555"/>
        <v/>
      </c>
      <c r="AB3367" s="25" t="str">
        <f>VLOOKUP(U3367,'Currency Sheet'!A:C,3,)</f>
        <v>DOLLAR</v>
      </c>
      <c r="AC3367" s="67" t="str">
        <f>VLOOKUP(P3367,'Customer List'!B:D,3,)</f>
        <v>OutStation</v>
      </c>
    </row>
    <row r="3368" spans="1:29" x14ac:dyDescent="0.25">
      <c r="A3368" s="25">
        <f t="shared" si="550"/>
        <v>3364</v>
      </c>
      <c r="B3368" s="25" t="s">
        <v>4860</v>
      </c>
      <c r="C3368" s="45">
        <v>45933</v>
      </c>
      <c r="D3368" s="45">
        <v>45938</v>
      </c>
      <c r="E3368" s="8">
        <v>119.7</v>
      </c>
      <c r="F3368" s="8">
        <f t="shared" si="556"/>
        <v>10533.6</v>
      </c>
      <c r="G3368" s="54">
        <f t="shared" si="557"/>
        <v>10533.6</v>
      </c>
      <c r="H3368" s="25">
        <v>406702</v>
      </c>
      <c r="I3368" s="25" t="s">
        <v>4829</v>
      </c>
      <c r="J3368" s="25">
        <v>1</v>
      </c>
      <c r="K3368" s="25">
        <v>1</v>
      </c>
      <c r="L3368" s="25">
        <f t="shared" si="551"/>
        <v>0</v>
      </c>
      <c r="M3368" s="25"/>
      <c r="N3368" s="45">
        <v>45941</v>
      </c>
      <c r="O3368" s="54"/>
      <c r="P3368" s="25" t="s">
        <v>882</v>
      </c>
      <c r="Q3368" s="25"/>
      <c r="R3368" s="25"/>
      <c r="S3368" s="3">
        <v>4</v>
      </c>
      <c r="T3368" s="55"/>
      <c r="U3368" s="25" t="s">
        <v>19</v>
      </c>
      <c r="V3368" s="25" t="str">
        <f>VLOOKUP(P3368,'Customer List'!B:C,2,)</f>
        <v>Mumbai</v>
      </c>
      <c r="W3368" s="56" t="s">
        <v>4865</v>
      </c>
      <c r="X3368" s="45" t="str">
        <f t="shared" si="559"/>
        <v/>
      </c>
      <c r="Y3368" s="25" t="str">
        <f t="shared" si="553"/>
        <v/>
      </c>
      <c r="Z3368" s="25" t="str">
        <f t="shared" si="554"/>
        <v>Saturday</v>
      </c>
      <c r="AA3368" s="25" t="str">
        <f t="shared" si="555"/>
        <v/>
      </c>
      <c r="AB3368" s="25" t="str">
        <f>VLOOKUP(U3368,'Currency Sheet'!A:C,3,)</f>
        <v>DOLLAR</v>
      </c>
      <c r="AC3368" s="67" t="str">
        <f>VLOOKUP(P3368,'Customer List'!B:D,3,)</f>
        <v>OutStation</v>
      </c>
    </row>
    <row r="3369" spans="1:29" x14ac:dyDescent="0.25">
      <c r="A3369" s="25">
        <f t="shared" si="550"/>
        <v>3365</v>
      </c>
      <c r="B3369" s="25" t="s">
        <v>4860</v>
      </c>
      <c r="C3369" s="45">
        <v>45933</v>
      </c>
      <c r="D3369" s="45">
        <v>45938</v>
      </c>
      <c r="E3369" s="8">
        <v>119.7</v>
      </c>
      <c r="F3369" s="8">
        <f t="shared" si="556"/>
        <v>10533.6</v>
      </c>
      <c r="G3369" s="54">
        <f t="shared" si="557"/>
        <v>10533.6</v>
      </c>
      <c r="H3369" s="25">
        <v>406802</v>
      </c>
      <c r="I3369" s="25" t="s">
        <v>4830</v>
      </c>
      <c r="J3369" s="25">
        <v>1</v>
      </c>
      <c r="K3369" s="25">
        <v>1</v>
      </c>
      <c r="L3369" s="25">
        <f t="shared" si="551"/>
        <v>0</v>
      </c>
      <c r="M3369" s="25"/>
      <c r="N3369" s="45">
        <v>45941</v>
      </c>
      <c r="O3369" s="54"/>
      <c r="P3369" s="25" t="s">
        <v>882</v>
      </c>
      <c r="Q3369" s="25"/>
      <c r="R3369" s="25"/>
      <c r="S3369" s="3">
        <v>4</v>
      </c>
      <c r="T3369" s="55"/>
      <c r="U3369" s="25" t="s">
        <v>19</v>
      </c>
      <c r="V3369" s="25" t="str">
        <f>VLOOKUP(P3369,'Customer List'!B:C,2,)</f>
        <v>Mumbai</v>
      </c>
      <c r="W3369" s="56" t="s">
        <v>4865</v>
      </c>
      <c r="X3369" s="45" t="str">
        <f t="shared" si="559"/>
        <v/>
      </c>
      <c r="Y3369" s="25" t="str">
        <f t="shared" si="553"/>
        <v/>
      </c>
      <c r="Z3369" s="25" t="str">
        <f t="shared" si="554"/>
        <v>Saturday</v>
      </c>
      <c r="AA3369" s="25" t="str">
        <f t="shared" si="555"/>
        <v/>
      </c>
      <c r="AB3369" s="25" t="str">
        <f>VLOOKUP(U3369,'Currency Sheet'!A:C,3,)</f>
        <v>DOLLAR</v>
      </c>
      <c r="AC3369" s="67" t="str">
        <f>VLOOKUP(P3369,'Customer List'!B:D,3,)</f>
        <v>OutStation</v>
      </c>
    </row>
    <row r="3370" spans="1:29" x14ac:dyDescent="0.25">
      <c r="A3370" s="25">
        <f t="shared" si="550"/>
        <v>3366</v>
      </c>
      <c r="B3370" s="25" t="s">
        <v>4860</v>
      </c>
      <c r="C3370" s="45">
        <v>45933</v>
      </c>
      <c r="D3370" s="45">
        <v>45938</v>
      </c>
      <c r="E3370" s="8">
        <v>119.7</v>
      </c>
      <c r="F3370" s="8">
        <f t="shared" si="556"/>
        <v>10533.6</v>
      </c>
      <c r="G3370" s="54">
        <f t="shared" si="557"/>
        <v>10533.6</v>
      </c>
      <c r="H3370" s="25">
        <v>406902</v>
      </c>
      <c r="I3370" s="25" t="s">
        <v>4831</v>
      </c>
      <c r="J3370" s="25">
        <v>1</v>
      </c>
      <c r="K3370" s="25">
        <v>1</v>
      </c>
      <c r="L3370" s="25">
        <f t="shared" si="551"/>
        <v>0</v>
      </c>
      <c r="M3370" s="25"/>
      <c r="N3370" s="45">
        <v>45941</v>
      </c>
      <c r="O3370" s="54"/>
      <c r="P3370" s="25" t="s">
        <v>882</v>
      </c>
      <c r="Q3370" s="25"/>
      <c r="R3370" s="25"/>
      <c r="S3370" s="3">
        <v>4</v>
      </c>
      <c r="T3370" s="55"/>
      <c r="U3370" s="25" t="s">
        <v>19</v>
      </c>
      <c r="V3370" s="25" t="str">
        <f>VLOOKUP(P3370,'Customer List'!B:C,2,)</f>
        <v>Mumbai</v>
      </c>
      <c r="W3370" s="56" t="s">
        <v>4865</v>
      </c>
      <c r="X3370" s="45" t="str">
        <f t="shared" si="559"/>
        <v/>
      </c>
      <c r="Y3370" s="25" t="str">
        <f t="shared" si="553"/>
        <v/>
      </c>
      <c r="Z3370" s="25" t="str">
        <f t="shared" si="554"/>
        <v>Saturday</v>
      </c>
      <c r="AA3370" s="25" t="str">
        <f t="shared" si="555"/>
        <v/>
      </c>
      <c r="AB3370" s="25" t="str">
        <f>VLOOKUP(U3370,'Currency Sheet'!A:C,3,)</f>
        <v>DOLLAR</v>
      </c>
      <c r="AC3370" s="67" t="str">
        <f>VLOOKUP(P3370,'Customer List'!B:D,3,)</f>
        <v>OutStation</v>
      </c>
    </row>
    <row r="3371" spans="1:29" x14ac:dyDescent="0.25">
      <c r="A3371" s="25">
        <f t="shared" si="550"/>
        <v>3367</v>
      </c>
      <c r="B3371" s="25" t="s">
        <v>4860</v>
      </c>
      <c r="C3371" s="45">
        <v>45933</v>
      </c>
      <c r="D3371" s="45">
        <v>45938</v>
      </c>
      <c r="E3371" s="8">
        <v>119.7</v>
      </c>
      <c r="F3371" s="8">
        <f t="shared" si="556"/>
        <v>10533.6</v>
      </c>
      <c r="G3371" s="54">
        <f t="shared" si="557"/>
        <v>10533.6</v>
      </c>
      <c r="H3371" s="25">
        <v>407002</v>
      </c>
      <c r="I3371" s="25" t="s">
        <v>4832</v>
      </c>
      <c r="J3371" s="25">
        <v>1</v>
      </c>
      <c r="K3371" s="25">
        <v>1</v>
      </c>
      <c r="L3371" s="25">
        <f t="shared" si="551"/>
        <v>0</v>
      </c>
      <c r="M3371" s="25"/>
      <c r="N3371" s="45">
        <v>45941</v>
      </c>
      <c r="O3371" s="54"/>
      <c r="P3371" s="25" t="s">
        <v>882</v>
      </c>
      <c r="Q3371" s="25"/>
      <c r="R3371" s="25"/>
      <c r="S3371" s="3">
        <v>4</v>
      </c>
      <c r="T3371" s="55"/>
      <c r="U3371" s="25" t="s">
        <v>19</v>
      </c>
      <c r="V3371" s="25" t="str">
        <f>VLOOKUP(P3371,'Customer List'!B:C,2,)</f>
        <v>Mumbai</v>
      </c>
      <c r="W3371" s="56" t="s">
        <v>4865</v>
      </c>
      <c r="X3371" s="45" t="str">
        <f t="shared" si="559"/>
        <v/>
      </c>
      <c r="Y3371" s="25" t="str">
        <f t="shared" si="553"/>
        <v/>
      </c>
      <c r="Z3371" s="25" t="str">
        <f t="shared" si="554"/>
        <v>Saturday</v>
      </c>
      <c r="AA3371" s="25" t="str">
        <f t="shared" si="555"/>
        <v/>
      </c>
      <c r="AB3371" s="25" t="str">
        <f>VLOOKUP(U3371,'Currency Sheet'!A:C,3,)</f>
        <v>DOLLAR</v>
      </c>
      <c r="AC3371" s="67" t="str">
        <f>VLOOKUP(P3371,'Customer List'!B:D,3,)</f>
        <v>OutStation</v>
      </c>
    </row>
    <row r="3372" spans="1:29" x14ac:dyDescent="0.25">
      <c r="A3372" s="25">
        <f t="shared" si="550"/>
        <v>3368</v>
      </c>
      <c r="B3372" s="25" t="s">
        <v>4860</v>
      </c>
      <c r="C3372" s="45">
        <v>45933</v>
      </c>
      <c r="D3372" s="45">
        <v>45938</v>
      </c>
      <c r="E3372" s="8">
        <v>119.7</v>
      </c>
      <c r="F3372" s="8">
        <f t="shared" si="556"/>
        <v>10533.6</v>
      </c>
      <c r="G3372" s="54">
        <f t="shared" si="557"/>
        <v>10533.6</v>
      </c>
      <c r="H3372" s="25">
        <v>407102</v>
      </c>
      <c r="I3372" s="25" t="s">
        <v>4833</v>
      </c>
      <c r="J3372" s="25">
        <v>1</v>
      </c>
      <c r="K3372" s="25">
        <v>1</v>
      </c>
      <c r="L3372" s="25">
        <f t="shared" si="551"/>
        <v>0</v>
      </c>
      <c r="M3372" s="25"/>
      <c r="N3372" s="45">
        <v>45941</v>
      </c>
      <c r="O3372" s="54"/>
      <c r="P3372" s="25" t="s">
        <v>882</v>
      </c>
      <c r="Q3372" s="25"/>
      <c r="R3372" s="25"/>
      <c r="S3372" s="3">
        <v>4</v>
      </c>
      <c r="T3372" s="55"/>
      <c r="U3372" s="25" t="s">
        <v>19</v>
      </c>
      <c r="V3372" s="25" t="str">
        <f>VLOOKUP(P3372,'Customer List'!B:C,2,)</f>
        <v>Mumbai</v>
      </c>
      <c r="W3372" s="56" t="s">
        <v>4865</v>
      </c>
      <c r="X3372" s="45" t="str">
        <f t="shared" si="559"/>
        <v/>
      </c>
      <c r="Y3372" s="25" t="str">
        <f t="shared" si="553"/>
        <v/>
      </c>
      <c r="Z3372" s="25" t="str">
        <f t="shared" si="554"/>
        <v>Saturday</v>
      </c>
      <c r="AA3372" s="25" t="str">
        <f t="shared" si="555"/>
        <v/>
      </c>
      <c r="AB3372" s="25" t="str">
        <f>VLOOKUP(U3372,'Currency Sheet'!A:C,3,)</f>
        <v>DOLLAR</v>
      </c>
      <c r="AC3372" s="67" t="str">
        <f>VLOOKUP(P3372,'Customer List'!B:D,3,)</f>
        <v>OutStation</v>
      </c>
    </row>
    <row r="3373" spans="1:29" x14ac:dyDescent="0.25">
      <c r="A3373" s="25">
        <f t="shared" si="550"/>
        <v>3369</v>
      </c>
      <c r="B3373" s="25" t="s">
        <v>4860</v>
      </c>
      <c r="C3373" s="45">
        <v>45933</v>
      </c>
      <c r="D3373" s="45">
        <v>45938</v>
      </c>
      <c r="E3373" s="8">
        <v>149.80000000000001</v>
      </c>
      <c r="F3373" s="8">
        <f t="shared" si="556"/>
        <v>13182.400000000001</v>
      </c>
      <c r="G3373" s="54">
        <f t="shared" si="557"/>
        <v>13182.400000000001</v>
      </c>
      <c r="H3373" s="25">
        <v>410504</v>
      </c>
      <c r="I3373" s="25" t="s">
        <v>4834</v>
      </c>
      <c r="J3373" s="25">
        <v>1</v>
      </c>
      <c r="K3373" s="25">
        <v>1</v>
      </c>
      <c r="L3373" s="25">
        <f t="shared" si="551"/>
        <v>0</v>
      </c>
      <c r="M3373" s="25"/>
      <c r="N3373" s="45">
        <v>45941</v>
      </c>
      <c r="O3373" s="54"/>
      <c r="P3373" s="25" t="s">
        <v>631</v>
      </c>
      <c r="Q3373" s="25"/>
      <c r="R3373" s="25"/>
      <c r="S3373" s="3">
        <v>4</v>
      </c>
      <c r="T3373" s="55"/>
      <c r="U3373" s="25" t="s">
        <v>19</v>
      </c>
      <c r="V3373" s="25" t="str">
        <f>VLOOKUP(P3373,'Customer List'!B:C,2,)</f>
        <v>Telangana</v>
      </c>
      <c r="W3373" s="56" t="s">
        <v>4865</v>
      </c>
      <c r="X3373" s="45" t="str">
        <f t="shared" si="559"/>
        <v/>
      </c>
      <c r="Y3373" s="25" t="str">
        <f t="shared" si="553"/>
        <v/>
      </c>
      <c r="Z3373" s="25" t="str">
        <f t="shared" si="554"/>
        <v>Saturday</v>
      </c>
      <c r="AA3373" s="25" t="str">
        <f t="shared" si="555"/>
        <v/>
      </c>
      <c r="AB3373" s="25" t="str">
        <f>VLOOKUP(U3373,'Currency Sheet'!A:C,3,)</f>
        <v>DOLLAR</v>
      </c>
      <c r="AC3373" s="67" t="str">
        <f>VLOOKUP(P3373,'Customer List'!B:D,3,)</f>
        <v>OutStation</v>
      </c>
    </row>
    <row r="3374" spans="1:29" x14ac:dyDescent="0.25">
      <c r="A3374" s="25">
        <f t="shared" ref="A3374:A3414" si="560">A3373+1</f>
        <v>3370</v>
      </c>
      <c r="B3374" s="25" t="s">
        <v>4860</v>
      </c>
      <c r="C3374" s="45">
        <v>45933</v>
      </c>
      <c r="D3374" s="45">
        <v>45938</v>
      </c>
      <c r="E3374" s="8">
        <v>21</v>
      </c>
      <c r="F3374" s="8">
        <f t="shared" si="556"/>
        <v>1848</v>
      </c>
      <c r="G3374" s="54">
        <f t="shared" si="557"/>
        <v>1848</v>
      </c>
      <c r="H3374" s="25">
        <v>420403</v>
      </c>
      <c r="I3374" s="25" t="s">
        <v>15</v>
      </c>
      <c r="J3374" s="25">
        <v>1</v>
      </c>
      <c r="K3374" s="25">
        <v>1</v>
      </c>
      <c r="L3374" s="25">
        <f t="shared" ref="L3374:L3414" si="561">J3374-K3374</f>
        <v>0</v>
      </c>
      <c r="M3374" s="25"/>
      <c r="N3374" s="45">
        <v>45941</v>
      </c>
      <c r="O3374" s="54"/>
      <c r="P3374" s="25" t="s">
        <v>622</v>
      </c>
      <c r="Q3374" s="25"/>
      <c r="R3374" s="25"/>
      <c r="S3374" s="3">
        <v>4</v>
      </c>
      <c r="T3374" s="55"/>
      <c r="U3374" s="25" t="s">
        <v>19</v>
      </c>
      <c r="V3374" s="25" t="str">
        <f>VLOOKUP(P3374,'Customer List'!B:C,2,)</f>
        <v>Hyderabad</v>
      </c>
      <c r="W3374" s="56" t="s">
        <v>4865</v>
      </c>
      <c r="X3374" s="45" t="str">
        <f t="shared" si="559"/>
        <v/>
      </c>
      <c r="Y3374" s="25" t="str">
        <f t="shared" si="553"/>
        <v/>
      </c>
      <c r="Z3374" s="25" t="str">
        <f t="shared" si="554"/>
        <v>Saturday</v>
      </c>
      <c r="AA3374" s="25" t="str">
        <f t="shared" si="555"/>
        <v/>
      </c>
      <c r="AB3374" s="25" t="str">
        <f>VLOOKUP(U3374,'Currency Sheet'!A:C,3,)</f>
        <v>DOLLAR</v>
      </c>
      <c r="AC3374" s="67" t="str">
        <f>VLOOKUP(P3374,'Customer List'!B:D,3,)</f>
        <v>OutStation</v>
      </c>
    </row>
    <row r="3375" spans="1:29" x14ac:dyDescent="0.25">
      <c r="A3375" s="25">
        <f t="shared" si="560"/>
        <v>3371</v>
      </c>
      <c r="B3375" s="25" t="s">
        <v>4860</v>
      </c>
      <c r="C3375" s="45">
        <v>45933</v>
      </c>
      <c r="D3375" s="45">
        <v>45938</v>
      </c>
      <c r="E3375" s="8">
        <v>41.3</v>
      </c>
      <c r="F3375" s="8">
        <f t="shared" si="556"/>
        <v>3634.3999999999996</v>
      </c>
      <c r="G3375" s="54">
        <f t="shared" si="557"/>
        <v>18172</v>
      </c>
      <c r="H3375" s="25">
        <v>420404</v>
      </c>
      <c r="I3375" s="25" t="s">
        <v>15</v>
      </c>
      <c r="J3375" s="25">
        <v>5</v>
      </c>
      <c r="K3375" s="25">
        <v>5</v>
      </c>
      <c r="L3375" s="25">
        <f t="shared" si="561"/>
        <v>0</v>
      </c>
      <c r="M3375" s="25"/>
      <c r="N3375" s="45">
        <v>45941</v>
      </c>
      <c r="O3375" s="54"/>
      <c r="P3375" s="25" t="s">
        <v>2178</v>
      </c>
      <c r="Q3375" s="25"/>
      <c r="R3375" s="25"/>
      <c r="S3375" s="3">
        <v>4</v>
      </c>
      <c r="T3375" s="55"/>
      <c r="U3375" s="25" t="s">
        <v>19</v>
      </c>
      <c r="V3375" s="25" t="str">
        <f>VLOOKUP(P3375,'Customer List'!B:C,2,)</f>
        <v>Gujrat</v>
      </c>
      <c r="W3375" s="56" t="s">
        <v>4865</v>
      </c>
      <c r="X3375" s="45" t="str">
        <f t="shared" si="559"/>
        <v/>
      </c>
      <c r="Y3375" s="25" t="str">
        <f t="shared" si="553"/>
        <v/>
      </c>
      <c r="Z3375" s="25" t="str">
        <f t="shared" si="554"/>
        <v>Saturday</v>
      </c>
      <c r="AA3375" s="25" t="str">
        <f t="shared" si="555"/>
        <v/>
      </c>
      <c r="AB3375" s="25" t="str">
        <f>VLOOKUP(U3375,'Currency Sheet'!A:C,3,)</f>
        <v>DOLLAR</v>
      </c>
      <c r="AC3375" s="67" t="str">
        <f>VLOOKUP(P3375,'Customer List'!B:D,3,)</f>
        <v>OutStation</v>
      </c>
    </row>
    <row r="3376" spans="1:29" x14ac:dyDescent="0.25">
      <c r="A3376" s="25">
        <f t="shared" si="560"/>
        <v>3372</v>
      </c>
      <c r="B3376" s="25" t="s">
        <v>4860</v>
      </c>
      <c r="C3376" s="45">
        <v>45933</v>
      </c>
      <c r="D3376" s="45">
        <v>45938</v>
      </c>
      <c r="E3376" s="8">
        <v>41.3</v>
      </c>
      <c r="F3376" s="8">
        <f t="shared" si="556"/>
        <v>3634.3999999999996</v>
      </c>
      <c r="G3376" s="54">
        <f t="shared" si="557"/>
        <v>3634.3999999999996</v>
      </c>
      <c r="H3376" s="25">
        <v>420801</v>
      </c>
      <c r="I3376" s="25" t="s">
        <v>1247</v>
      </c>
      <c r="J3376" s="25">
        <v>1</v>
      </c>
      <c r="K3376" s="25">
        <v>1</v>
      </c>
      <c r="L3376" s="25">
        <f t="shared" si="561"/>
        <v>0</v>
      </c>
      <c r="M3376" s="25"/>
      <c r="N3376" s="45">
        <v>45941</v>
      </c>
      <c r="O3376" s="54"/>
      <c r="P3376" s="25" t="s">
        <v>618</v>
      </c>
      <c r="Q3376" s="25"/>
      <c r="R3376" s="25"/>
      <c r="S3376" s="3">
        <v>4</v>
      </c>
      <c r="T3376" s="55"/>
      <c r="U3376" s="25" t="s">
        <v>19</v>
      </c>
      <c r="V3376" s="25" t="str">
        <f>VLOOKUP(P3376,'Customer List'!B:C,2,)</f>
        <v>Bhuvneshwar</v>
      </c>
      <c r="W3376" s="56" t="s">
        <v>4865</v>
      </c>
      <c r="X3376" s="45" t="str">
        <f t="shared" si="559"/>
        <v/>
      </c>
      <c r="Y3376" s="25" t="str">
        <f t="shared" si="553"/>
        <v/>
      </c>
      <c r="Z3376" s="25" t="str">
        <f t="shared" si="554"/>
        <v>Saturday</v>
      </c>
      <c r="AA3376" s="25" t="str">
        <f t="shared" si="555"/>
        <v/>
      </c>
      <c r="AB3376" s="25" t="str">
        <f>VLOOKUP(U3376,'Currency Sheet'!A:C,3,)</f>
        <v>DOLLAR</v>
      </c>
      <c r="AC3376" s="67" t="str">
        <f>VLOOKUP(P3376,'Customer List'!B:D,3,)</f>
        <v>OutStation</v>
      </c>
    </row>
    <row r="3377" spans="1:29" x14ac:dyDescent="0.25">
      <c r="A3377" s="25">
        <f t="shared" si="560"/>
        <v>3373</v>
      </c>
      <c r="B3377" s="25" t="s">
        <v>4860</v>
      </c>
      <c r="C3377" s="45">
        <v>45933</v>
      </c>
      <c r="D3377" s="45">
        <v>45938</v>
      </c>
      <c r="E3377" s="8">
        <v>41.3</v>
      </c>
      <c r="F3377" s="8">
        <f t="shared" si="556"/>
        <v>3634.3999999999996</v>
      </c>
      <c r="G3377" s="54">
        <f t="shared" si="557"/>
        <v>3634.3999999999996</v>
      </c>
      <c r="H3377" s="25">
        <v>420801</v>
      </c>
      <c r="I3377" s="25" t="s">
        <v>1247</v>
      </c>
      <c r="J3377" s="25">
        <v>1</v>
      </c>
      <c r="K3377" s="25">
        <v>1</v>
      </c>
      <c r="L3377" s="25">
        <f t="shared" si="561"/>
        <v>0</v>
      </c>
      <c r="M3377" s="25"/>
      <c r="N3377" s="45">
        <v>45941</v>
      </c>
      <c r="O3377" s="54"/>
      <c r="P3377" s="25" t="s">
        <v>622</v>
      </c>
      <c r="Q3377" s="25"/>
      <c r="R3377" s="25"/>
      <c r="S3377" s="3">
        <v>4</v>
      </c>
      <c r="T3377" s="55"/>
      <c r="U3377" s="25" t="s">
        <v>19</v>
      </c>
      <c r="V3377" s="25" t="str">
        <f>VLOOKUP(P3377,'Customer List'!B:C,2,)</f>
        <v>Hyderabad</v>
      </c>
      <c r="W3377" s="56" t="s">
        <v>4865</v>
      </c>
      <c r="X3377" s="45" t="str">
        <f t="shared" si="559"/>
        <v/>
      </c>
      <c r="Y3377" s="25" t="str">
        <f t="shared" si="553"/>
        <v/>
      </c>
      <c r="Z3377" s="25" t="str">
        <f t="shared" si="554"/>
        <v>Saturday</v>
      </c>
      <c r="AA3377" s="25" t="str">
        <f t="shared" si="555"/>
        <v/>
      </c>
      <c r="AB3377" s="25" t="str">
        <f>VLOOKUP(U3377,'Currency Sheet'!A:C,3,)</f>
        <v>DOLLAR</v>
      </c>
      <c r="AC3377" s="67" t="str">
        <f>VLOOKUP(P3377,'Customer List'!B:D,3,)</f>
        <v>OutStation</v>
      </c>
    </row>
    <row r="3378" spans="1:29" x14ac:dyDescent="0.25">
      <c r="A3378" s="25">
        <f t="shared" si="560"/>
        <v>3374</v>
      </c>
      <c r="B3378" s="25" t="s">
        <v>4860</v>
      </c>
      <c r="C3378" s="45">
        <v>45933</v>
      </c>
      <c r="D3378" s="45">
        <v>45938</v>
      </c>
      <c r="E3378" s="8">
        <v>65.8</v>
      </c>
      <c r="F3378" s="8">
        <f t="shared" si="556"/>
        <v>5790.4</v>
      </c>
      <c r="G3378" s="54">
        <f t="shared" si="557"/>
        <v>5790.4</v>
      </c>
      <c r="H3378" s="25">
        <v>421002</v>
      </c>
      <c r="I3378" s="25" t="s">
        <v>4835</v>
      </c>
      <c r="J3378" s="25">
        <v>1</v>
      </c>
      <c r="K3378" s="25">
        <v>1</v>
      </c>
      <c r="L3378" s="25">
        <f t="shared" si="561"/>
        <v>0</v>
      </c>
      <c r="M3378" s="25"/>
      <c r="N3378" s="45">
        <v>45941</v>
      </c>
      <c r="O3378" s="54"/>
      <c r="P3378" s="25" t="s">
        <v>618</v>
      </c>
      <c r="Q3378" s="25"/>
      <c r="R3378" s="25"/>
      <c r="S3378" s="3">
        <v>4</v>
      </c>
      <c r="T3378" s="55"/>
      <c r="U3378" s="25" t="s">
        <v>19</v>
      </c>
      <c r="V3378" s="25" t="str">
        <f>VLOOKUP(P3378,'Customer List'!B:C,2,)</f>
        <v>Bhuvneshwar</v>
      </c>
      <c r="W3378" s="56" t="s">
        <v>4865</v>
      </c>
      <c r="X3378" s="45" t="str">
        <f t="shared" si="559"/>
        <v/>
      </c>
      <c r="Y3378" s="25" t="str">
        <f t="shared" si="553"/>
        <v/>
      </c>
      <c r="Z3378" s="25" t="str">
        <f t="shared" si="554"/>
        <v>Saturday</v>
      </c>
      <c r="AA3378" s="25" t="str">
        <f t="shared" si="555"/>
        <v/>
      </c>
      <c r="AB3378" s="25" t="str">
        <f>VLOOKUP(U3378,'Currency Sheet'!A:C,3,)</f>
        <v>DOLLAR</v>
      </c>
      <c r="AC3378" s="67" t="str">
        <f>VLOOKUP(P3378,'Customer List'!B:D,3,)</f>
        <v>OutStation</v>
      </c>
    </row>
    <row r="3379" spans="1:29" x14ac:dyDescent="0.25">
      <c r="A3379" s="25">
        <f t="shared" si="560"/>
        <v>3375</v>
      </c>
      <c r="B3379" s="25" t="s">
        <v>4860</v>
      </c>
      <c r="C3379" s="45">
        <v>45933</v>
      </c>
      <c r="D3379" s="45">
        <v>45938</v>
      </c>
      <c r="E3379" s="8">
        <v>29.4</v>
      </c>
      <c r="F3379" s="8">
        <f t="shared" si="556"/>
        <v>2587.1999999999998</v>
      </c>
      <c r="G3379" s="54">
        <f t="shared" si="557"/>
        <v>2587.1999999999998</v>
      </c>
      <c r="H3379" s="25">
        <v>421101</v>
      </c>
      <c r="I3379" s="25" t="s">
        <v>4836</v>
      </c>
      <c r="J3379" s="25">
        <v>1</v>
      </c>
      <c r="K3379" s="25">
        <v>1</v>
      </c>
      <c r="L3379" s="25">
        <f t="shared" si="561"/>
        <v>0</v>
      </c>
      <c r="M3379" s="25"/>
      <c r="N3379" s="45">
        <v>45941</v>
      </c>
      <c r="O3379" s="54"/>
      <c r="P3379" s="25" t="s">
        <v>166</v>
      </c>
      <c r="Q3379" s="25"/>
      <c r="R3379" s="25"/>
      <c r="S3379" s="3">
        <v>4</v>
      </c>
      <c r="T3379" s="55"/>
      <c r="U3379" s="25" t="s">
        <v>19</v>
      </c>
      <c r="V3379" s="25" t="str">
        <f>VLOOKUP(P3379,'Customer List'!B:C,2,)</f>
        <v>Lucknow</v>
      </c>
      <c r="W3379" s="56" t="s">
        <v>4865</v>
      </c>
      <c r="X3379" s="45" t="str">
        <f t="shared" si="559"/>
        <v/>
      </c>
      <c r="Y3379" s="25" t="str">
        <f t="shared" si="553"/>
        <v/>
      </c>
      <c r="Z3379" s="25" t="str">
        <f t="shared" si="554"/>
        <v>Saturday</v>
      </c>
      <c r="AA3379" s="25" t="str">
        <f t="shared" si="555"/>
        <v/>
      </c>
      <c r="AB3379" s="25" t="str">
        <f>VLOOKUP(U3379,'Currency Sheet'!A:C,3,)</f>
        <v>DOLLAR</v>
      </c>
      <c r="AC3379" s="67" t="str">
        <f>VLOOKUP(P3379,'Customer List'!B:D,3,)</f>
        <v>OutStation</v>
      </c>
    </row>
    <row r="3380" spans="1:29" x14ac:dyDescent="0.25">
      <c r="A3380" s="25">
        <f t="shared" si="560"/>
        <v>3376</v>
      </c>
      <c r="B3380" s="25" t="s">
        <v>4860</v>
      </c>
      <c r="C3380" s="45">
        <v>45933</v>
      </c>
      <c r="D3380" s="45">
        <v>45938</v>
      </c>
      <c r="E3380" s="8">
        <v>160.30000000000001</v>
      </c>
      <c r="F3380" s="8">
        <f t="shared" si="556"/>
        <v>14106.400000000001</v>
      </c>
      <c r="G3380" s="54">
        <f t="shared" si="557"/>
        <v>14106.400000000001</v>
      </c>
      <c r="H3380" s="25">
        <v>422302</v>
      </c>
      <c r="I3380" s="25" t="s">
        <v>1508</v>
      </c>
      <c r="J3380" s="25">
        <v>1</v>
      </c>
      <c r="K3380" s="25">
        <v>1</v>
      </c>
      <c r="L3380" s="25">
        <f t="shared" si="561"/>
        <v>0</v>
      </c>
      <c r="M3380" s="25"/>
      <c r="N3380" s="45">
        <v>45941</v>
      </c>
      <c r="O3380" s="54"/>
      <c r="P3380" s="25" t="s">
        <v>2053</v>
      </c>
      <c r="Q3380" s="25"/>
      <c r="R3380" s="25"/>
      <c r="S3380" s="3">
        <v>4</v>
      </c>
      <c r="T3380" s="55"/>
      <c r="U3380" s="25" t="s">
        <v>19</v>
      </c>
      <c r="V3380" s="25" t="str">
        <f>VLOOKUP(P3380,'Customer List'!B:C,2,)</f>
        <v>Banglore</v>
      </c>
      <c r="W3380" s="56" t="s">
        <v>4865</v>
      </c>
      <c r="X3380" s="45" t="str">
        <f t="shared" si="559"/>
        <v/>
      </c>
      <c r="Y3380" s="25" t="str">
        <f t="shared" si="553"/>
        <v/>
      </c>
      <c r="Z3380" s="25" t="str">
        <f t="shared" si="554"/>
        <v>Saturday</v>
      </c>
      <c r="AA3380" s="25" t="str">
        <f t="shared" si="555"/>
        <v/>
      </c>
      <c r="AB3380" s="25" t="str">
        <f>VLOOKUP(U3380,'Currency Sheet'!A:C,3,)</f>
        <v>DOLLAR</v>
      </c>
      <c r="AC3380" s="67" t="str">
        <f>VLOOKUP(P3380,'Customer List'!B:D,3,)</f>
        <v>OutStation</v>
      </c>
    </row>
    <row r="3381" spans="1:29" x14ac:dyDescent="0.25">
      <c r="A3381" s="25">
        <f t="shared" si="560"/>
        <v>3377</v>
      </c>
      <c r="B3381" s="25" t="s">
        <v>4860</v>
      </c>
      <c r="C3381" s="45">
        <v>45933</v>
      </c>
      <c r="D3381" s="45">
        <v>45938</v>
      </c>
      <c r="E3381" s="8">
        <v>53.9</v>
      </c>
      <c r="F3381" s="8">
        <f t="shared" si="556"/>
        <v>4743.2</v>
      </c>
      <c r="G3381" s="54">
        <f t="shared" si="557"/>
        <v>4743.2</v>
      </c>
      <c r="H3381" s="25">
        <v>422501</v>
      </c>
      <c r="I3381" s="25" t="s">
        <v>4837</v>
      </c>
      <c r="J3381" s="25">
        <v>1</v>
      </c>
      <c r="K3381" s="25">
        <v>1</v>
      </c>
      <c r="L3381" s="25">
        <f t="shared" si="561"/>
        <v>0</v>
      </c>
      <c r="M3381" s="25"/>
      <c r="N3381" s="45">
        <v>45941</v>
      </c>
      <c r="O3381" s="54"/>
      <c r="P3381" s="25" t="s">
        <v>618</v>
      </c>
      <c r="Q3381" s="25"/>
      <c r="R3381" s="25"/>
      <c r="S3381" s="3">
        <v>4</v>
      </c>
      <c r="T3381" s="55"/>
      <c r="U3381" s="25" t="s">
        <v>19</v>
      </c>
      <c r="V3381" s="25" t="str">
        <f>VLOOKUP(P3381,'Customer List'!B:C,2,)</f>
        <v>Bhuvneshwar</v>
      </c>
      <c r="W3381" s="56" t="s">
        <v>4865</v>
      </c>
      <c r="X3381" s="45" t="str">
        <f t="shared" si="559"/>
        <v/>
      </c>
      <c r="Y3381" s="25" t="str">
        <f t="shared" si="553"/>
        <v/>
      </c>
      <c r="Z3381" s="25" t="str">
        <f t="shared" si="554"/>
        <v>Saturday</v>
      </c>
      <c r="AA3381" s="25" t="str">
        <f t="shared" si="555"/>
        <v/>
      </c>
      <c r="AB3381" s="25" t="str">
        <f>VLOOKUP(U3381,'Currency Sheet'!A:C,3,)</f>
        <v>DOLLAR</v>
      </c>
      <c r="AC3381" s="67" t="str">
        <f>VLOOKUP(P3381,'Customer List'!B:D,3,)</f>
        <v>OutStation</v>
      </c>
    </row>
    <row r="3382" spans="1:29" x14ac:dyDescent="0.25">
      <c r="A3382" s="25">
        <f t="shared" si="560"/>
        <v>3378</v>
      </c>
      <c r="B3382" s="25" t="s">
        <v>4860</v>
      </c>
      <c r="C3382" s="45">
        <v>45933</v>
      </c>
      <c r="D3382" s="45">
        <v>45938</v>
      </c>
      <c r="E3382" s="8">
        <v>62.3</v>
      </c>
      <c r="F3382" s="8">
        <f t="shared" si="556"/>
        <v>5482.4</v>
      </c>
      <c r="G3382" s="54">
        <f t="shared" si="557"/>
        <v>10964.8</v>
      </c>
      <c r="H3382" s="25">
        <v>423101</v>
      </c>
      <c r="I3382" s="25" t="s">
        <v>1270</v>
      </c>
      <c r="J3382" s="25">
        <v>2</v>
      </c>
      <c r="K3382" s="25">
        <v>2</v>
      </c>
      <c r="L3382" s="25">
        <f t="shared" si="561"/>
        <v>0</v>
      </c>
      <c r="M3382" s="25"/>
      <c r="N3382" s="45">
        <v>45941</v>
      </c>
      <c r="O3382" s="54"/>
      <c r="P3382" s="25" t="s">
        <v>2178</v>
      </c>
      <c r="Q3382" s="25"/>
      <c r="R3382" s="25"/>
      <c r="S3382" s="3">
        <v>-20</v>
      </c>
      <c r="T3382" s="55"/>
      <c r="U3382" s="25" t="s">
        <v>19</v>
      </c>
      <c r="V3382" s="25" t="str">
        <f>VLOOKUP(P3382,'Customer List'!B:C,2,)</f>
        <v>Gujrat</v>
      </c>
      <c r="W3382" s="56" t="s">
        <v>4865</v>
      </c>
      <c r="X3382" s="45" t="str">
        <f t="shared" si="559"/>
        <v/>
      </c>
      <c r="Y3382" s="25" t="str">
        <f t="shared" si="553"/>
        <v/>
      </c>
      <c r="Z3382" s="25" t="str">
        <f t="shared" si="554"/>
        <v>Saturday</v>
      </c>
      <c r="AA3382" s="25" t="str">
        <f t="shared" si="555"/>
        <v/>
      </c>
      <c r="AB3382" s="25" t="str">
        <f>VLOOKUP(U3382,'Currency Sheet'!A:C,3,)</f>
        <v>DOLLAR</v>
      </c>
      <c r="AC3382" s="67" t="str">
        <f>VLOOKUP(P3382,'Customer List'!B:D,3,)</f>
        <v>OutStation</v>
      </c>
    </row>
    <row r="3383" spans="1:29" x14ac:dyDescent="0.25">
      <c r="A3383" s="25">
        <f t="shared" si="560"/>
        <v>3379</v>
      </c>
      <c r="B3383" s="25" t="s">
        <v>4860</v>
      </c>
      <c r="C3383" s="45">
        <v>45933</v>
      </c>
      <c r="D3383" s="45">
        <v>45938</v>
      </c>
      <c r="E3383" s="8">
        <v>234.5</v>
      </c>
      <c r="F3383" s="8">
        <f t="shared" si="556"/>
        <v>20636</v>
      </c>
      <c r="G3383" s="54">
        <f t="shared" si="557"/>
        <v>20636</v>
      </c>
      <c r="H3383" s="25">
        <v>423108</v>
      </c>
      <c r="I3383" s="25" t="s">
        <v>4838</v>
      </c>
      <c r="J3383" s="25">
        <v>1</v>
      </c>
      <c r="K3383" s="25">
        <v>1</v>
      </c>
      <c r="L3383" s="25">
        <f t="shared" si="561"/>
        <v>0</v>
      </c>
      <c r="M3383" s="25"/>
      <c r="N3383" s="45">
        <v>45941</v>
      </c>
      <c r="O3383" s="54"/>
      <c r="P3383" s="25" t="s">
        <v>618</v>
      </c>
      <c r="Q3383" s="25"/>
      <c r="R3383" s="25"/>
      <c r="S3383" s="3">
        <v>-20</v>
      </c>
      <c r="T3383" s="55"/>
      <c r="U3383" s="25" t="s">
        <v>19</v>
      </c>
      <c r="V3383" s="25" t="str">
        <f>VLOOKUP(P3383,'Customer List'!B:C,2,)</f>
        <v>Bhuvneshwar</v>
      </c>
      <c r="W3383" s="56" t="s">
        <v>4865</v>
      </c>
      <c r="X3383" s="45" t="str">
        <f t="shared" si="559"/>
        <v/>
      </c>
      <c r="Y3383" s="25" t="str">
        <f t="shared" si="553"/>
        <v/>
      </c>
      <c r="Z3383" s="25" t="str">
        <f t="shared" si="554"/>
        <v>Saturday</v>
      </c>
      <c r="AA3383" s="25" t="str">
        <f t="shared" si="555"/>
        <v/>
      </c>
      <c r="AB3383" s="25" t="str">
        <f>VLOOKUP(U3383,'Currency Sheet'!A:C,3,)</f>
        <v>DOLLAR</v>
      </c>
      <c r="AC3383" s="67" t="str">
        <f>VLOOKUP(P3383,'Customer List'!B:D,3,)</f>
        <v>OutStation</v>
      </c>
    </row>
    <row r="3384" spans="1:29" x14ac:dyDescent="0.25">
      <c r="A3384" s="25">
        <f t="shared" si="560"/>
        <v>3380</v>
      </c>
      <c r="B3384" s="25" t="s">
        <v>4860</v>
      </c>
      <c r="C3384" s="45">
        <v>45933</v>
      </c>
      <c r="D3384" s="45">
        <v>45938</v>
      </c>
      <c r="E3384" s="8">
        <v>58.1</v>
      </c>
      <c r="F3384" s="8">
        <f t="shared" si="556"/>
        <v>5112.8</v>
      </c>
      <c r="G3384" s="54">
        <f t="shared" si="557"/>
        <v>5112.8</v>
      </c>
      <c r="H3384" s="25">
        <v>423113</v>
      </c>
      <c r="I3384" s="25" t="s">
        <v>1509</v>
      </c>
      <c r="J3384" s="25">
        <v>1</v>
      </c>
      <c r="K3384" s="25">
        <v>1</v>
      </c>
      <c r="L3384" s="25">
        <f t="shared" si="561"/>
        <v>0</v>
      </c>
      <c r="M3384" s="25"/>
      <c r="N3384" s="45">
        <v>45941</v>
      </c>
      <c r="O3384" s="54"/>
      <c r="P3384" s="25" t="s">
        <v>618</v>
      </c>
      <c r="Q3384" s="25"/>
      <c r="R3384" s="25"/>
      <c r="S3384" s="3">
        <v>-20</v>
      </c>
      <c r="T3384" s="55"/>
      <c r="U3384" s="25" t="s">
        <v>19</v>
      </c>
      <c r="V3384" s="25" t="str">
        <f>VLOOKUP(P3384,'Customer List'!B:C,2,)</f>
        <v>Bhuvneshwar</v>
      </c>
      <c r="W3384" s="56" t="s">
        <v>4865</v>
      </c>
      <c r="X3384" s="45" t="str">
        <f t="shared" si="559"/>
        <v/>
      </c>
      <c r="Y3384" s="25" t="str">
        <f t="shared" si="553"/>
        <v/>
      </c>
      <c r="Z3384" s="25" t="str">
        <f t="shared" si="554"/>
        <v>Saturday</v>
      </c>
      <c r="AA3384" s="25" t="str">
        <f t="shared" si="555"/>
        <v/>
      </c>
      <c r="AB3384" s="25" t="str">
        <f>VLOOKUP(U3384,'Currency Sheet'!A:C,3,)</f>
        <v>DOLLAR</v>
      </c>
      <c r="AC3384" s="67" t="str">
        <f>VLOOKUP(P3384,'Customer List'!B:D,3,)</f>
        <v>OutStation</v>
      </c>
    </row>
    <row r="3385" spans="1:29" x14ac:dyDescent="0.25">
      <c r="A3385" s="25">
        <f t="shared" si="560"/>
        <v>3381</v>
      </c>
      <c r="B3385" s="25" t="s">
        <v>4860</v>
      </c>
      <c r="C3385" s="45">
        <v>45933</v>
      </c>
      <c r="D3385" s="45">
        <v>45938</v>
      </c>
      <c r="E3385" s="8">
        <v>246.4</v>
      </c>
      <c r="F3385" s="8">
        <f t="shared" si="556"/>
        <v>21683.200000000001</v>
      </c>
      <c r="G3385" s="54">
        <f t="shared" si="557"/>
        <v>21683.200000000001</v>
      </c>
      <c r="H3385" s="25">
        <v>423117</v>
      </c>
      <c r="I3385" s="25" t="s">
        <v>4839</v>
      </c>
      <c r="J3385" s="25">
        <v>1</v>
      </c>
      <c r="K3385" s="25">
        <v>1</v>
      </c>
      <c r="L3385" s="25">
        <f t="shared" si="561"/>
        <v>0</v>
      </c>
      <c r="M3385" s="25" t="s">
        <v>4891</v>
      </c>
      <c r="N3385" s="45">
        <v>45939</v>
      </c>
      <c r="O3385" s="54">
        <v>33792</v>
      </c>
      <c r="P3385" s="25" t="s">
        <v>209</v>
      </c>
      <c r="Q3385" s="25" t="s">
        <v>1131</v>
      </c>
      <c r="R3385" s="25" t="s">
        <v>1131</v>
      </c>
      <c r="S3385" s="3">
        <v>-20</v>
      </c>
      <c r="T3385" s="55"/>
      <c r="U3385" s="25" t="s">
        <v>19</v>
      </c>
      <c r="V3385" s="25" t="str">
        <f>VLOOKUP(P3385,'Customer List'!B:C,2,)</f>
        <v>Delhi</v>
      </c>
      <c r="W3385" s="56"/>
      <c r="X3385" s="45">
        <f t="shared" si="559"/>
        <v>45939</v>
      </c>
      <c r="Y3385" s="25">
        <f t="shared" si="553"/>
        <v>0</v>
      </c>
      <c r="Z3385" s="25" t="str">
        <f t="shared" si="554"/>
        <v>Thursday</v>
      </c>
      <c r="AA3385" s="25" t="str">
        <f t="shared" si="555"/>
        <v>Thursday</v>
      </c>
      <c r="AB3385" s="25" t="str">
        <f>VLOOKUP(U3385,'Currency Sheet'!A:C,3,)</f>
        <v>DOLLAR</v>
      </c>
      <c r="AC3385" s="67" t="str">
        <f>VLOOKUP(P3385,'Customer List'!B:D,3,)</f>
        <v>Local</v>
      </c>
    </row>
    <row r="3386" spans="1:29" x14ac:dyDescent="0.25">
      <c r="A3386" s="25">
        <f t="shared" si="560"/>
        <v>3382</v>
      </c>
      <c r="B3386" s="25" t="s">
        <v>4860</v>
      </c>
      <c r="C3386" s="45">
        <v>45933</v>
      </c>
      <c r="D3386" s="45">
        <v>45938</v>
      </c>
      <c r="E3386" s="8">
        <v>29.4</v>
      </c>
      <c r="F3386" s="8">
        <f t="shared" si="556"/>
        <v>2587.1999999999998</v>
      </c>
      <c r="G3386" s="54">
        <f t="shared" si="557"/>
        <v>51744</v>
      </c>
      <c r="H3386" s="25">
        <v>423501</v>
      </c>
      <c r="I3386" s="25" t="s">
        <v>2795</v>
      </c>
      <c r="J3386" s="25">
        <v>20</v>
      </c>
      <c r="K3386" s="25">
        <v>20</v>
      </c>
      <c r="L3386" s="25">
        <f t="shared" si="561"/>
        <v>0</v>
      </c>
      <c r="M3386" s="25"/>
      <c r="N3386" s="45">
        <v>45941</v>
      </c>
      <c r="O3386" s="54"/>
      <c r="P3386" s="25" t="s">
        <v>2178</v>
      </c>
      <c r="Q3386" s="25"/>
      <c r="R3386" s="25"/>
      <c r="S3386" s="3" t="s">
        <v>300</v>
      </c>
      <c r="T3386" s="55"/>
      <c r="U3386" s="25" t="s">
        <v>19</v>
      </c>
      <c r="V3386" s="25" t="str">
        <f>VLOOKUP(P3386,'Customer List'!B:C,2,)</f>
        <v>Gujrat</v>
      </c>
      <c r="W3386" s="56" t="s">
        <v>4865</v>
      </c>
      <c r="X3386" s="45" t="str">
        <f t="shared" si="559"/>
        <v/>
      </c>
      <c r="Y3386" s="25" t="str">
        <f t="shared" si="553"/>
        <v/>
      </c>
      <c r="Z3386" s="25" t="str">
        <f t="shared" si="554"/>
        <v>Saturday</v>
      </c>
      <c r="AA3386" s="25" t="str">
        <f t="shared" si="555"/>
        <v/>
      </c>
      <c r="AB3386" s="25" t="str">
        <f>VLOOKUP(U3386,'Currency Sheet'!A:C,3,)</f>
        <v>DOLLAR</v>
      </c>
      <c r="AC3386" s="67" t="str">
        <f>VLOOKUP(P3386,'Customer List'!B:D,3,)</f>
        <v>OutStation</v>
      </c>
    </row>
    <row r="3387" spans="1:29" x14ac:dyDescent="0.25">
      <c r="A3387" s="25">
        <f t="shared" si="560"/>
        <v>3383</v>
      </c>
      <c r="B3387" s="25" t="s">
        <v>4860</v>
      </c>
      <c r="C3387" s="45">
        <v>45933</v>
      </c>
      <c r="D3387" s="45">
        <v>45938</v>
      </c>
      <c r="E3387" s="8">
        <v>164.5</v>
      </c>
      <c r="F3387" s="8">
        <f t="shared" si="556"/>
        <v>14476</v>
      </c>
      <c r="G3387" s="54">
        <f t="shared" si="557"/>
        <v>14476</v>
      </c>
      <c r="H3387" s="25">
        <v>424602</v>
      </c>
      <c r="I3387" s="25" t="s">
        <v>1245</v>
      </c>
      <c r="J3387" s="25">
        <v>1</v>
      </c>
      <c r="K3387" s="25">
        <v>1</v>
      </c>
      <c r="L3387" s="25">
        <f t="shared" si="561"/>
        <v>0</v>
      </c>
      <c r="M3387" s="25"/>
      <c r="N3387" s="45">
        <v>45941</v>
      </c>
      <c r="O3387" s="54"/>
      <c r="P3387" s="25" t="s">
        <v>618</v>
      </c>
      <c r="Q3387" s="25"/>
      <c r="R3387" s="25"/>
      <c r="S3387" s="3">
        <v>4</v>
      </c>
      <c r="T3387" s="55"/>
      <c r="U3387" s="25" t="s">
        <v>19</v>
      </c>
      <c r="V3387" s="25" t="str">
        <f>VLOOKUP(P3387,'Customer List'!B:C,2,)</f>
        <v>Bhuvneshwar</v>
      </c>
      <c r="W3387" s="56" t="s">
        <v>4865</v>
      </c>
      <c r="X3387" s="45" t="str">
        <f t="shared" si="559"/>
        <v/>
      </c>
      <c r="Y3387" s="25" t="str">
        <f t="shared" si="553"/>
        <v/>
      </c>
      <c r="Z3387" s="25" t="str">
        <f t="shared" si="554"/>
        <v>Saturday</v>
      </c>
      <c r="AA3387" s="25" t="str">
        <f t="shared" si="555"/>
        <v/>
      </c>
      <c r="AB3387" s="25" t="str">
        <f>VLOOKUP(U3387,'Currency Sheet'!A:C,3,)</f>
        <v>DOLLAR</v>
      </c>
      <c r="AC3387" s="67" t="str">
        <f>VLOOKUP(P3387,'Customer List'!B:D,3,)</f>
        <v>OutStation</v>
      </c>
    </row>
    <row r="3388" spans="1:29" x14ac:dyDescent="0.25">
      <c r="A3388" s="25">
        <f t="shared" si="560"/>
        <v>3384</v>
      </c>
      <c r="B3388" s="25" t="s">
        <v>4860</v>
      </c>
      <c r="C3388" s="45">
        <v>45933</v>
      </c>
      <c r="D3388" s="45">
        <v>45938</v>
      </c>
      <c r="E3388" s="8">
        <v>410.2</v>
      </c>
      <c r="F3388" s="8">
        <f t="shared" si="556"/>
        <v>36097.599999999999</v>
      </c>
      <c r="G3388" s="54">
        <f t="shared" si="557"/>
        <v>36097.599999999999</v>
      </c>
      <c r="H3388" s="25">
        <v>426002</v>
      </c>
      <c r="I3388" s="25" t="s">
        <v>4840</v>
      </c>
      <c r="J3388" s="25">
        <v>1</v>
      </c>
      <c r="K3388" s="25">
        <v>1</v>
      </c>
      <c r="L3388" s="25">
        <f t="shared" si="561"/>
        <v>0</v>
      </c>
      <c r="M3388" s="25"/>
      <c r="N3388" s="45">
        <v>45941</v>
      </c>
      <c r="O3388" s="54"/>
      <c r="P3388" s="25" t="s">
        <v>622</v>
      </c>
      <c r="Q3388" s="25"/>
      <c r="R3388" s="25"/>
      <c r="S3388" s="3">
        <v>4</v>
      </c>
      <c r="T3388" s="55"/>
      <c r="U3388" s="25" t="s">
        <v>19</v>
      </c>
      <c r="V3388" s="25" t="str">
        <f>VLOOKUP(P3388,'Customer List'!B:C,2,)</f>
        <v>Hyderabad</v>
      </c>
      <c r="W3388" s="56" t="s">
        <v>4865</v>
      </c>
      <c r="X3388" s="45" t="str">
        <f t="shared" si="559"/>
        <v/>
      </c>
      <c r="Y3388" s="25" t="str">
        <f t="shared" si="553"/>
        <v/>
      </c>
      <c r="Z3388" s="25" t="str">
        <f t="shared" si="554"/>
        <v>Saturday</v>
      </c>
      <c r="AA3388" s="25" t="str">
        <f t="shared" si="555"/>
        <v/>
      </c>
      <c r="AB3388" s="25" t="str">
        <f>VLOOKUP(U3388,'Currency Sheet'!A:C,3,)</f>
        <v>DOLLAR</v>
      </c>
      <c r="AC3388" s="67" t="str">
        <f>VLOOKUP(P3388,'Customer List'!B:D,3,)</f>
        <v>OutStation</v>
      </c>
    </row>
    <row r="3389" spans="1:29" x14ac:dyDescent="0.25">
      <c r="A3389" s="25">
        <f t="shared" si="560"/>
        <v>3385</v>
      </c>
      <c r="B3389" s="25" t="s">
        <v>4860</v>
      </c>
      <c r="C3389" s="45">
        <v>45933</v>
      </c>
      <c r="D3389" s="45">
        <v>45938</v>
      </c>
      <c r="E3389" s="8">
        <v>98.7</v>
      </c>
      <c r="F3389" s="8">
        <f t="shared" si="556"/>
        <v>8685.6</v>
      </c>
      <c r="G3389" s="54">
        <f t="shared" si="557"/>
        <v>8685.6</v>
      </c>
      <c r="H3389" s="25">
        <v>426102</v>
      </c>
      <c r="I3389" s="25" t="s">
        <v>1881</v>
      </c>
      <c r="J3389" s="25">
        <v>1</v>
      </c>
      <c r="K3389" s="25">
        <v>1</v>
      </c>
      <c r="L3389" s="25">
        <f t="shared" si="561"/>
        <v>0</v>
      </c>
      <c r="M3389" s="25"/>
      <c r="N3389" s="45">
        <v>45941</v>
      </c>
      <c r="O3389" s="54"/>
      <c r="P3389" s="25" t="s">
        <v>2178</v>
      </c>
      <c r="Q3389" s="25"/>
      <c r="R3389" s="25"/>
      <c r="S3389" s="3">
        <v>4</v>
      </c>
      <c r="T3389" s="55"/>
      <c r="U3389" s="25" t="s">
        <v>19</v>
      </c>
      <c r="V3389" s="25" t="str">
        <f>VLOOKUP(P3389,'Customer List'!B:C,2,)</f>
        <v>Gujrat</v>
      </c>
      <c r="W3389" s="56" t="s">
        <v>4865</v>
      </c>
      <c r="X3389" s="45" t="str">
        <f t="shared" si="559"/>
        <v/>
      </c>
      <c r="Y3389" s="25" t="str">
        <f t="shared" si="553"/>
        <v/>
      </c>
      <c r="Z3389" s="25" t="str">
        <f t="shared" si="554"/>
        <v>Saturday</v>
      </c>
      <c r="AA3389" s="25" t="str">
        <f t="shared" si="555"/>
        <v/>
      </c>
      <c r="AB3389" s="25" t="str">
        <f>VLOOKUP(U3389,'Currency Sheet'!A:C,3,)</f>
        <v>DOLLAR</v>
      </c>
      <c r="AC3389" s="67" t="str">
        <f>VLOOKUP(P3389,'Customer List'!B:D,3,)</f>
        <v>OutStation</v>
      </c>
    </row>
    <row r="3390" spans="1:29" x14ac:dyDescent="0.25">
      <c r="A3390" s="25">
        <f t="shared" si="560"/>
        <v>3386</v>
      </c>
      <c r="B3390" s="25" t="s">
        <v>4860</v>
      </c>
      <c r="C3390" s="45">
        <v>45933</v>
      </c>
      <c r="D3390" s="45">
        <v>45938</v>
      </c>
      <c r="E3390" s="8">
        <v>87.5</v>
      </c>
      <c r="F3390" s="8">
        <f t="shared" si="556"/>
        <v>7700</v>
      </c>
      <c r="G3390" s="54">
        <f t="shared" si="557"/>
        <v>7700</v>
      </c>
      <c r="H3390" s="25">
        <v>426105</v>
      </c>
      <c r="I3390" s="25" t="s">
        <v>1764</v>
      </c>
      <c r="J3390" s="25">
        <v>1</v>
      </c>
      <c r="K3390" s="25">
        <v>1</v>
      </c>
      <c r="L3390" s="25">
        <f t="shared" si="561"/>
        <v>0</v>
      </c>
      <c r="M3390" s="25"/>
      <c r="N3390" s="45">
        <v>45941</v>
      </c>
      <c r="O3390" s="54"/>
      <c r="P3390" s="25" t="s">
        <v>2178</v>
      </c>
      <c r="Q3390" s="25"/>
      <c r="R3390" s="25"/>
      <c r="S3390" s="3">
        <v>4</v>
      </c>
      <c r="T3390" s="55"/>
      <c r="U3390" s="25" t="s">
        <v>19</v>
      </c>
      <c r="V3390" s="25" t="str">
        <f>VLOOKUP(P3390,'Customer List'!B:C,2,)</f>
        <v>Gujrat</v>
      </c>
      <c r="W3390" s="56" t="s">
        <v>4865</v>
      </c>
      <c r="X3390" s="45" t="str">
        <f t="shared" si="559"/>
        <v/>
      </c>
      <c r="Y3390" s="25" t="str">
        <f t="shared" si="553"/>
        <v/>
      </c>
      <c r="Z3390" s="25" t="str">
        <f t="shared" si="554"/>
        <v>Saturday</v>
      </c>
      <c r="AA3390" s="25" t="str">
        <f t="shared" si="555"/>
        <v/>
      </c>
      <c r="AB3390" s="25" t="str">
        <f>VLOOKUP(U3390,'Currency Sheet'!A:C,3,)</f>
        <v>DOLLAR</v>
      </c>
      <c r="AC3390" s="67" t="str">
        <f>VLOOKUP(P3390,'Customer List'!B:D,3,)</f>
        <v>OutStation</v>
      </c>
    </row>
    <row r="3391" spans="1:29" x14ac:dyDescent="0.25">
      <c r="A3391" s="25">
        <f t="shared" si="560"/>
        <v>3387</v>
      </c>
      <c r="B3391" s="25" t="s">
        <v>4860</v>
      </c>
      <c r="C3391" s="45">
        <v>45933</v>
      </c>
      <c r="D3391" s="45">
        <v>45938</v>
      </c>
      <c r="E3391" s="8">
        <v>490.5</v>
      </c>
      <c r="F3391" s="8">
        <f t="shared" si="556"/>
        <v>43164</v>
      </c>
      <c r="G3391" s="54">
        <f t="shared" si="557"/>
        <v>43164</v>
      </c>
      <c r="H3391" s="25">
        <v>480058</v>
      </c>
      <c r="I3391" s="25" t="s">
        <v>4841</v>
      </c>
      <c r="J3391" s="25">
        <v>1</v>
      </c>
      <c r="K3391" s="25">
        <v>1</v>
      </c>
      <c r="L3391" s="25">
        <f t="shared" si="561"/>
        <v>0</v>
      </c>
      <c r="M3391" s="25"/>
      <c r="N3391" s="45">
        <v>45941</v>
      </c>
      <c r="O3391" s="54"/>
      <c r="P3391" s="25" t="s">
        <v>303</v>
      </c>
      <c r="Q3391" s="25"/>
      <c r="R3391" s="25"/>
      <c r="S3391" s="3">
        <v>4</v>
      </c>
      <c r="T3391" s="55"/>
      <c r="U3391" s="25" t="s">
        <v>19</v>
      </c>
      <c r="V3391" s="25" t="str">
        <f>VLOOKUP(P3391,'Customer List'!B:C,2,)</f>
        <v>Banglore</v>
      </c>
      <c r="W3391" s="56" t="s">
        <v>4865</v>
      </c>
      <c r="X3391" s="45" t="str">
        <f t="shared" si="559"/>
        <v/>
      </c>
      <c r="Y3391" s="25" t="str">
        <f t="shared" si="553"/>
        <v/>
      </c>
      <c r="Z3391" s="25" t="str">
        <f t="shared" si="554"/>
        <v>Saturday</v>
      </c>
      <c r="AA3391" s="25" t="str">
        <f t="shared" si="555"/>
        <v/>
      </c>
      <c r="AB3391" s="25" t="str">
        <f>VLOOKUP(U3391,'Currency Sheet'!A:C,3,)</f>
        <v>DOLLAR</v>
      </c>
      <c r="AC3391" s="67" t="str">
        <f>VLOOKUP(P3391,'Customer List'!B:D,3,)</f>
        <v>OutStation</v>
      </c>
    </row>
    <row r="3392" spans="1:29" x14ac:dyDescent="0.25">
      <c r="A3392" s="25">
        <f t="shared" si="560"/>
        <v>3388</v>
      </c>
      <c r="B3392" s="25" t="s">
        <v>4860</v>
      </c>
      <c r="C3392" s="45">
        <v>45933</v>
      </c>
      <c r="D3392" s="45">
        <v>45938</v>
      </c>
      <c r="E3392" s="8">
        <v>123.2</v>
      </c>
      <c r="F3392" s="8">
        <f t="shared" si="556"/>
        <v>10841.6</v>
      </c>
      <c r="G3392" s="54">
        <f t="shared" si="557"/>
        <v>10841.6</v>
      </c>
      <c r="H3392" s="25">
        <v>502311</v>
      </c>
      <c r="I3392" s="25" t="s">
        <v>4842</v>
      </c>
      <c r="J3392" s="25">
        <v>1</v>
      </c>
      <c r="K3392" s="25">
        <v>1</v>
      </c>
      <c r="L3392" s="25">
        <f t="shared" si="561"/>
        <v>0</v>
      </c>
      <c r="M3392" s="25"/>
      <c r="N3392" s="45">
        <v>45941</v>
      </c>
      <c r="O3392" s="54"/>
      <c r="P3392" s="25" t="s">
        <v>618</v>
      </c>
      <c r="Q3392" s="25"/>
      <c r="R3392" s="25"/>
      <c r="S3392" s="3">
        <v>4</v>
      </c>
      <c r="T3392" s="55"/>
      <c r="U3392" s="25" t="s">
        <v>19</v>
      </c>
      <c r="V3392" s="25" t="str">
        <f>VLOOKUP(P3392,'Customer List'!B:C,2,)</f>
        <v>Bhuvneshwar</v>
      </c>
      <c r="W3392" s="56" t="s">
        <v>4865</v>
      </c>
      <c r="X3392" s="45" t="str">
        <f t="shared" si="559"/>
        <v/>
      </c>
      <c r="Y3392" s="25" t="str">
        <f t="shared" si="553"/>
        <v/>
      </c>
      <c r="Z3392" s="25" t="str">
        <f t="shared" si="554"/>
        <v>Saturday</v>
      </c>
      <c r="AA3392" s="25" t="str">
        <f t="shared" si="555"/>
        <v/>
      </c>
      <c r="AB3392" s="25" t="str">
        <f>VLOOKUP(U3392,'Currency Sheet'!A:C,3,)</f>
        <v>DOLLAR</v>
      </c>
      <c r="AC3392" s="67" t="str">
        <f>VLOOKUP(P3392,'Customer List'!B:D,3,)</f>
        <v>OutStation</v>
      </c>
    </row>
    <row r="3393" spans="1:29" x14ac:dyDescent="0.25">
      <c r="A3393" s="25">
        <f t="shared" si="560"/>
        <v>3389</v>
      </c>
      <c r="B3393" s="25" t="s">
        <v>4860</v>
      </c>
      <c r="C3393" s="45">
        <v>45933</v>
      </c>
      <c r="D3393" s="45">
        <v>45938</v>
      </c>
      <c r="E3393" s="8">
        <v>226.1</v>
      </c>
      <c r="F3393" s="8">
        <f t="shared" si="556"/>
        <v>19896.8</v>
      </c>
      <c r="G3393" s="54">
        <f t="shared" si="557"/>
        <v>39793.599999999999</v>
      </c>
      <c r="H3393" s="25">
        <v>503822</v>
      </c>
      <c r="I3393" s="25" t="s">
        <v>4843</v>
      </c>
      <c r="J3393" s="25">
        <v>2</v>
      </c>
      <c r="K3393" s="25">
        <v>2</v>
      </c>
      <c r="L3393" s="25">
        <f t="shared" si="561"/>
        <v>0</v>
      </c>
      <c r="M3393" s="25"/>
      <c r="N3393" s="45">
        <v>45941</v>
      </c>
      <c r="O3393" s="54"/>
      <c r="P3393" s="25" t="s">
        <v>2178</v>
      </c>
      <c r="Q3393" s="25"/>
      <c r="R3393" s="25"/>
      <c r="S3393" s="3">
        <v>4</v>
      </c>
      <c r="T3393" s="55"/>
      <c r="U3393" s="25" t="s">
        <v>19</v>
      </c>
      <c r="V3393" s="25" t="str">
        <f>VLOOKUP(P3393,'Customer List'!B:C,2,)</f>
        <v>Gujrat</v>
      </c>
      <c r="W3393" s="56" t="s">
        <v>4865</v>
      </c>
      <c r="X3393" s="45" t="str">
        <f t="shared" si="559"/>
        <v/>
      </c>
      <c r="Y3393" s="25" t="str">
        <f t="shared" si="553"/>
        <v/>
      </c>
      <c r="Z3393" s="25" t="str">
        <f t="shared" si="554"/>
        <v>Saturday</v>
      </c>
      <c r="AA3393" s="25" t="str">
        <f t="shared" si="555"/>
        <v/>
      </c>
      <c r="AB3393" s="25" t="str">
        <f>VLOOKUP(U3393,'Currency Sheet'!A:C,3,)</f>
        <v>DOLLAR</v>
      </c>
      <c r="AC3393" s="67" t="str">
        <f>VLOOKUP(P3393,'Customer List'!B:D,3,)</f>
        <v>OutStation</v>
      </c>
    </row>
    <row r="3394" spans="1:29" x14ac:dyDescent="0.25">
      <c r="A3394" s="25">
        <f t="shared" si="560"/>
        <v>3390</v>
      </c>
      <c r="B3394" s="25" t="s">
        <v>4860</v>
      </c>
      <c r="C3394" s="45">
        <v>45933</v>
      </c>
      <c r="D3394" s="45">
        <v>45938</v>
      </c>
      <c r="E3394" s="8">
        <v>177.1</v>
      </c>
      <c r="F3394" s="8">
        <f t="shared" si="556"/>
        <v>15584.8</v>
      </c>
      <c r="G3394" s="54">
        <f t="shared" si="557"/>
        <v>31169.599999999999</v>
      </c>
      <c r="H3394" s="25">
        <v>503832</v>
      </c>
      <c r="I3394" s="25" t="s">
        <v>4843</v>
      </c>
      <c r="J3394" s="25">
        <v>2</v>
      </c>
      <c r="K3394" s="25">
        <v>2</v>
      </c>
      <c r="L3394" s="25">
        <f t="shared" si="561"/>
        <v>0</v>
      </c>
      <c r="M3394" s="25"/>
      <c r="N3394" s="45">
        <v>45941</v>
      </c>
      <c r="O3394" s="54"/>
      <c r="P3394" s="25" t="s">
        <v>2178</v>
      </c>
      <c r="Q3394" s="25"/>
      <c r="R3394" s="25"/>
      <c r="S3394" s="3">
        <v>4</v>
      </c>
      <c r="T3394" s="55"/>
      <c r="U3394" s="25" t="s">
        <v>19</v>
      </c>
      <c r="V3394" s="25" t="str">
        <f>VLOOKUP(P3394,'Customer List'!B:C,2,)</f>
        <v>Gujrat</v>
      </c>
      <c r="W3394" s="56" t="s">
        <v>4865</v>
      </c>
      <c r="X3394" s="45" t="str">
        <f t="shared" si="559"/>
        <v/>
      </c>
      <c r="Y3394" s="25" t="str">
        <f t="shared" si="553"/>
        <v/>
      </c>
      <c r="Z3394" s="25" t="str">
        <f t="shared" si="554"/>
        <v>Saturday</v>
      </c>
      <c r="AA3394" s="25" t="str">
        <f t="shared" si="555"/>
        <v/>
      </c>
      <c r="AB3394" s="25" t="str">
        <f>VLOOKUP(U3394,'Currency Sheet'!A:C,3,)</f>
        <v>DOLLAR</v>
      </c>
      <c r="AC3394" s="67" t="str">
        <f>VLOOKUP(P3394,'Customer List'!B:D,3,)</f>
        <v>OutStation</v>
      </c>
    </row>
    <row r="3395" spans="1:29" x14ac:dyDescent="0.25">
      <c r="A3395" s="25">
        <f t="shared" si="560"/>
        <v>3391</v>
      </c>
      <c r="B3395" s="25" t="s">
        <v>4860</v>
      </c>
      <c r="C3395" s="45">
        <v>45933</v>
      </c>
      <c r="D3395" s="45">
        <v>45938</v>
      </c>
      <c r="E3395" s="8">
        <v>92.4</v>
      </c>
      <c r="F3395" s="8">
        <f t="shared" si="556"/>
        <v>8131.2000000000007</v>
      </c>
      <c r="G3395" s="54">
        <f t="shared" si="557"/>
        <v>8131.2000000000007</v>
      </c>
      <c r="H3395" s="25">
        <v>505810</v>
      </c>
      <c r="I3395" s="25" t="s">
        <v>4844</v>
      </c>
      <c r="J3395" s="25">
        <v>1</v>
      </c>
      <c r="K3395" s="25">
        <v>1</v>
      </c>
      <c r="L3395" s="25">
        <f t="shared" si="561"/>
        <v>0</v>
      </c>
      <c r="M3395" s="25"/>
      <c r="N3395" s="45">
        <v>45941</v>
      </c>
      <c r="O3395" s="54"/>
      <c r="P3395" s="25" t="s">
        <v>3349</v>
      </c>
      <c r="Q3395" s="25"/>
      <c r="R3395" s="25"/>
      <c r="S3395" s="3">
        <v>4</v>
      </c>
      <c r="T3395" s="55"/>
      <c r="U3395" s="25" t="s">
        <v>19</v>
      </c>
      <c r="V3395" s="25" t="str">
        <f>VLOOKUP(P3395,'Customer List'!B:C,2,)</f>
        <v>Hyderabad</v>
      </c>
      <c r="W3395" s="56" t="s">
        <v>4865</v>
      </c>
      <c r="X3395" s="45" t="str">
        <f t="shared" si="559"/>
        <v/>
      </c>
      <c r="Y3395" s="25" t="str">
        <f t="shared" si="553"/>
        <v/>
      </c>
      <c r="Z3395" s="25" t="str">
        <f t="shared" si="554"/>
        <v>Saturday</v>
      </c>
      <c r="AA3395" s="25" t="str">
        <f t="shared" si="555"/>
        <v/>
      </c>
      <c r="AB3395" s="25" t="str">
        <f>VLOOKUP(U3395,'Currency Sheet'!A:C,3,)</f>
        <v>DOLLAR</v>
      </c>
      <c r="AC3395" s="67" t="str">
        <f>VLOOKUP(P3395,'Customer List'!B:D,3,)</f>
        <v>OutStation</v>
      </c>
    </row>
    <row r="3396" spans="1:29" x14ac:dyDescent="0.25">
      <c r="A3396" s="25">
        <f t="shared" si="560"/>
        <v>3392</v>
      </c>
      <c r="B3396" s="25" t="s">
        <v>4860</v>
      </c>
      <c r="C3396" s="45">
        <v>45933</v>
      </c>
      <c r="D3396" s="45">
        <v>45938</v>
      </c>
      <c r="E3396" s="8">
        <v>166.6</v>
      </c>
      <c r="F3396" s="8">
        <f t="shared" si="556"/>
        <v>14660.8</v>
      </c>
      <c r="G3396" s="54">
        <f t="shared" si="557"/>
        <v>14660.8</v>
      </c>
      <c r="H3396" s="25">
        <v>506306</v>
      </c>
      <c r="I3396" s="25" t="s">
        <v>4845</v>
      </c>
      <c r="J3396" s="25">
        <v>1</v>
      </c>
      <c r="K3396" s="25">
        <v>1</v>
      </c>
      <c r="L3396" s="25">
        <f t="shared" si="561"/>
        <v>0</v>
      </c>
      <c r="M3396" s="25"/>
      <c r="N3396" s="45">
        <v>45941</v>
      </c>
      <c r="O3396" s="54"/>
      <c r="P3396" s="25" t="s">
        <v>2178</v>
      </c>
      <c r="Q3396" s="25"/>
      <c r="R3396" s="25"/>
      <c r="S3396" s="3">
        <v>4</v>
      </c>
      <c r="T3396" s="55"/>
      <c r="U3396" s="25" t="s">
        <v>19</v>
      </c>
      <c r="V3396" s="25" t="str">
        <f>VLOOKUP(P3396,'Customer List'!B:C,2,)</f>
        <v>Gujrat</v>
      </c>
      <c r="W3396" s="56" t="s">
        <v>4865</v>
      </c>
      <c r="X3396" s="45" t="str">
        <f t="shared" si="559"/>
        <v/>
      </c>
      <c r="Y3396" s="25" t="str">
        <f t="shared" si="553"/>
        <v/>
      </c>
      <c r="Z3396" s="25" t="str">
        <f t="shared" si="554"/>
        <v>Saturday</v>
      </c>
      <c r="AA3396" s="25" t="str">
        <f t="shared" si="555"/>
        <v/>
      </c>
      <c r="AB3396" s="25" t="str">
        <f>VLOOKUP(U3396,'Currency Sheet'!A:C,3,)</f>
        <v>DOLLAR</v>
      </c>
      <c r="AC3396" s="67" t="str">
        <f>VLOOKUP(P3396,'Customer List'!B:D,3,)</f>
        <v>OutStation</v>
      </c>
    </row>
    <row r="3397" spans="1:29" x14ac:dyDescent="0.25">
      <c r="A3397" s="25">
        <f t="shared" si="560"/>
        <v>3393</v>
      </c>
      <c r="B3397" s="25" t="s">
        <v>4860</v>
      </c>
      <c r="C3397" s="45">
        <v>45933</v>
      </c>
      <c r="D3397" s="45">
        <v>45938</v>
      </c>
      <c r="E3397" s="8">
        <v>74.2</v>
      </c>
      <c r="F3397" s="8">
        <f t="shared" si="556"/>
        <v>6529.6</v>
      </c>
      <c r="G3397" s="54">
        <f t="shared" si="557"/>
        <v>6529.6</v>
      </c>
      <c r="H3397" s="25">
        <v>511001</v>
      </c>
      <c r="I3397" s="25" t="s">
        <v>4846</v>
      </c>
      <c r="J3397" s="25">
        <v>1</v>
      </c>
      <c r="K3397" s="25">
        <v>1</v>
      </c>
      <c r="L3397" s="25">
        <f t="shared" si="561"/>
        <v>0</v>
      </c>
      <c r="M3397" s="25" t="s">
        <v>4929</v>
      </c>
      <c r="N3397" s="45">
        <v>45939</v>
      </c>
      <c r="O3397" s="54">
        <v>10070</v>
      </c>
      <c r="P3397" s="25" t="s">
        <v>214</v>
      </c>
      <c r="Q3397" s="25" t="s">
        <v>1131</v>
      </c>
      <c r="R3397" s="25" t="s">
        <v>1131</v>
      </c>
      <c r="S3397" s="3">
        <v>4</v>
      </c>
      <c r="T3397" s="55"/>
      <c r="U3397" s="25" t="s">
        <v>19</v>
      </c>
      <c r="V3397" s="25" t="str">
        <f>VLOOKUP(P3397,'Customer List'!B:C,2,)</f>
        <v>Delhi</v>
      </c>
      <c r="W3397" s="56"/>
      <c r="X3397" s="45">
        <f t="shared" si="559"/>
        <v>45939</v>
      </c>
      <c r="Y3397" s="25">
        <f t="shared" si="553"/>
        <v>0</v>
      </c>
      <c r="Z3397" s="25" t="str">
        <f t="shared" si="554"/>
        <v>Thursday</v>
      </c>
      <c r="AA3397" s="25" t="str">
        <f t="shared" si="555"/>
        <v>Thursday</v>
      </c>
      <c r="AB3397" s="25" t="str">
        <f>VLOOKUP(U3397,'Currency Sheet'!A:C,3,)</f>
        <v>DOLLAR</v>
      </c>
      <c r="AC3397" s="67" t="str">
        <f>VLOOKUP(P3397,'Customer List'!B:D,3,)</f>
        <v>Local</v>
      </c>
    </row>
    <row r="3398" spans="1:29" x14ac:dyDescent="0.25">
      <c r="A3398" s="25">
        <f t="shared" si="560"/>
        <v>3394</v>
      </c>
      <c r="B3398" s="25" t="s">
        <v>4860</v>
      </c>
      <c r="C3398" s="45">
        <v>45933</v>
      </c>
      <c r="D3398" s="45">
        <v>45938</v>
      </c>
      <c r="E3398" s="8">
        <v>165.9</v>
      </c>
      <c r="F3398" s="8">
        <f t="shared" si="556"/>
        <v>14599.2</v>
      </c>
      <c r="G3398" s="54">
        <f t="shared" si="557"/>
        <v>14599.2</v>
      </c>
      <c r="H3398" s="25">
        <v>521707</v>
      </c>
      <c r="I3398" s="25" t="s">
        <v>4847</v>
      </c>
      <c r="J3398" s="25">
        <v>1</v>
      </c>
      <c r="K3398" s="25">
        <v>1</v>
      </c>
      <c r="L3398" s="25">
        <f t="shared" si="561"/>
        <v>0</v>
      </c>
      <c r="M3398" s="25" t="s">
        <v>4929</v>
      </c>
      <c r="N3398" s="45">
        <v>45939</v>
      </c>
      <c r="O3398" s="54">
        <v>22515</v>
      </c>
      <c r="P3398" s="25" t="s">
        <v>214</v>
      </c>
      <c r="Q3398" s="25" t="s">
        <v>1131</v>
      </c>
      <c r="R3398" s="25" t="s">
        <v>1131</v>
      </c>
      <c r="S3398" s="3">
        <v>4</v>
      </c>
      <c r="T3398" s="55"/>
      <c r="U3398" s="25" t="s">
        <v>19</v>
      </c>
      <c r="V3398" s="25" t="str">
        <f>VLOOKUP(P3398,'Customer List'!B:C,2,)</f>
        <v>Delhi</v>
      </c>
      <c r="W3398" s="56"/>
      <c r="X3398" s="45">
        <f t="shared" si="559"/>
        <v>45939</v>
      </c>
      <c r="Y3398" s="25">
        <f t="shared" si="553"/>
        <v>0</v>
      </c>
      <c r="Z3398" s="25" t="str">
        <f t="shared" si="554"/>
        <v>Thursday</v>
      </c>
      <c r="AA3398" s="25" t="str">
        <f t="shared" si="555"/>
        <v>Thursday</v>
      </c>
      <c r="AB3398" s="25" t="str">
        <f>VLOOKUP(U3398,'Currency Sheet'!A:C,3,)</f>
        <v>DOLLAR</v>
      </c>
      <c r="AC3398" s="67" t="str">
        <f>VLOOKUP(P3398,'Customer List'!B:D,3,)</f>
        <v>Local</v>
      </c>
    </row>
    <row r="3399" spans="1:29" x14ac:dyDescent="0.25">
      <c r="A3399" s="25">
        <f t="shared" si="560"/>
        <v>3395</v>
      </c>
      <c r="B3399" s="25" t="s">
        <v>4860</v>
      </c>
      <c r="C3399" s="45">
        <v>45933</v>
      </c>
      <c r="D3399" s="45">
        <v>45938</v>
      </c>
      <c r="E3399" s="8">
        <v>324.8</v>
      </c>
      <c r="F3399" s="8">
        <f t="shared" si="556"/>
        <v>28582.400000000001</v>
      </c>
      <c r="G3399" s="54">
        <f t="shared" si="557"/>
        <v>28582.400000000001</v>
      </c>
      <c r="H3399" s="25">
        <v>571104</v>
      </c>
      <c r="I3399" s="25" t="s">
        <v>4848</v>
      </c>
      <c r="J3399" s="25">
        <v>1</v>
      </c>
      <c r="K3399" s="25">
        <v>1</v>
      </c>
      <c r="L3399" s="25">
        <f t="shared" si="561"/>
        <v>0</v>
      </c>
      <c r="M3399" s="25"/>
      <c r="N3399" s="45">
        <v>45941</v>
      </c>
      <c r="O3399" s="54"/>
      <c r="P3399" s="25" t="s">
        <v>166</v>
      </c>
      <c r="Q3399" s="25"/>
      <c r="R3399" s="25"/>
      <c r="S3399" s="3">
        <v>-20</v>
      </c>
      <c r="T3399" s="55"/>
      <c r="U3399" s="25" t="s">
        <v>19</v>
      </c>
      <c r="V3399" s="25" t="str">
        <f>VLOOKUP(P3399,'Customer List'!B:C,2,)</f>
        <v>Lucknow</v>
      </c>
      <c r="W3399" s="56" t="s">
        <v>4865</v>
      </c>
      <c r="X3399" s="45" t="str">
        <f t="shared" si="559"/>
        <v/>
      </c>
      <c r="Y3399" s="25" t="str">
        <f t="shared" si="553"/>
        <v/>
      </c>
      <c r="Z3399" s="25" t="str">
        <f t="shared" si="554"/>
        <v>Saturday</v>
      </c>
      <c r="AA3399" s="25" t="str">
        <f t="shared" si="555"/>
        <v/>
      </c>
      <c r="AB3399" s="25" t="str">
        <f>VLOOKUP(U3399,'Currency Sheet'!A:C,3,)</f>
        <v>DOLLAR</v>
      </c>
      <c r="AC3399" s="67" t="str">
        <f>VLOOKUP(P3399,'Customer List'!B:D,3,)</f>
        <v>OutStation</v>
      </c>
    </row>
    <row r="3400" spans="1:29" x14ac:dyDescent="0.25">
      <c r="A3400" s="25">
        <f t="shared" si="560"/>
        <v>3396</v>
      </c>
      <c r="B3400" s="25" t="s">
        <v>4860</v>
      </c>
      <c r="C3400" s="45">
        <v>45933</v>
      </c>
      <c r="D3400" s="45">
        <v>45938</v>
      </c>
      <c r="E3400" s="8">
        <v>160.30000000000001</v>
      </c>
      <c r="F3400" s="8">
        <f t="shared" si="556"/>
        <v>14106.400000000001</v>
      </c>
      <c r="G3400" s="54">
        <f t="shared" si="557"/>
        <v>14106.400000000001</v>
      </c>
      <c r="H3400" s="25">
        <v>573002</v>
      </c>
      <c r="I3400" s="25" t="s">
        <v>4849</v>
      </c>
      <c r="J3400" s="25">
        <v>1</v>
      </c>
      <c r="K3400" s="25">
        <v>1</v>
      </c>
      <c r="L3400" s="25">
        <f t="shared" si="561"/>
        <v>0</v>
      </c>
      <c r="M3400" s="25" t="s">
        <v>4929</v>
      </c>
      <c r="N3400" s="45">
        <v>45939</v>
      </c>
      <c r="O3400" s="54">
        <v>21755</v>
      </c>
      <c r="P3400" s="25" t="s">
        <v>214</v>
      </c>
      <c r="Q3400" s="25" t="s">
        <v>1131</v>
      </c>
      <c r="R3400" s="25" t="s">
        <v>1131</v>
      </c>
      <c r="S3400" s="3">
        <v>-20</v>
      </c>
      <c r="T3400" s="55"/>
      <c r="U3400" s="25" t="s">
        <v>19</v>
      </c>
      <c r="V3400" s="25" t="str">
        <f>VLOOKUP(P3400,'Customer List'!B:C,2,)</f>
        <v>Delhi</v>
      </c>
      <c r="W3400" s="56"/>
      <c r="X3400" s="45">
        <f t="shared" si="559"/>
        <v>45939</v>
      </c>
      <c r="Y3400" s="25">
        <f t="shared" si="553"/>
        <v>0</v>
      </c>
      <c r="Z3400" s="25" t="str">
        <f t="shared" si="554"/>
        <v>Thursday</v>
      </c>
      <c r="AA3400" s="25" t="str">
        <f t="shared" si="555"/>
        <v>Thursday</v>
      </c>
      <c r="AB3400" s="25" t="str">
        <f>VLOOKUP(U3400,'Currency Sheet'!A:C,3,)</f>
        <v>DOLLAR</v>
      </c>
      <c r="AC3400" s="67" t="str">
        <f>VLOOKUP(P3400,'Customer List'!B:D,3,)</f>
        <v>Local</v>
      </c>
    </row>
    <row r="3401" spans="1:29" x14ac:dyDescent="0.25">
      <c r="A3401" s="25">
        <f t="shared" si="560"/>
        <v>3397</v>
      </c>
      <c r="B3401" s="25" t="s">
        <v>4860</v>
      </c>
      <c r="C3401" s="45">
        <v>45933</v>
      </c>
      <c r="D3401" s="45">
        <v>45938</v>
      </c>
      <c r="E3401" s="8">
        <v>451.5</v>
      </c>
      <c r="F3401" s="8">
        <f t="shared" si="556"/>
        <v>39732</v>
      </c>
      <c r="G3401" s="54">
        <f t="shared" si="557"/>
        <v>39732</v>
      </c>
      <c r="H3401" s="25">
        <v>574806</v>
      </c>
      <c r="I3401" s="25" t="s">
        <v>4850</v>
      </c>
      <c r="J3401" s="25">
        <v>1</v>
      </c>
      <c r="K3401" s="25">
        <v>1</v>
      </c>
      <c r="L3401" s="25">
        <f t="shared" si="561"/>
        <v>0</v>
      </c>
      <c r="M3401" s="25"/>
      <c r="N3401" s="45">
        <v>45941</v>
      </c>
      <c r="O3401" s="54"/>
      <c r="P3401" s="25" t="s">
        <v>303</v>
      </c>
      <c r="Q3401" s="25"/>
      <c r="R3401" s="25"/>
      <c r="S3401" s="3">
        <v>-20</v>
      </c>
      <c r="T3401" s="55"/>
      <c r="U3401" s="25" t="s">
        <v>19</v>
      </c>
      <c r="V3401" s="25" t="str">
        <f>VLOOKUP(P3401,'Customer List'!B:C,2,)</f>
        <v>Banglore</v>
      </c>
      <c r="W3401" s="56" t="s">
        <v>4865</v>
      </c>
      <c r="X3401" s="45" t="str">
        <f t="shared" si="559"/>
        <v/>
      </c>
      <c r="Y3401" s="25" t="str">
        <f t="shared" si="553"/>
        <v/>
      </c>
      <c r="Z3401" s="25" t="str">
        <f t="shared" si="554"/>
        <v>Saturday</v>
      </c>
      <c r="AA3401" s="25" t="str">
        <f t="shared" si="555"/>
        <v/>
      </c>
      <c r="AB3401" s="25" t="str">
        <f>VLOOKUP(U3401,'Currency Sheet'!A:C,3,)</f>
        <v>DOLLAR</v>
      </c>
      <c r="AC3401" s="67" t="str">
        <f>VLOOKUP(P3401,'Customer List'!B:D,3,)</f>
        <v>OutStation</v>
      </c>
    </row>
    <row r="3402" spans="1:29" x14ac:dyDescent="0.25">
      <c r="A3402" s="25">
        <f t="shared" si="560"/>
        <v>3398</v>
      </c>
      <c r="B3402" s="25" t="s">
        <v>4860</v>
      </c>
      <c r="C3402" s="45">
        <v>45933</v>
      </c>
      <c r="D3402" s="45">
        <v>45938</v>
      </c>
      <c r="E3402" s="8">
        <v>177.1</v>
      </c>
      <c r="F3402" s="8">
        <f t="shared" si="556"/>
        <v>15584.8</v>
      </c>
      <c r="G3402" s="54">
        <f t="shared" si="557"/>
        <v>15584.8</v>
      </c>
      <c r="H3402" s="25">
        <v>640914</v>
      </c>
      <c r="I3402" s="25" t="s">
        <v>4851</v>
      </c>
      <c r="J3402" s="25">
        <v>1</v>
      </c>
      <c r="K3402" s="25">
        <v>1</v>
      </c>
      <c r="L3402" s="25">
        <f t="shared" si="561"/>
        <v>0</v>
      </c>
      <c r="M3402" s="25"/>
      <c r="N3402" s="45">
        <v>45941</v>
      </c>
      <c r="O3402" s="54"/>
      <c r="P3402" s="25" t="s">
        <v>2178</v>
      </c>
      <c r="Q3402" s="25"/>
      <c r="R3402" s="25"/>
      <c r="S3402" s="3">
        <v>4</v>
      </c>
      <c r="T3402" s="55"/>
      <c r="U3402" s="25" t="s">
        <v>19</v>
      </c>
      <c r="V3402" s="25" t="str">
        <f>VLOOKUP(P3402,'Customer List'!B:C,2,)</f>
        <v>Gujrat</v>
      </c>
      <c r="W3402" s="56" t="s">
        <v>4865</v>
      </c>
      <c r="X3402" s="45" t="str">
        <f t="shared" si="559"/>
        <v/>
      </c>
      <c r="Y3402" s="25" t="str">
        <f t="shared" si="553"/>
        <v/>
      </c>
      <c r="Z3402" s="25" t="str">
        <f t="shared" si="554"/>
        <v>Saturday</v>
      </c>
      <c r="AA3402" s="25" t="str">
        <f t="shared" si="555"/>
        <v/>
      </c>
      <c r="AB3402" s="25" t="str">
        <f>VLOOKUP(U3402,'Currency Sheet'!A:C,3,)</f>
        <v>DOLLAR</v>
      </c>
      <c r="AC3402" s="67" t="str">
        <f>VLOOKUP(P3402,'Customer List'!B:D,3,)</f>
        <v>OutStation</v>
      </c>
    </row>
    <row r="3403" spans="1:29" x14ac:dyDescent="0.25">
      <c r="A3403" s="25">
        <f t="shared" si="560"/>
        <v>3399</v>
      </c>
      <c r="B3403" s="25" t="s">
        <v>4860</v>
      </c>
      <c r="C3403" s="45">
        <v>45933</v>
      </c>
      <c r="D3403" s="45">
        <v>45938</v>
      </c>
      <c r="E3403" s="8">
        <v>82.6</v>
      </c>
      <c r="F3403" s="8">
        <f t="shared" si="556"/>
        <v>7268.7999999999993</v>
      </c>
      <c r="G3403" s="54">
        <f t="shared" si="557"/>
        <v>7268.7999999999993</v>
      </c>
      <c r="H3403" s="25">
        <v>740368</v>
      </c>
      <c r="I3403" s="25" t="s">
        <v>4852</v>
      </c>
      <c r="J3403" s="25">
        <v>1</v>
      </c>
      <c r="K3403" s="25">
        <v>1</v>
      </c>
      <c r="L3403" s="25">
        <f t="shared" si="561"/>
        <v>0</v>
      </c>
      <c r="M3403" s="25"/>
      <c r="N3403" s="45">
        <v>45941</v>
      </c>
      <c r="O3403" s="54"/>
      <c r="P3403" s="25" t="s">
        <v>320</v>
      </c>
      <c r="Q3403" s="25"/>
      <c r="R3403" s="25"/>
      <c r="S3403" s="3">
        <v>4</v>
      </c>
      <c r="T3403" s="55"/>
      <c r="U3403" s="25" t="s">
        <v>19</v>
      </c>
      <c r="V3403" s="25" t="str">
        <f>VLOOKUP(P3403,'Customer List'!B:C,2,)</f>
        <v>Gujrat</v>
      </c>
      <c r="W3403" s="56" t="s">
        <v>4865</v>
      </c>
      <c r="X3403" s="45" t="str">
        <f t="shared" si="559"/>
        <v/>
      </c>
      <c r="Y3403" s="25" t="str">
        <f t="shared" si="553"/>
        <v/>
      </c>
      <c r="Z3403" s="25" t="str">
        <f t="shared" si="554"/>
        <v>Saturday</v>
      </c>
      <c r="AA3403" s="25" t="str">
        <f t="shared" si="555"/>
        <v/>
      </c>
      <c r="AB3403" s="25" t="str">
        <f>VLOOKUP(U3403,'Currency Sheet'!A:C,3,)</f>
        <v>DOLLAR</v>
      </c>
      <c r="AC3403" s="67" t="str">
        <f>VLOOKUP(P3403,'Customer List'!B:D,3,)</f>
        <v>OutStation</v>
      </c>
    </row>
    <row r="3404" spans="1:29" x14ac:dyDescent="0.25">
      <c r="A3404" s="25">
        <f t="shared" si="560"/>
        <v>3400</v>
      </c>
      <c r="B3404" s="25" t="s">
        <v>4860</v>
      </c>
      <c r="C3404" s="45">
        <v>45933</v>
      </c>
      <c r="D3404" s="45">
        <v>45938</v>
      </c>
      <c r="E3404" s="8">
        <v>1232.7</v>
      </c>
      <c r="F3404" s="8">
        <f t="shared" si="556"/>
        <v>108477.6</v>
      </c>
      <c r="G3404" s="54">
        <f t="shared" si="557"/>
        <v>108477.6</v>
      </c>
      <c r="H3404" s="25">
        <v>740809</v>
      </c>
      <c r="I3404" s="25" t="s">
        <v>4853</v>
      </c>
      <c r="J3404" s="25">
        <v>1</v>
      </c>
      <c r="K3404" s="25">
        <v>1</v>
      </c>
      <c r="L3404" s="25">
        <f t="shared" si="561"/>
        <v>0</v>
      </c>
      <c r="M3404" s="25"/>
      <c r="N3404" s="45">
        <v>45941</v>
      </c>
      <c r="O3404" s="54"/>
      <c r="P3404" s="25" t="s">
        <v>320</v>
      </c>
      <c r="Q3404" s="25"/>
      <c r="R3404" s="25"/>
      <c r="S3404" s="3">
        <v>4</v>
      </c>
      <c r="T3404" s="55"/>
      <c r="U3404" s="25" t="s">
        <v>19</v>
      </c>
      <c r="V3404" s="25" t="str">
        <f>VLOOKUP(P3404,'Customer List'!B:C,2,)</f>
        <v>Gujrat</v>
      </c>
      <c r="W3404" s="56" t="s">
        <v>4865</v>
      </c>
      <c r="X3404" s="45" t="str">
        <f t="shared" si="559"/>
        <v/>
      </c>
      <c r="Y3404" s="25" t="str">
        <f t="shared" si="553"/>
        <v/>
      </c>
      <c r="Z3404" s="25" t="str">
        <f t="shared" si="554"/>
        <v>Saturday</v>
      </c>
      <c r="AA3404" s="25" t="str">
        <f t="shared" si="555"/>
        <v/>
      </c>
      <c r="AB3404" s="25" t="str">
        <f>VLOOKUP(U3404,'Currency Sheet'!A:C,3,)</f>
        <v>DOLLAR</v>
      </c>
      <c r="AC3404" s="67" t="str">
        <f>VLOOKUP(P3404,'Customer List'!B:D,3,)</f>
        <v>OutStation</v>
      </c>
    </row>
    <row r="3405" spans="1:29" x14ac:dyDescent="0.25">
      <c r="A3405" s="25">
        <f t="shared" si="560"/>
        <v>3401</v>
      </c>
      <c r="B3405" s="25" t="s">
        <v>4860</v>
      </c>
      <c r="C3405" s="45">
        <v>45933</v>
      </c>
      <c r="D3405" s="45">
        <v>45938</v>
      </c>
      <c r="E3405" s="8">
        <v>86.8</v>
      </c>
      <c r="F3405" s="8">
        <f t="shared" si="556"/>
        <v>7638.4</v>
      </c>
      <c r="G3405" s="54">
        <f t="shared" si="557"/>
        <v>7638.4</v>
      </c>
      <c r="H3405" s="25">
        <v>773302</v>
      </c>
      <c r="I3405" s="25" t="s">
        <v>4854</v>
      </c>
      <c r="J3405" s="25">
        <v>1</v>
      </c>
      <c r="K3405" s="25">
        <v>1</v>
      </c>
      <c r="L3405" s="25">
        <f t="shared" si="561"/>
        <v>0</v>
      </c>
      <c r="M3405" s="25"/>
      <c r="N3405" s="45">
        <v>45941</v>
      </c>
      <c r="O3405" s="54"/>
      <c r="P3405" s="25" t="s">
        <v>299</v>
      </c>
      <c r="Q3405" s="25"/>
      <c r="R3405" s="25"/>
      <c r="S3405" s="3">
        <v>-20</v>
      </c>
      <c r="T3405" s="55"/>
      <c r="U3405" s="25" t="s">
        <v>19</v>
      </c>
      <c r="V3405" s="25" t="str">
        <f>VLOOKUP(P3405,'Customer List'!B:C,2,)</f>
        <v>Banglore</v>
      </c>
      <c r="W3405" s="56" t="s">
        <v>4865</v>
      </c>
      <c r="X3405" s="45" t="str">
        <f t="shared" si="559"/>
        <v/>
      </c>
      <c r="Y3405" s="25" t="str">
        <f t="shared" si="553"/>
        <v/>
      </c>
      <c r="Z3405" s="25" t="str">
        <f t="shared" si="554"/>
        <v>Saturday</v>
      </c>
      <c r="AA3405" s="25" t="str">
        <f t="shared" si="555"/>
        <v/>
      </c>
      <c r="AB3405" s="25" t="str">
        <f>VLOOKUP(U3405,'Currency Sheet'!A:C,3,)</f>
        <v>DOLLAR</v>
      </c>
      <c r="AC3405" s="67" t="str">
        <f>VLOOKUP(P3405,'Customer List'!B:D,3,)</f>
        <v>OutStation</v>
      </c>
    </row>
    <row r="3406" spans="1:29" x14ac:dyDescent="0.25">
      <c r="A3406" s="25">
        <f t="shared" si="560"/>
        <v>3402</v>
      </c>
      <c r="B3406" s="25" t="s">
        <v>4860</v>
      </c>
      <c r="C3406" s="45">
        <v>45933</v>
      </c>
      <c r="D3406" s="45">
        <v>45938</v>
      </c>
      <c r="E3406" s="8">
        <v>58.1</v>
      </c>
      <c r="F3406" s="8">
        <f t="shared" si="556"/>
        <v>5112.8</v>
      </c>
      <c r="G3406" s="54">
        <f t="shared" si="557"/>
        <v>5112.8</v>
      </c>
      <c r="H3406" s="25">
        <v>776702</v>
      </c>
      <c r="I3406" s="25" t="s">
        <v>4855</v>
      </c>
      <c r="J3406" s="25">
        <v>1</v>
      </c>
      <c r="K3406" s="25">
        <v>1</v>
      </c>
      <c r="L3406" s="25">
        <f t="shared" si="561"/>
        <v>0</v>
      </c>
      <c r="M3406" s="25"/>
      <c r="N3406" s="45">
        <v>45941</v>
      </c>
      <c r="O3406" s="54"/>
      <c r="P3406" s="25" t="s">
        <v>296</v>
      </c>
      <c r="Q3406" s="25"/>
      <c r="R3406" s="25"/>
      <c r="S3406" s="3">
        <v>-20</v>
      </c>
      <c r="T3406" s="55"/>
      <c r="U3406" s="25" t="s">
        <v>19</v>
      </c>
      <c r="V3406" s="25" t="str">
        <f>VLOOKUP(P3406,'Customer List'!B:C,2,)</f>
        <v>Kerala</v>
      </c>
      <c r="W3406" s="56" t="s">
        <v>4865</v>
      </c>
      <c r="X3406" s="45" t="str">
        <f t="shared" si="559"/>
        <v/>
      </c>
      <c r="Y3406" s="25" t="str">
        <f t="shared" si="553"/>
        <v/>
      </c>
      <c r="Z3406" s="25" t="str">
        <f t="shared" si="554"/>
        <v>Saturday</v>
      </c>
      <c r="AA3406" s="25" t="str">
        <f t="shared" si="555"/>
        <v/>
      </c>
      <c r="AB3406" s="25" t="str">
        <f>VLOOKUP(U3406,'Currency Sheet'!A:C,3,)</f>
        <v>DOLLAR</v>
      </c>
      <c r="AC3406" s="67" t="str">
        <f>VLOOKUP(P3406,'Customer List'!B:D,3,)</f>
        <v>OutStation</v>
      </c>
    </row>
    <row r="3407" spans="1:29" x14ac:dyDescent="0.25">
      <c r="A3407" s="25">
        <f t="shared" si="560"/>
        <v>3403</v>
      </c>
      <c r="B3407" s="25" t="s">
        <v>4860</v>
      </c>
      <c r="C3407" s="45">
        <v>45933</v>
      </c>
      <c r="D3407" s="45">
        <v>45938</v>
      </c>
      <c r="E3407" s="8">
        <v>451.5</v>
      </c>
      <c r="F3407" s="8">
        <f t="shared" si="556"/>
        <v>39732</v>
      </c>
      <c r="G3407" s="54">
        <f t="shared" si="557"/>
        <v>39732</v>
      </c>
      <c r="H3407" s="25">
        <v>777406</v>
      </c>
      <c r="I3407" s="25" t="s">
        <v>4856</v>
      </c>
      <c r="J3407" s="25">
        <v>1</v>
      </c>
      <c r="K3407" s="25">
        <v>1</v>
      </c>
      <c r="L3407" s="25">
        <f t="shared" si="561"/>
        <v>0</v>
      </c>
      <c r="M3407" s="25"/>
      <c r="N3407" s="45">
        <v>45941</v>
      </c>
      <c r="O3407" s="54"/>
      <c r="P3407" s="25" t="s">
        <v>2052</v>
      </c>
      <c r="Q3407" s="25"/>
      <c r="R3407" s="25"/>
      <c r="S3407" s="3">
        <v>-20</v>
      </c>
      <c r="T3407" s="55"/>
      <c r="U3407" s="25" t="s">
        <v>19</v>
      </c>
      <c r="V3407" s="25" t="str">
        <f>VLOOKUP(P3407,'Customer List'!B:C,2,)</f>
        <v>Pune</v>
      </c>
      <c r="W3407" s="56" t="s">
        <v>4865</v>
      </c>
      <c r="X3407" s="45" t="str">
        <f t="shared" si="559"/>
        <v/>
      </c>
      <c r="Y3407" s="25" t="str">
        <f t="shared" si="553"/>
        <v/>
      </c>
      <c r="Z3407" s="25" t="str">
        <f t="shared" si="554"/>
        <v>Saturday</v>
      </c>
      <c r="AA3407" s="25" t="str">
        <f t="shared" si="555"/>
        <v/>
      </c>
      <c r="AB3407" s="25" t="str">
        <f>VLOOKUP(U3407,'Currency Sheet'!A:C,3,)</f>
        <v>DOLLAR</v>
      </c>
      <c r="AC3407" s="67" t="str">
        <f>VLOOKUP(P3407,'Customer List'!B:D,3,)</f>
        <v>OutStation</v>
      </c>
    </row>
    <row r="3408" spans="1:29" x14ac:dyDescent="0.25">
      <c r="A3408" s="25">
        <f t="shared" si="560"/>
        <v>3404</v>
      </c>
      <c r="B3408" s="25" t="s">
        <v>4860</v>
      </c>
      <c r="C3408" s="45">
        <v>45933</v>
      </c>
      <c r="D3408" s="45">
        <v>45938</v>
      </c>
      <c r="E3408" s="8">
        <v>78.400000000000006</v>
      </c>
      <c r="F3408" s="8">
        <f t="shared" si="556"/>
        <v>6899.2000000000007</v>
      </c>
      <c r="G3408" s="54">
        <f t="shared" si="557"/>
        <v>13798.400000000001</v>
      </c>
      <c r="H3408" s="25">
        <v>801702</v>
      </c>
      <c r="I3408" s="25" t="s">
        <v>4857</v>
      </c>
      <c r="J3408" s="25">
        <v>2</v>
      </c>
      <c r="K3408" s="25">
        <v>2</v>
      </c>
      <c r="L3408" s="25">
        <f t="shared" si="561"/>
        <v>0</v>
      </c>
      <c r="M3408" s="25" t="s">
        <v>4928</v>
      </c>
      <c r="N3408" s="45">
        <v>45939</v>
      </c>
      <c r="O3408" s="54">
        <v>21280</v>
      </c>
      <c r="P3408" s="25" t="s">
        <v>214</v>
      </c>
      <c r="Q3408" s="25" t="s">
        <v>1131</v>
      </c>
      <c r="R3408" s="25" t="s">
        <v>1131</v>
      </c>
      <c r="S3408" s="3">
        <v>4</v>
      </c>
      <c r="T3408" s="55"/>
      <c r="U3408" s="25" t="s">
        <v>19</v>
      </c>
      <c r="V3408" s="25" t="str">
        <f>VLOOKUP(P3408,'Customer List'!B:C,2,)</f>
        <v>Delhi</v>
      </c>
      <c r="W3408" s="56"/>
      <c r="X3408" s="45">
        <f t="shared" si="559"/>
        <v>45939</v>
      </c>
      <c r="Y3408" s="25">
        <f t="shared" ref="Y3408" si="562">IF(X3408="", "", X3408-N3408)</f>
        <v>0</v>
      </c>
      <c r="Z3408" s="25" t="str">
        <f t="shared" ref="Z3408" si="563">IF(N3408="", "", TEXT(N3408, "dddd"))</f>
        <v>Thursday</v>
      </c>
      <c r="AA3408" s="25" t="str">
        <f t="shared" ref="AA3408" si="564">IF(X3408="", "", TEXT(X3408, "dddd"))</f>
        <v>Thursday</v>
      </c>
      <c r="AB3408" s="25" t="str">
        <f>VLOOKUP(U3408,'Currency Sheet'!A:C,3,)</f>
        <v>DOLLAR</v>
      </c>
      <c r="AC3408" s="67" t="str">
        <f>VLOOKUP(P3408,'Customer List'!B:D,3,)</f>
        <v>Local</v>
      </c>
    </row>
    <row r="3409" spans="1:29" x14ac:dyDescent="0.25">
      <c r="A3409" s="25">
        <f t="shared" si="560"/>
        <v>3405</v>
      </c>
      <c r="B3409" s="25" t="s">
        <v>4868</v>
      </c>
      <c r="C3409" s="45">
        <v>45936</v>
      </c>
      <c r="D3409" s="45">
        <v>45939</v>
      </c>
      <c r="E3409" s="8">
        <v>136.80000000000001</v>
      </c>
      <c r="F3409" s="8">
        <f t="shared" si="556"/>
        <v>12038.400000000001</v>
      </c>
      <c r="G3409" s="54">
        <f t="shared" si="557"/>
        <v>120384.00000000001</v>
      </c>
      <c r="H3409" s="25" t="s">
        <v>565</v>
      </c>
      <c r="I3409" s="25"/>
      <c r="J3409" s="25">
        <v>10</v>
      </c>
      <c r="K3409" s="25">
        <v>10</v>
      </c>
      <c r="L3409" s="25">
        <f t="shared" si="561"/>
        <v>0</v>
      </c>
      <c r="M3409" s="25"/>
      <c r="N3409" s="45">
        <v>45941</v>
      </c>
      <c r="O3409" s="54"/>
      <c r="P3409" s="25" t="s">
        <v>320</v>
      </c>
      <c r="Q3409" s="25"/>
      <c r="R3409" s="25"/>
      <c r="S3409" s="3">
        <v>-20</v>
      </c>
      <c r="T3409" s="55"/>
      <c r="U3409" s="25" t="s">
        <v>3360</v>
      </c>
      <c r="V3409" s="25" t="str">
        <f>VLOOKUP(P3409,'Customer List'!B:C,2,)</f>
        <v>Gujrat</v>
      </c>
      <c r="W3409" s="56" t="s">
        <v>4865</v>
      </c>
      <c r="X3409" s="45" t="str">
        <f t="shared" si="559"/>
        <v/>
      </c>
      <c r="Y3409" s="25" t="str">
        <f t="shared" ref="Y3409:Y3412" si="565">IF(X3409="", "", X3409-N3409)</f>
        <v/>
      </c>
      <c r="Z3409" s="25" t="str">
        <f t="shared" ref="Z3409:Z3412" si="566">IF(N3409="", "", TEXT(N3409, "dddd"))</f>
        <v>Saturday</v>
      </c>
      <c r="AA3409" s="25" t="str">
        <f t="shared" ref="AA3409:AA3412" si="567">IF(X3409="", "", TEXT(X3409, "dddd"))</f>
        <v/>
      </c>
      <c r="AB3409" s="25" t="str">
        <f>VLOOKUP(U3409,'Currency Sheet'!A:C,3,)</f>
        <v>DOLLAR</v>
      </c>
      <c r="AC3409" s="67" t="str">
        <f>VLOOKUP(P3409,'Customer List'!B:D,3,)</f>
        <v>OutStation</v>
      </c>
    </row>
    <row r="3410" spans="1:29" x14ac:dyDescent="0.25">
      <c r="A3410" s="25">
        <f t="shared" si="560"/>
        <v>3406</v>
      </c>
      <c r="B3410" s="25" t="s">
        <v>4868</v>
      </c>
      <c r="C3410" s="45">
        <v>45936</v>
      </c>
      <c r="D3410" s="45">
        <v>45939</v>
      </c>
      <c r="E3410" s="8">
        <v>136.80000000000001</v>
      </c>
      <c r="F3410" s="8">
        <f t="shared" si="556"/>
        <v>12038.400000000001</v>
      </c>
      <c r="G3410" s="54">
        <f t="shared" si="557"/>
        <v>48153.600000000006</v>
      </c>
      <c r="H3410" s="25" t="s">
        <v>565</v>
      </c>
      <c r="I3410" s="25"/>
      <c r="J3410" s="25">
        <v>4</v>
      </c>
      <c r="K3410" s="25">
        <v>4</v>
      </c>
      <c r="L3410" s="25">
        <f t="shared" si="561"/>
        <v>0</v>
      </c>
      <c r="M3410" s="25" t="s">
        <v>4915</v>
      </c>
      <c r="N3410" s="45">
        <v>45939</v>
      </c>
      <c r="O3410" s="54">
        <v>85120</v>
      </c>
      <c r="P3410" s="25" t="s">
        <v>4867</v>
      </c>
      <c r="Q3410" s="25">
        <v>58156706370</v>
      </c>
      <c r="R3410" s="25"/>
      <c r="S3410" s="3">
        <v>-20</v>
      </c>
      <c r="T3410" s="55"/>
      <c r="U3410" s="25" t="s">
        <v>3360</v>
      </c>
      <c r="V3410" s="25" t="str">
        <f>VLOOKUP(P3410,'Customer List'!B:C,2,)</f>
        <v>Banglore</v>
      </c>
      <c r="W3410" s="56"/>
      <c r="X3410" s="45" t="str">
        <f t="shared" si="559"/>
        <v/>
      </c>
      <c r="Y3410" s="25" t="str">
        <f t="shared" si="565"/>
        <v/>
      </c>
      <c r="Z3410" s="25" t="str">
        <f t="shared" si="566"/>
        <v>Thursday</v>
      </c>
      <c r="AA3410" s="25" t="str">
        <f t="shared" si="567"/>
        <v/>
      </c>
      <c r="AB3410" s="25" t="str">
        <f>VLOOKUP(U3410,'Currency Sheet'!A:C,3,)</f>
        <v>DOLLAR</v>
      </c>
      <c r="AC3410" s="67" t="str">
        <f>VLOOKUP(P3410,'Customer List'!B:D,3,)</f>
        <v>OutStation</v>
      </c>
    </row>
    <row r="3411" spans="1:29" x14ac:dyDescent="0.25">
      <c r="A3411" s="25">
        <f t="shared" si="560"/>
        <v>3407</v>
      </c>
      <c r="B3411" s="25" t="s">
        <v>4868</v>
      </c>
      <c r="C3411" s="45">
        <v>45936</v>
      </c>
      <c r="D3411" s="45">
        <v>45939</v>
      </c>
      <c r="E3411" s="8">
        <v>2631.9</v>
      </c>
      <c r="F3411" s="8">
        <f t="shared" ref="F3411:F3413" si="568">IF(AB3411="DOLLAR",E3411*88,E3411)</f>
        <v>231607.2</v>
      </c>
      <c r="G3411" s="54">
        <f t="shared" ref="G3411:G3413" si="569">F3411*J3411</f>
        <v>463214.4</v>
      </c>
      <c r="H3411" s="25" t="s">
        <v>1988</v>
      </c>
      <c r="I3411" s="25"/>
      <c r="J3411" s="25">
        <v>2</v>
      </c>
      <c r="K3411" s="25">
        <v>2</v>
      </c>
      <c r="L3411" s="25">
        <f t="shared" si="561"/>
        <v>0</v>
      </c>
      <c r="M3411" s="25"/>
      <c r="N3411" s="45">
        <v>45941</v>
      </c>
      <c r="O3411" s="54"/>
      <c r="P3411" s="25" t="s">
        <v>320</v>
      </c>
      <c r="Q3411" s="25"/>
      <c r="R3411" s="25"/>
      <c r="S3411" s="3">
        <v>4</v>
      </c>
      <c r="T3411" s="55"/>
      <c r="U3411" s="25" t="s">
        <v>3360</v>
      </c>
      <c r="V3411" s="25" t="str">
        <f>VLOOKUP(P3411,'Customer List'!B:C,2,)</f>
        <v>Gujrat</v>
      </c>
      <c r="W3411" s="56" t="s">
        <v>4865</v>
      </c>
      <c r="X3411" s="45" t="str">
        <f t="shared" si="559"/>
        <v/>
      </c>
      <c r="Y3411" s="25" t="str">
        <f t="shared" si="565"/>
        <v/>
      </c>
      <c r="Z3411" s="25" t="str">
        <f t="shared" si="566"/>
        <v>Saturday</v>
      </c>
      <c r="AA3411" s="25" t="str">
        <f t="shared" si="567"/>
        <v/>
      </c>
      <c r="AB3411" s="25" t="str">
        <f>VLOOKUP(U3411,'Currency Sheet'!A:C,3,)</f>
        <v>DOLLAR</v>
      </c>
      <c r="AC3411" s="67" t="str">
        <f>VLOOKUP(P3411,'Customer List'!B:D,3,)</f>
        <v>OutStation</v>
      </c>
    </row>
    <row r="3412" spans="1:29" x14ac:dyDescent="0.25">
      <c r="A3412" s="25">
        <f t="shared" si="560"/>
        <v>3408</v>
      </c>
      <c r="B3412" s="25" t="s">
        <v>4868</v>
      </c>
      <c r="C3412" s="45">
        <v>45936</v>
      </c>
      <c r="D3412" s="45">
        <v>45939</v>
      </c>
      <c r="E3412" s="8">
        <v>220.5</v>
      </c>
      <c r="F3412" s="8">
        <f t="shared" si="568"/>
        <v>19404</v>
      </c>
      <c r="G3412" s="54">
        <f t="shared" si="569"/>
        <v>38808</v>
      </c>
      <c r="H3412" s="25" t="s">
        <v>4866</v>
      </c>
      <c r="I3412" s="25"/>
      <c r="J3412" s="25">
        <v>2</v>
      </c>
      <c r="K3412" s="25">
        <v>2</v>
      </c>
      <c r="L3412" s="25">
        <f t="shared" si="561"/>
        <v>0</v>
      </c>
      <c r="M3412" s="25"/>
      <c r="N3412" s="45">
        <v>45941</v>
      </c>
      <c r="O3412" s="54"/>
      <c r="P3412" s="25" t="s">
        <v>4859</v>
      </c>
      <c r="Q3412" s="25"/>
      <c r="R3412" s="25"/>
      <c r="S3412" s="3">
        <v>4</v>
      </c>
      <c r="T3412" s="55"/>
      <c r="U3412" s="25" t="s">
        <v>3360</v>
      </c>
      <c r="V3412" s="25" t="str">
        <f>VLOOKUP(P3412,'Customer List'!B:C,2,)</f>
        <v>Mumbai</v>
      </c>
      <c r="W3412" s="56" t="s">
        <v>4865</v>
      </c>
      <c r="X3412" s="45" t="str">
        <f t="shared" si="559"/>
        <v/>
      </c>
      <c r="Y3412" s="25" t="str">
        <f t="shared" si="565"/>
        <v/>
      </c>
      <c r="Z3412" s="25" t="str">
        <f t="shared" si="566"/>
        <v>Saturday</v>
      </c>
      <c r="AA3412" s="25" t="str">
        <f t="shared" si="567"/>
        <v/>
      </c>
      <c r="AB3412" s="25" t="str">
        <f>VLOOKUP(U3412,'Currency Sheet'!A:C,3,)</f>
        <v>DOLLAR</v>
      </c>
      <c r="AC3412" s="67" t="str">
        <f>VLOOKUP(P3412,'Customer List'!B:D,3,)</f>
        <v>OutStation</v>
      </c>
    </row>
    <row r="3413" spans="1:29" x14ac:dyDescent="0.25">
      <c r="A3413" s="25">
        <f t="shared" si="560"/>
        <v>3409</v>
      </c>
      <c r="B3413" s="25">
        <v>179957</v>
      </c>
      <c r="C3413" s="45">
        <v>45936</v>
      </c>
      <c r="D3413" s="45">
        <v>45939</v>
      </c>
      <c r="E3413" s="8">
        <v>171.99</v>
      </c>
      <c r="F3413" s="8">
        <f t="shared" si="568"/>
        <v>15135.12</v>
      </c>
      <c r="G3413" s="54">
        <f t="shared" si="569"/>
        <v>15135.12</v>
      </c>
      <c r="H3413" s="25" t="s">
        <v>4996</v>
      </c>
      <c r="I3413" s="25" t="s">
        <v>4997</v>
      </c>
      <c r="J3413" s="25">
        <v>1</v>
      </c>
      <c r="K3413" s="25">
        <v>1</v>
      </c>
      <c r="L3413" s="25">
        <f t="shared" si="561"/>
        <v>0</v>
      </c>
      <c r="M3413" s="25"/>
      <c r="N3413" s="45">
        <v>45941</v>
      </c>
      <c r="O3413" s="54"/>
      <c r="P3413" s="25" t="s">
        <v>622</v>
      </c>
      <c r="Q3413" s="25"/>
      <c r="R3413" s="25"/>
      <c r="S3413" s="3">
        <v>4</v>
      </c>
      <c r="T3413" s="55"/>
      <c r="U3413" s="25" t="s">
        <v>424</v>
      </c>
      <c r="V3413" s="25" t="str">
        <f>VLOOKUP(P3413,'Customer List'!B:C,2,)</f>
        <v>Hyderabad</v>
      </c>
      <c r="W3413" s="56" t="s">
        <v>4865</v>
      </c>
      <c r="X3413" s="45" t="str">
        <f t="shared" ref="X3413:X3414" si="570">IF(OR(R3413 = "PRIYANKA MADAM", R3413 = "DEEPAK", R3413 = "PORTER"),N3413,"")</f>
        <v/>
      </c>
      <c r="Y3413" s="25" t="str">
        <f t="shared" ref="Y3413:Y3414" si="571">IF(X3413="", "", X3413-N3413)</f>
        <v/>
      </c>
      <c r="Z3413" s="25" t="str">
        <f t="shared" ref="Z3413:Z3414" si="572">IF(N3413="", "", TEXT(N3413, "dddd"))</f>
        <v>Saturday</v>
      </c>
      <c r="AA3413" s="25" t="str">
        <f t="shared" ref="AA3413:AA3414" si="573">IF(X3413="", "", TEXT(X3413, "dddd"))</f>
        <v/>
      </c>
      <c r="AB3413" s="25" t="str">
        <f>VLOOKUP(U3413,'Currency Sheet'!A:C,3,)</f>
        <v>DOLLAR</v>
      </c>
      <c r="AC3413" s="67" t="str">
        <f>VLOOKUP(P3413,'Customer List'!B:D,3,)</f>
        <v>OutStation</v>
      </c>
    </row>
    <row r="3414" spans="1:29" x14ac:dyDescent="0.25">
      <c r="A3414" s="25">
        <f t="shared" si="560"/>
        <v>3410</v>
      </c>
      <c r="B3414" s="25">
        <v>179957</v>
      </c>
      <c r="C3414" s="45">
        <v>45936</v>
      </c>
      <c r="D3414" s="45">
        <v>45939</v>
      </c>
      <c r="E3414" s="8">
        <f>8020.41/3</f>
        <v>2673.47</v>
      </c>
      <c r="F3414" s="8">
        <f t="shared" ref="F3414" si="574">IF(AB3414="DOLLAR",E3414*88,E3414)</f>
        <v>235265.36</v>
      </c>
      <c r="G3414" s="54">
        <f t="shared" ref="G3414" si="575">F3414*J3414</f>
        <v>705796.08</v>
      </c>
      <c r="H3414" s="25" t="s">
        <v>442</v>
      </c>
      <c r="I3414" s="25" t="s">
        <v>4998</v>
      </c>
      <c r="J3414" s="25">
        <v>3</v>
      </c>
      <c r="K3414" s="25">
        <v>3</v>
      </c>
      <c r="L3414" s="25">
        <f t="shared" si="561"/>
        <v>0</v>
      </c>
      <c r="M3414" s="25"/>
      <c r="N3414" s="45">
        <v>45941</v>
      </c>
      <c r="O3414" s="54"/>
      <c r="P3414" s="25" t="s">
        <v>371</v>
      </c>
      <c r="Q3414" s="25"/>
      <c r="R3414" s="25"/>
      <c r="S3414" s="3">
        <v>4</v>
      </c>
      <c r="T3414" s="55"/>
      <c r="U3414" s="25" t="s">
        <v>424</v>
      </c>
      <c r="V3414" s="25" t="str">
        <f>VLOOKUP(P3414,'Customer List'!B:C,2,)</f>
        <v>Gujrat</v>
      </c>
      <c r="W3414" s="56" t="s">
        <v>4865</v>
      </c>
      <c r="X3414" s="45" t="str">
        <f t="shared" si="570"/>
        <v/>
      </c>
      <c r="Y3414" s="25" t="str">
        <f t="shared" si="571"/>
        <v/>
      </c>
      <c r="Z3414" s="25" t="str">
        <f t="shared" si="572"/>
        <v>Saturday</v>
      </c>
      <c r="AA3414" s="25" t="str">
        <f t="shared" si="573"/>
        <v/>
      </c>
      <c r="AB3414" s="25" t="str">
        <f>VLOOKUP(U3414,'Currency Sheet'!A:C,3,)</f>
        <v>DOLLAR</v>
      </c>
      <c r="AC3414" s="67" t="str">
        <f>VLOOKUP(P3414,'Customer List'!B:D,3,)</f>
        <v>OutStation</v>
      </c>
    </row>
  </sheetData>
  <conditionalFormatting sqref="P1045">
    <cfRule type="duplicateValues" dxfId="17" priority="46"/>
  </conditionalFormatting>
  <conditionalFormatting sqref="P1101">
    <cfRule type="duplicateValues" dxfId="16" priority="47"/>
  </conditionalFormatting>
  <conditionalFormatting sqref="P1339">
    <cfRule type="duplicateValues" dxfId="15" priority="40"/>
    <cfRule type="duplicateValues" dxfId="14" priority="41"/>
    <cfRule type="duplicateValues" dxfId="13" priority="4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06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06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3303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 t="str">
        <v>EED119711</v>
      </c>
      <c r="B3174" s="46">
        <v>45938</v>
      </c>
      <c r="C3174" s="27">
        <v>100204</v>
      </c>
    </row>
    <row r="3175" spans="1:3" x14ac:dyDescent="0.25">
      <c r="A3175" s="27" t="str">
        <v>EED119711</v>
      </c>
      <c r="B3175" s="46">
        <v>45938</v>
      </c>
      <c r="C3175" s="27">
        <v>100216</v>
      </c>
    </row>
    <row r="3176" spans="1:3" x14ac:dyDescent="0.25">
      <c r="A3176" s="27" t="str">
        <v>EED119711</v>
      </c>
      <c r="B3176" s="46">
        <v>45938</v>
      </c>
      <c r="C3176" s="27">
        <v>100222</v>
      </c>
    </row>
    <row r="3177" spans="1:3" x14ac:dyDescent="0.25">
      <c r="A3177" s="27" t="str">
        <v>EED119711</v>
      </c>
      <c r="B3177" s="46">
        <v>45938</v>
      </c>
      <c r="C3177" s="27">
        <v>100732</v>
      </c>
    </row>
    <row r="3178" spans="1:3" x14ac:dyDescent="0.25">
      <c r="A3178" s="27" t="str">
        <v>EED119711</v>
      </c>
      <c r="B3178" s="46">
        <v>45938</v>
      </c>
      <c r="C3178" s="27">
        <v>101205</v>
      </c>
    </row>
    <row r="3179" spans="1:3" x14ac:dyDescent="0.25">
      <c r="A3179" s="27" t="str">
        <v>EED119711</v>
      </c>
      <c r="B3179" s="46">
        <v>45938</v>
      </c>
      <c r="C3179" s="27">
        <v>101206</v>
      </c>
    </row>
    <row r="3180" spans="1:3" x14ac:dyDescent="0.25">
      <c r="A3180" s="27" t="str">
        <v>EED119711</v>
      </c>
      <c r="B3180" s="46">
        <v>45938</v>
      </c>
      <c r="C3180" s="27">
        <v>101222</v>
      </c>
    </row>
    <row r="3181" spans="1:3" x14ac:dyDescent="0.25">
      <c r="A3181" s="27" t="str">
        <v>EED119711</v>
      </c>
      <c r="B3181" s="46">
        <v>45938</v>
      </c>
      <c r="C3181" s="27">
        <v>102711</v>
      </c>
    </row>
    <row r="3182" spans="1:3" x14ac:dyDescent="0.25">
      <c r="A3182" s="27" t="str">
        <v>EED119711</v>
      </c>
      <c r="B3182" s="46">
        <v>45938</v>
      </c>
      <c r="C3182" s="27">
        <v>103116</v>
      </c>
    </row>
    <row r="3183" spans="1:3" x14ac:dyDescent="0.25">
      <c r="A3183" s="27" t="str">
        <v>EED119711</v>
      </c>
      <c r="B3183" s="46">
        <v>45938</v>
      </c>
      <c r="C3183" s="27">
        <v>103134</v>
      </c>
    </row>
    <row r="3184" spans="1:3" x14ac:dyDescent="0.25">
      <c r="A3184" s="27" t="str">
        <v>EED119711</v>
      </c>
      <c r="B3184" s="46">
        <v>45938</v>
      </c>
      <c r="C3184" s="27">
        <v>104732</v>
      </c>
    </row>
    <row r="3185" spans="1:3" x14ac:dyDescent="0.25">
      <c r="A3185" s="27" t="str">
        <v>EED119711</v>
      </c>
      <c r="B3185" s="46">
        <v>45938</v>
      </c>
      <c r="C3185" s="27">
        <v>104733</v>
      </c>
    </row>
    <row r="3186" spans="1:3" x14ac:dyDescent="0.25">
      <c r="A3186" s="27" t="str">
        <v>EED119711</v>
      </c>
      <c r="B3186" s="46">
        <v>45938</v>
      </c>
      <c r="C3186" s="27">
        <v>105012</v>
      </c>
    </row>
    <row r="3187" spans="1:3" x14ac:dyDescent="0.25">
      <c r="A3187" s="27" t="str">
        <v>EED119711</v>
      </c>
      <c r="B3187" s="46">
        <v>45938</v>
      </c>
      <c r="C3187" s="27">
        <v>105841</v>
      </c>
    </row>
    <row r="3188" spans="1:3" x14ac:dyDescent="0.25">
      <c r="A3188" s="27" t="str">
        <v>EED119711</v>
      </c>
      <c r="B3188" s="46">
        <v>45938</v>
      </c>
      <c r="C3188" s="27">
        <v>107622</v>
      </c>
    </row>
    <row r="3189" spans="1:3" x14ac:dyDescent="0.25">
      <c r="A3189" s="27" t="str">
        <v>EED119711</v>
      </c>
      <c r="B3189" s="46">
        <v>45938</v>
      </c>
      <c r="C3189" s="27">
        <v>108408</v>
      </c>
    </row>
    <row r="3190" spans="1:3" x14ac:dyDescent="0.25">
      <c r="A3190" s="27" t="str">
        <v>EED119711</v>
      </c>
      <c r="B3190" s="46">
        <v>45938</v>
      </c>
      <c r="C3190" s="27">
        <v>112503</v>
      </c>
    </row>
    <row r="3191" spans="1:3" x14ac:dyDescent="0.25">
      <c r="A3191" s="27" t="str">
        <v>EED119711</v>
      </c>
      <c r="B3191" s="46">
        <v>45938</v>
      </c>
      <c r="C3191" s="27">
        <v>116006</v>
      </c>
    </row>
    <row r="3192" spans="1:3" x14ac:dyDescent="0.25">
      <c r="A3192" s="27" t="str">
        <v>EED119711</v>
      </c>
      <c r="B3192" s="46">
        <v>45938</v>
      </c>
      <c r="C3192" s="27">
        <v>117308</v>
      </c>
    </row>
    <row r="3193" spans="1:3" x14ac:dyDescent="0.25">
      <c r="A3193" s="27" t="str">
        <v>EED119711</v>
      </c>
      <c r="B3193" s="46">
        <v>45938</v>
      </c>
      <c r="C3193" s="27">
        <v>117318</v>
      </c>
    </row>
    <row r="3194" spans="1:3" x14ac:dyDescent="0.25">
      <c r="A3194" s="27" t="str">
        <v>EED119711</v>
      </c>
      <c r="B3194" s="46">
        <v>45938</v>
      </c>
      <c r="C3194" s="27">
        <v>121426</v>
      </c>
    </row>
    <row r="3195" spans="1:3" x14ac:dyDescent="0.25">
      <c r="A3195" s="27" t="str">
        <v>EED119711</v>
      </c>
      <c r="B3195" s="46">
        <v>45938</v>
      </c>
      <c r="C3195" s="27">
        <v>123107</v>
      </c>
    </row>
    <row r="3196" spans="1:3" x14ac:dyDescent="0.25">
      <c r="A3196" s="27" t="str">
        <v>EED119711</v>
      </c>
      <c r="B3196" s="46">
        <v>45938</v>
      </c>
      <c r="C3196" s="27">
        <v>123127</v>
      </c>
    </row>
    <row r="3197" spans="1:3" x14ac:dyDescent="0.25">
      <c r="A3197" s="27" t="str">
        <v>EED119711</v>
      </c>
      <c r="B3197" s="46">
        <v>45938</v>
      </c>
      <c r="C3197" s="27">
        <v>123130</v>
      </c>
    </row>
    <row r="3198" spans="1:3" x14ac:dyDescent="0.25">
      <c r="A3198" s="27" t="str">
        <v>EED119711</v>
      </c>
      <c r="B3198" s="46">
        <v>45938</v>
      </c>
      <c r="C3198" s="27">
        <v>123173</v>
      </c>
    </row>
    <row r="3199" spans="1:3" x14ac:dyDescent="0.25">
      <c r="A3199" s="27" t="str">
        <v>EED119711</v>
      </c>
      <c r="B3199" s="46">
        <v>45938</v>
      </c>
      <c r="C3199" s="27">
        <v>124625</v>
      </c>
    </row>
    <row r="3200" spans="1:3" x14ac:dyDescent="0.25">
      <c r="A3200" s="27" t="str">
        <v>EED119711</v>
      </c>
      <c r="B3200" s="46">
        <v>45938</v>
      </c>
      <c r="C3200" s="27">
        <v>126406</v>
      </c>
    </row>
    <row r="3201" spans="1:3" x14ac:dyDescent="0.25">
      <c r="A3201" s="27" t="str">
        <v>EED119711</v>
      </c>
      <c r="B3201" s="46">
        <v>45938</v>
      </c>
      <c r="C3201" s="27">
        <v>126422</v>
      </c>
    </row>
    <row r="3202" spans="1:3" x14ac:dyDescent="0.25">
      <c r="A3202" s="27" t="str">
        <v>EED119711</v>
      </c>
      <c r="B3202" s="46">
        <v>45938</v>
      </c>
      <c r="C3202" s="27">
        <v>141720</v>
      </c>
    </row>
    <row r="3203" spans="1:3" x14ac:dyDescent="0.25">
      <c r="A3203" s="27" t="str">
        <v>EED119711</v>
      </c>
      <c r="B3203" s="46">
        <v>45938</v>
      </c>
      <c r="C3203" s="27">
        <v>142517</v>
      </c>
    </row>
    <row r="3204" spans="1:3" x14ac:dyDescent="0.25">
      <c r="A3204" s="27" t="str">
        <v>EED119711</v>
      </c>
      <c r="B3204" s="46">
        <v>45938</v>
      </c>
      <c r="C3204" s="27">
        <v>142604</v>
      </c>
    </row>
    <row r="3205" spans="1:3" x14ac:dyDescent="0.25">
      <c r="A3205" s="27" t="str">
        <v>EED119711</v>
      </c>
      <c r="B3205" s="46">
        <v>45938</v>
      </c>
      <c r="C3205" s="27">
        <v>145510</v>
      </c>
    </row>
    <row r="3206" spans="1:3" x14ac:dyDescent="0.25">
      <c r="A3206" s="27" t="str">
        <v>EED119711</v>
      </c>
      <c r="B3206" s="46">
        <v>45938</v>
      </c>
      <c r="C3206" s="27">
        <v>159220</v>
      </c>
    </row>
    <row r="3207" spans="1:3" x14ac:dyDescent="0.25">
      <c r="A3207" s="27" t="str">
        <v>EED119711</v>
      </c>
      <c r="B3207" s="46">
        <v>45938</v>
      </c>
      <c r="C3207" s="27">
        <v>165804</v>
      </c>
    </row>
    <row r="3208" spans="1:3" x14ac:dyDescent="0.25">
      <c r="A3208" s="27" t="str">
        <v>EED119711</v>
      </c>
      <c r="B3208" s="46">
        <v>45938</v>
      </c>
      <c r="C3208" s="27">
        <v>300306</v>
      </c>
    </row>
    <row r="3209" spans="1:3" x14ac:dyDescent="0.25">
      <c r="A3209" s="27" t="str">
        <v>EED119711</v>
      </c>
      <c r="B3209" s="46">
        <v>45938</v>
      </c>
      <c r="C3209" s="27">
        <v>301028</v>
      </c>
    </row>
    <row r="3210" spans="1:3" x14ac:dyDescent="0.25">
      <c r="A3210" s="27" t="str">
        <v>EED119711</v>
      </c>
      <c r="B3210" s="46">
        <v>45938</v>
      </c>
      <c r="C3210" s="27">
        <v>302212</v>
      </c>
    </row>
    <row r="3211" spans="1:3" x14ac:dyDescent="0.25">
      <c r="A3211" s="27" t="str">
        <v>EED119711</v>
      </c>
      <c r="B3211" s="46">
        <v>45938</v>
      </c>
      <c r="C3211" s="27">
        <v>302864</v>
      </c>
    </row>
    <row r="3212" spans="1:3" x14ac:dyDescent="0.25">
      <c r="A3212" s="27" t="str">
        <v>EED119711</v>
      </c>
      <c r="B3212" s="46">
        <v>45938</v>
      </c>
      <c r="C3212" s="27">
        <v>302904</v>
      </c>
    </row>
    <row r="3213" spans="1:3" x14ac:dyDescent="0.25">
      <c r="A3213" s="27" t="str">
        <v>EED119711</v>
      </c>
      <c r="B3213" s="46">
        <v>45938</v>
      </c>
      <c r="C3213" s="27">
        <v>303403</v>
      </c>
    </row>
    <row r="3214" spans="1:3" x14ac:dyDescent="0.25">
      <c r="A3214" s="27" t="str">
        <v>EED119711</v>
      </c>
      <c r="B3214" s="46">
        <v>45938</v>
      </c>
      <c r="C3214" s="27">
        <v>303508</v>
      </c>
    </row>
    <row r="3215" spans="1:3" x14ac:dyDescent="0.25">
      <c r="A3215" s="27" t="str">
        <v>EED119711</v>
      </c>
      <c r="B3215" s="46">
        <v>45938</v>
      </c>
      <c r="C3215" s="27">
        <v>304128</v>
      </c>
    </row>
    <row r="3216" spans="1:3" x14ac:dyDescent="0.25">
      <c r="A3216" s="27" t="str">
        <v>EED119711</v>
      </c>
      <c r="B3216" s="46">
        <v>45938</v>
      </c>
      <c r="C3216" s="27">
        <v>304810</v>
      </c>
    </row>
    <row r="3217" spans="1:3" x14ac:dyDescent="0.25">
      <c r="A3217" s="27" t="str">
        <v>EED119711</v>
      </c>
      <c r="B3217" s="46">
        <v>45938</v>
      </c>
      <c r="C3217" s="27">
        <v>307616</v>
      </c>
    </row>
    <row r="3218" spans="1:3" x14ac:dyDescent="0.25">
      <c r="A3218" s="27" t="str">
        <v>EED119711</v>
      </c>
      <c r="B3218" s="46">
        <v>45938</v>
      </c>
      <c r="C3218" s="27">
        <v>310910</v>
      </c>
    </row>
    <row r="3219" spans="1:3" x14ac:dyDescent="0.25">
      <c r="A3219" s="27" t="str">
        <v>EED119711</v>
      </c>
      <c r="B3219" s="46">
        <v>45938</v>
      </c>
      <c r="C3219" s="27">
        <v>317434</v>
      </c>
    </row>
    <row r="3220" spans="1:3" x14ac:dyDescent="0.25">
      <c r="A3220" s="27" t="str">
        <v>EED119711</v>
      </c>
      <c r="B3220" s="46">
        <v>45938</v>
      </c>
      <c r="C3220" s="27">
        <v>318340</v>
      </c>
    </row>
    <row r="3221" spans="1:3" x14ac:dyDescent="0.25">
      <c r="A3221" s="27" t="str">
        <v>EED119711</v>
      </c>
      <c r="B3221" s="46">
        <v>45938</v>
      </c>
      <c r="C3221" s="27">
        <v>328114</v>
      </c>
    </row>
    <row r="3222" spans="1:3" x14ac:dyDescent="0.25">
      <c r="A3222" s="27" t="str">
        <v>EED119711</v>
      </c>
      <c r="B3222" s="46">
        <v>45938</v>
      </c>
      <c r="C3222" s="27">
        <v>329950</v>
      </c>
    </row>
    <row r="3223" spans="1:3" x14ac:dyDescent="0.25">
      <c r="A3223" s="27" t="str">
        <v>EED119711</v>
      </c>
      <c r="B3223" s="46">
        <v>45938</v>
      </c>
      <c r="C3223" s="27">
        <v>331416</v>
      </c>
    </row>
    <row r="3224" spans="1:3" x14ac:dyDescent="0.25">
      <c r="A3224" s="27" t="str">
        <v>EED119711</v>
      </c>
      <c r="B3224" s="46">
        <v>45938</v>
      </c>
      <c r="C3224" s="27">
        <v>334330</v>
      </c>
    </row>
    <row r="3225" spans="1:3" x14ac:dyDescent="0.25">
      <c r="A3225" s="27" t="str">
        <v>EED119711</v>
      </c>
      <c r="B3225" s="46">
        <v>45938</v>
      </c>
      <c r="C3225" s="27">
        <v>336119</v>
      </c>
    </row>
    <row r="3226" spans="1:3" x14ac:dyDescent="0.25">
      <c r="A3226" s="27" t="str">
        <v>EED119711</v>
      </c>
      <c r="B3226" s="46">
        <v>45938</v>
      </c>
      <c r="C3226" s="27">
        <v>342915</v>
      </c>
    </row>
    <row r="3227" spans="1:3" x14ac:dyDescent="0.25">
      <c r="A3227" s="27" t="str">
        <v>EED119711</v>
      </c>
      <c r="B3227" s="46">
        <v>45938</v>
      </c>
      <c r="C3227" s="27">
        <v>343512</v>
      </c>
    </row>
    <row r="3228" spans="1:3" x14ac:dyDescent="0.25">
      <c r="A3228" s="27" t="str">
        <v>EED119711</v>
      </c>
      <c r="B3228" s="46">
        <v>45938</v>
      </c>
      <c r="C3228" s="27">
        <v>344604</v>
      </c>
    </row>
    <row r="3229" spans="1:3" x14ac:dyDescent="0.25">
      <c r="A3229" s="27" t="str">
        <v>EED119711</v>
      </c>
      <c r="B3229" s="46">
        <v>45938</v>
      </c>
      <c r="C3229" s="27">
        <v>344748</v>
      </c>
    </row>
    <row r="3230" spans="1:3" x14ac:dyDescent="0.25">
      <c r="A3230" s="27" t="str">
        <v>EED119711</v>
      </c>
      <c r="B3230" s="46">
        <v>45938</v>
      </c>
      <c r="C3230" s="27">
        <v>347507</v>
      </c>
    </row>
    <row r="3231" spans="1:3" x14ac:dyDescent="0.25">
      <c r="A3231" s="27" t="str">
        <v>EED119711</v>
      </c>
      <c r="B3231" s="46">
        <v>45938</v>
      </c>
      <c r="C3231" s="27">
        <v>348206</v>
      </c>
    </row>
    <row r="3232" spans="1:3" x14ac:dyDescent="0.25">
      <c r="A3232" s="27" t="str">
        <v>EED119711</v>
      </c>
      <c r="B3232" s="46">
        <v>45938</v>
      </c>
      <c r="C3232" s="27">
        <v>351336</v>
      </c>
    </row>
    <row r="3233" spans="1:3" x14ac:dyDescent="0.25">
      <c r="A3233" s="27" t="str">
        <v>EED119711</v>
      </c>
      <c r="B3233" s="46">
        <v>45938</v>
      </c>
      <c r="C3233" s="27">
        <v>352318</v>
      </c>
    </row>
    <row r="3234" spans="1:3" x14ac:dyDescent="0.25">
      <c r="A3234" s="27" t="str">
        <v>EED119711</v>
      </c>
      <c r="B3234" s="46">
        <v>45938</v>
      </c>
      <c r="C3234" s="27">
        <v>353719</v>
      </c>
    </row>
    <row r="3235" spans="1:3" x14ac:dyDescent="0.25">
      <c r="A3235" s="27" t="str">
        <v>EED119711</v>
      </c>
      <c r="B3235" s="46">
        <v>45938</v>
      </c>
      <c r="C3235" s="27">
        <v>357504</v>
      </c>
    </row>
    <row r="3236" spans="1:3" x14ac:dyDescent="0.25">
      <c r="A3236" s="27" t="str">
        <v>EED119711</v>
      </c>
      <c r="B3236" s="46">
        <v>45938</v>
      </c>
      <c r="C3236" s="27">
        <v>363010</v>
      </c>
    </row>
    <row r="3237" spans="1:3" x14ac:dyDescent="0.25">
      <c r="A3237" s="27" t="str">
        <v>EED119711</v>
      </c>
      <c r="B3237" s="46">
        <v>45938</v>
      </c>
      <c r="C3237" s="27">
        <v>366608</v>
      </c>
    </row>
    <row r="3238" spans="1:3" x14ac:dyDescent="0.25">
      <c r="A3238" s="27" t="str">
        <v>EED119711</v>
      </c>
      <c r="B3238" s="46">
        <v>45938</v>
      </c>
      <c r="C3238" s="27">
        <v>366914</v>
      </c>
    </row>
    <row r="3239" spans="1:3" x14ac:dyDescent="0.25">
      <c r="A3239" s="27" t="str">
        <v>EED119711</v>
      </c>
      <c r="B3239" s="46">
        <v>45938</v>
      </c>
      <c r="C3239" s="27">
        <v>368508</v>
      </c>
    </row>
    <row r="3240" spans="1:3" x14ac:dyDescent="0.25">
      <c r="A3240" s="27" t="str">
        <v>EED119711</v>
      </c>
      <c r="B3240" s="46">
        <v>45938</v>
      </c>
      <c r="C3240" s="27">
        <v>369905</v>
      </c>
    </row>
    <row r="3241" spans="1:3" x14ac:dyDescent="0.25">
      <c r="A3241" s="27" t="str">
        <v>EED119711</v>
      </c>
      <c r="B3241" s="46">
        <v>45938</v>
      </c>
      <c r="C3241" s="27">
        <v>398202</v>
      </c>
    </row>
    <row r="3242" spans="1:3" x14ac:dyDescent="0.25">
      <c r="A3242" s="27" t="str">
        <v>EED119711</v>
      </c>
      <c r="B3242" s="46">
        <v>45938</v>
      </c>
      <c r="C3242" s="27">
        <v>400120</v>
      </c>
    </row>
    <row r="3243" spans="1:3" x14ac:dyDescent="0.25">
      <c r="A3243" s="27" t="str">
        <v>EED119711</v>
      </c>
      <c r="B3243" s="46">
        <v>45938</v>
      </c>
      <c r="C3243" s="27">
        <v>400126</v>
      </c>
    </row>
    <row r="3244" spans="1:3" x14ac:dyDescent="0.25">
      <c r="A3244" s="27" t="str">
        <v>EED119711</v>
      </c>
      <c r="B3244" s="46">
        <v>45938</v>
      </c>
      <c r="C3244" s="27">
        <v>400144</v>
      </c>
    </row>
    <row r="3245" spans="1:3" x14ac:dyDescent="0.25">
      <c r="A3245" s="27" t="str">
        <v>EED119711</v>
      </c>
      <c r="B3245" s="46">
        <v>45938</v>
      </c>
      <c r="C3245" s="27">
        <v>400171</v>
      </c>
    </row>
    <row r="3246" spans="1:3" x14ac:dyDescent="0.25">
      <c r="A3246" s="27" t="str">
        <v>EED119711</v>
      </c>
      <c r="B3246" s="46">
        <v>45938</v>
      </c>
      <c r="C3246" s="27">
        <v>400250</v>
      </c>
    </row>
    <row r="3247" spans="1:3" x14ac:dyDescent="0.25">
      <c r="A3247" s="27" t="str">
        <v>EED119711</v>
      </c>
      <c r="B3247" s="46">
        <v>45938</v>
      </c>
      <c r="C3247" s="27">
        <v>400266</v>
      </c>
    </row>
    <row r="3248" spans="1:3" x14ac:dyDescent="0.25">
      <c r="A3248" s="27" t="str">
        <v>EED119711</v>
      </c>
      <c r="B3248" s="46">
        <v>45938</v>
      </c>
      <c r="C3248" s="27">
        <v>400268</v>
      </c>
    </row>
    <row r="3249" spans="1:3" x14ac:dyDescent="0.25">
      <c r="A3249" s="27" t="str">
        <v>EED119711</v>
      </c>
      <c r="B3249" s="46">
        <v>45938</v>
      </c>
      <c r="C3249" s="27">
        <v>400342</v>
      </c>
    </row>
    <row r="3250" spans="1:3" x14ac:dyDescent="0.25">
      <c r="A3250" s="27" t="str">
        <v>EED119711</v>
      </c>
      <c r="B3250" s="46">
        <v>45938</v>
      </c>
      <c r="C3250" s="27">
        <v>400647</v>
      </c>
    </row>
    <row r="3251" spans="1:3" x14ac:dyDescent="0.25">
      <c r="A3251" s="27" t="str">
        <v>EED119711</v>
      </c>
      <c r="B3251" s="46">
        <v>45938</v>
      </c>
      <c r="C3251" s="27">
        <v>400655</v>
      </c>
    </row>
    <row r="3252" spans="1:3" x14ac:dyDescent="0.25">
      <c r="A3252" s="27" t="str">
        <v>EED119711</v>
      </c>
      <c r="B3252" s="46">
        <v>45938</v>
      </c>
      <c r="C3252" s="27">
        <v>402607</v>
      </c>
    </row>
    <row r="3253" spans="1:3" x14ac:dyDescent="0.25">
      <c r="A3253" s="27" t="str">
        <v>EED119711</v>
      </c>
      <c r="B3253" s="46">
        <v>45938</v>
      </c>
      <c r="C3253" s="27">
        <v>403504</v>
      </c>
    </row>
    <row r="3254" spans="1:3" x14ac:dyDescent="0.25">
      <c r="A3254" s="27" t="str">
        <v>EED119711</v>
      </c>
      <c r="B3254" s="46">
        <v>45938</v>
      </c>
      <c r="C3254" s="27">
        <v>405202</v>
      </c>
    </row>
    <row r="3255" spans="1:3" x14ac:dyDescent="0.25">
      <c r="A3255" s="27" t="str">
        <v>EED119711</v>
      </c>
      <c r="B3255" s="46">
        <v>45938</v>
      </c>
      <c r="C3255" s="27">
        <v>405301</v>
      </c>
    </row>
    <row r="3256" spans="1:3" x14ac:dyDescent="0.25">
      <c r="A3256" s="27" t="str">
        <v>EED119711</v>
      </c>
      <c r="B3256" s="46">
        <v>45938</v>
      </c>
      <c r="C3256" s="27">
        <v>405317</v>
      </c>
    </row>
    <row r="3257" spans="1:3" x14ac:dyDescent="0.25">
      <c r="A3257" s="27" t="str">
        <v>EED119711</v>
      </c>
      <c r="B3257" s="46">
        <v>45938</v>
      </c>
      <c r="C3257" s="27">
        <v>406403</v>
      </c>
    </row>
    <row r="3258" spans="1:3" x14ac:dyDescent="0.25">
      <c r="A3258" s="27" t="str">
        <v>EED119711</v>
      </c>
      <c r="B3258" s="46">
        <v>45938</v>
      </c>
      <c r="C3258" s="27">
        <v>406421</v>
      </c>
    </row>
    <row r="3259" spans="1:3" x14ac:dyDescent="0.25">
      <c r="A3259" s="27" t="str">
        <v>EED119711</v>
      </c>
      <c r="B3259" s="46">
        <v>45938</v>
      </c>
      <c r="C3259" s="27">
        <v>406502</v>
      </c>
    </row>
    <row r="3260" spans="1:3" x14ac:dyDescent="0.25">
      <c r="A3260" s="27" t="str">
        <v>EED119711</v>
      </c>
      <c r="B3260" s="46">
        <v>45938</v>
      </c>
      <c r="C3260" s="27">
        <v>406602</v>
      </c>
    </row>
    <row r="3261" spans="1:3" x14ac:dyDescent="0.25">
      <c r="A3261" s="27" t="str">
        <v>EED119711</v>
      </c>
      <c r="B3261" s="46">
        <v>45938</v>
      </c>
      <c r="C3261" s="27">
        <v>406702</v>
      </c>
    </row>
    <row r="3262" spans="1:3" x14ac:dyDescent="0.25">
      <c r="A3262" s="27" t="str">
        <v>EED119711</v>
      </c>
      <c r="B3262" s="46">
        <v>45938</v>
      </c>
      <c r="C3262" s="27">
        <v>406802</v>
      </c>
    </row>
    <row r="3263" spans="1:3" x14ac:dyDescent="0.25">
      <c r="A3263" s="27" t="str">
        <v>EED119711</v>
      </c>
      <c r="B3263" s="46">
        <v>45938</v>
      </c>
      <c r="C3263" s="27">
        <v>406902</v>
      </c>
    </row>
    <row r="3264" spans="1:3" x14ac:dyDescent="0.25">
      <c r="A3264" s="27" t="str">
        <v>EED119711</v>
      </c>
      <c r="B3264" s="46">
        <v>45938</v>
      </c>
      <c r="C3264" s="27">
        <v>407002</v>
      </c>
    </row>
    <row r="3265" spans="1:3" x14ac:dyDescent="0.25">
      <c r="A3265" s="27" t="str">
        <v>EED119711</v>
      </c>
      <c r="B3265" s="46">
        <v>45938</v>
      </c>
      <c r="C3265" s="27">
        <v>407102</v>
      </c>
    </row>
    <row r="3266" spans="1:3" x14ac:dyDescent="0.25">
      <c r="A3266" s="27" t="str">
        <v>EED119711</v>
      </c>
      <c r="B3266" s="46">
        <v>45938</v>
      </c>
      <c r="C3266" s="27">
        <v>410504</v>
      </c>
    </row>
    <row r="3267" spans="1:3" x14ac:dyDescent="0.25">
      <c r="A3267" s="27" t="str">
        <v>EED119711</v>
      </c>
      <c r="B3267" s="46">
        <v>45938</v>
      </c>
      <c r="C3267" s="27">
        <v>420403</v>
      </c>
    </row>
    <row r="3268" spans="1:3" x14ac:dyDescent="0.25">
      <c r="A3268" s="27" t="str">
        <v>EED119711</v>
      </c>
      <c r="B3268" s="46">
        <v>45938</v>
      </c>
      <c r="C3268" s="27">
        <v>420404</v>
      </c>
    </row>
    <row r="3269" spans="1:3" x14ac:dyDescent="0.25">
      <c r="A3269" s="27" t="str">
        <v>EED119711</v>
      </c>
      <c r="B3269" s="46">
        <v>45938</v>
      </c>
      <c r="C3269" s="27">
        <v>420801</v>
      </c>
    </row>
    <row r="3270" spans="1:3" x14ac:dyDescent="0.25">
      <c r="A3270" s="27" t="str">
        <v>EED119711</v>
      </c>
      <c r="B3270" s="46">
        <v>45938</v>
      </c>
      <c r="C3270" s="27">
        <v>421002</v>
      </c>
    </row>
    <row r="3271" spans="1:3" x14ac:dyDescent="0.25">
      <c r="A3271" s="27" t="str">
        <v>EED119711</v>
      </c>
      <c r="B3271" s="46">
        <v>45938</v>
      </c>
      <c r="C3271" s="27">
        <v>421101</v>
      </c>
    </row>
    <row r="3272" spans="1:3" x14ac:dyDescent="0.25">
      <c r="A3272" s="27" t="str">
        <v>EED119711</v>
      </c>
      <c r="B3272" s="46">
        <v>45938</v>
      </c>
      <c r="C3272" s="27">
        <v>422302</v>
      </c>
    </row>
    <row r="3273" spans="1:3" x14ac:dyDescent="0.25">
      <c r="A3273" s="27" t="str">
        <v>EED119711</v>
      </c>
      <c r="B3273" s="46">
        <v>45938</v>
      </c>
      <c r="C3273" s="27">
        <v>422501</v>
      </c>
    </row>
    <row r="3274" spans="1:3" x14ac:dyDescent="0.25">
      <c r="A3274" s="27" t="str">
        <v>EED119711</v>
      </c>
      <c r="B3274" s="46">
        <v>45938</v>
      </c>
      <c r="C3274" s="27">
        <v>423101</v>
      </c>
    </row>
    <row r="3275" spans="1:3" x14ac:dyDescent="0.25">
      <c r="A3275" s="27" t="str">
        <v>EED119711</v>
      </c>
      <c r="B3275" s="46">
        <v>45938</v>
      </c>
      <c r="C3275" s="27">
        <v>423108</v>
      </c>
    </row>
    <row r="3276" spans="1:3" x14ac:dyDescent="0.25">
      <c r="A3276" s="27" t="str">
        <v>EED119711</v>
      </c>
      <c r="B3276" s="46">
        <v>45938</v>
      </c>
      <c r="C3276" s="27">
        <v>423113</v>
      </c>
    </row>
    <row r="3277" spans="1:3" x14ac:dyDescent="0.25">
      <c r="A3277" s="27" t="str">
        <v>EED119711</v>
      </c>
      <c r="B3277" s="46">
        <v>45938</v>
      </c>
      <c r="C3277" s="27">
        <v>423117</v>
      </c>
    </row>
    <row r="3278" spans="1:3" x14ac:dyDescent="0.25">
      <c r="A3278" s="27" t="str">
        <v>EED119711</v>
      </c>
      <c r="B3278" s="46">
        <v>45938</v>
      </c>
      <c r="C3278" s="27">
        <v>423501</v>
      </c>
    </row>
    <row r="3279" spans="1:3" x14ac:dyDescent="0.25">
      <c r="A3279" s="27" t="str">
        <v>EED119711</v>
      </c>
      <c r="B3279" s="46">
        <v>45938</v>
      </c>
      <c r="C3279" s="27">
        <v>424602</v>
      </c>
    </row>
    <row r="3280" spans="1:3" x14ac:dyDescent="0.25">
      <c r="A3280" s="27" t="str">
        <v>EED119711</v>
      </c>
      <c r="B3280" s="46">
        <v>45938</v>
      </c>
      <c r="C3280" s="27">
        <v>426002</v>
      </c>
    </row>
    <row r="3281" spans="1:3" x14ac:dyDescent="0.25">
      <c r="A3281" s="27" t="str">
        <v>EED119711</v>
      </c>
      <c r="B3281" s="46">
        <v>45938</v>
      </c>
      <c r="C3281" s="27">
        <v>426102</v>
      </c>
    </row>
    <row r="3282" spans="1:3" x14ac:dyDescent="0.25">
      <c r="A3282" s="27" t="str">
        <v>EED119711</v>
      </c>
      <c r="B3282" s="46">
        <v>45938</v>
      </c>
      <c r="C3282" s="27">
        <v>426105</v>
      </c>
    </row>
    <row r="3283" spans="1:3" x14ac:dyDescent="0.25">
      <c r="A3283" s="27" t="str">
        <v>EED119711</v>
      </c>
      <c r="B3283" s="46">
        <v>45938</v>
      </c>
      <c r="C3283" s="27">
        <v>480058</v>
      </c>
    </row>
    <row r="3284" spans="1:3" x14ac:dyDescent="0.25">
      <c r="A3284" s="27" t="str">
        <v>EED119711</v>
      </c>
      <c r="B3284" s="46">
        <v>45938</v>
      </c>
      <c r="C3284" s="27">
        <v>502311</v>
      </c>
    </row>
    <row r="3285" spans="1:3" x14ac:dyDescent="0.25">
      <c r="A3285" s="27" t="str">
        <v>EED119711</v>
      </c>
      <c r="B3285" s="46">
        <v>45938</v>
      </c>
      <c r="C3285" s="27">
        <v>503822</v>
      </c>
    </row>
    <row r="3286" spans="1:3" x14ac:dyDescent="0.25">
      <c r="A3286" s="27" t="str">
        <v>EED119711</v>
      </c>
      <c r="B3286" s="46">
        <v>45938</v>
      </c>
      <c r="C3286" s="27">
        <v>503832</v>
      </c>
    </row>
    <row r="3287" spans="1:3" x14ac:dyDescent="0.25">
      <c r="A3287" s="27" t="str">
        <v>EED119711</v>
      </c>
      <c r="B3287" s="46">
        <v>45938</v>
      </c>
      <c r="C3287" s="27">
        <v>505810</v>
      </c>
    </row>
    <row r="3288" spans="1:3" x14ac:dyDescent="0.25">
      <c r="A3288" s="27" t="str">
        <v>EED119711</v>
      </c>
      <c r="B3288" s="46">
        <v>45938</v>
      </c>
      <c r="C3288" s="27">
        <v>506306</v>
      </c>
    </row>
    <row r="3289" spans="1:3" x14ac:dyDescent="0.25">
      <c r="A3289" s="27" t="str">
        <v>EED119711</v>
      </c>
      <c r="B3289" s="46">
        <v>45938</v>
      </c>
      <c r="C3289" s="27">
        <v>511001</v>
      </c>
    </row>
    <row r="3290" spans="1:3" x14ac:dyDescent="0.25">
      <c r="A3290" s="27" t="str">
        <v>EED119711</v>
      </c>
      <c r="B3290" s="46">
        <v>45938</v>
      </c>
      <c r="C3290" s="27">
        <v>521707</v>
      </c>
    </row>
    <row r="3291" spans="1:3" x14ac:dyDescent="0.25">
      <c r="A3291" s="27" t="str">
        <v>EED119711</v>
      </c>
      <c r="B3291" s="46">
        <v>45938</v>
      </c>
      <c r="C3291" s="27">
        <v>571104</v>
      </c>
    </row>
    <row r="3292" spans="1:3" x14ac:dyDescent="0.25">
      <c r="A3292" s="27" t="str">
        <v>EED119711</v>
      </c>
      <c r="B3292" s="46">
        <v>45938</v>
      </c>
      <c r="C3292" s="27">
        <v>573002</v>
      </c>
    </row>
    <row r="3293" spans="1:3" x14ac:dyDescent="0.25">
      <c r="A3293" s="27" t="str">
        <v>EED119711</v>
      </c>
      <c r="B3293" s="46">
        <v>45938</v>
      </c>
      <c r="C3293" s="27">
        <v>574806</v>
      </c>
    </row>
    <row r="3294" spans="1:3" x14ac:dyDescent="0.25">
      <c r="A3294" s="27" t="str">
        <v>EED119711</v>
      </c>
      <c r="B3294" s="46">
        <v>45938</v>
      </c>
      <c r="C3294" s="27">
        <v>640914</v>
      </c>
    </row>
    <row r="3295" spans="1:3" x14ac:dyDescent="0.25">
      <c r="A3295" s="27" t="str">
        <v>EED119711</v>
      </c>
      <c r="B3295" s="46">
        <v>45938</v>
      </c>
      <c r="C3295" s="27">
        <v>740368</v>
      </c>
    </row>
    <row r="3296" spans="1:3" x14ac:dyDescent="0.25">
      <c r="A3296" s="27" t="str">
        <v>EED119711</v>
      </c>
      <c r="B3296" s="46">
        <v>45938</v>
      </c>
      <c r="C3296" s="27">
        <v>740809</v>
      </c>
    </row>
    <row r="3297" spans="1:3" x14ac:dyDescent="0.25">
      <c r="A3297" s="27" t="str">
        <v>EED119711</v>
      </c>
      <c r="B3297" s="46">
        <v>45938</v>
      </c>
      <c r="C3297" s="27">
        <v>773302</v>
      </c>
    </row>
    <row r="3298" spans="1:3" x14ac:dyDescent="0.25">
      <c r="A3298" s="27" t="str">
        <v>EED119711</v>
      </c>
      <c r="B3298" s="46">
        <v>45938</v>
      </c>
      <c r="C3298" s="27">
        <v>776702</v>
      </c>
    </row>
    <row r="3299" spans="1:3" x14ac:dyDescent="0.25">
      <c r="A3299" s="27" t="str">
        <v>EED119711</v>
      </c>
      <c r="B3299" s="46">
        <v>45938</v>
      </c>
      <c r="C3299" s="27">
        <v>777406</v>
      </c>
    </row>
    <row r="3300" spans="1:3" x14ac:dyDescent="0.25">
      <c r="A3300" s="27" t="str">
        <v>EED119711</v>
      </c>
      <c r="B3300" s="46">
        <v>45938</v>
      </c>
      <c r="C3300" s="27">
        <v>801702</v>
      </c>
    </row>
    <row r="3301" spans="1:3" x14ac:dyDescent="0.25">
      <c r="A3301" s="27" t="str">
        <v>SE041956</v>
      </c>
      <c r="B3301" s="46">
        <v>45939</v>
      </c>
      <c r="C3301" s="27" t="str">
        <v>3617-1</v>
      </c>
    </row>
    <row r="3302" spans="1:3" x14ac:dyDescent="0.25">
      <c r="A3302" s="27" t="str">
        <v>SE041956</v>
      </c>
      <c r="B3302" s="46">
        <v>45939</v>
      </c>
      <c r="C3302" s="27" t="str">
        <v>FSP-0108-10</v>
      </c>
    </row>
    <row r="3303" spans="1:3" x14ac:dyDescent="0.25">
      <c r="A3303" s="27" t="str">
        <v>SE041956</v>
      </c>
      <c r="B3303" s="46">
        <v>45939</v>
      </c>
      <c r="C3303" s="27" t="str">
        <v>3124-72-100T</v>
      </c>
    </row>
    <row r="3304" spans="1:3" x14ac:dyDescent="0.25">
      <c r="A3304" s="27">
        <v>179957</v>
      </c>
      <c r="B3304" s="46">
        <v>45939</v>
      </c>
      <c r="C3304" s="27" t="str">
        <v>BE0108</v>
      </c>
    </row>
    <row r="3305" spans="1:3" x14ac:dyDescent="0.25">
      <c r="A3305" s="27">
        <v>179957</v>
      </c>
      <c r="B3305" s="46">
        <v>45939</v>
      </c>
      <c r="C3305" s="27" t="str">
        <v>BE0003-1</v>
      </c>
    </row>
    <row r="3306" spans="1:3" x14ac:dyDescent="0.25">
      <c r="A3306" s="27">
        <v>0</v>
      </c>
      <c r="B3306" s="46">
        <v>0</v>
      </c>
      <c r="C3306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2742</v>
      </c>
      <c r="B34" s="1"/>
      <c r="C34" s="1" t="s">
        <v>1185</v>
      </c>
      <c r="E34" t="str">
        <v>SouthernBiotech</v>
      </c>
    </row>
    <row r="35" spans="1:5" x14ac:dyDescent="0.25">
      <c r="A35" s="1" t="s">
        <v>2787</v>
      </c>
      <c r="B35" s="1"/>
      <c r="C35" s="1" t="s">
        <v>2468</v>
      </c>
      <c r="E35" t="str">
        <v>SUPER MO BIO</v>
      </c>
    </row>
    <row r="36" spans="1:5" x14ac:dyDescent="0.25">
      <c r="A36" s="1" t="s">
        <v>2789</v>
      </c>
      <c r="B36" s="1"/>
      <c r="C36" s="1" t="s">
        <v>2468</v>
      </c>
      <c r="E36" t="str">
        <v>TargetMol</v>
      </c>
    </row>
    <row r="37" spans="1:5" x14ac:dyDescent="0.25">
      <c r="A37" s="1" t="s">
        <v>3323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3700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3"/>
  <sheetViews>
    <sheetView topLeftCell="A193" workbookViewId="0">
      <selection activeCell="C223" sqref="C223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2739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2777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2747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2748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3296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3338</v>
      </c>
      <c r="C182" s="12" t="s">
        <v>3345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3378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3349</v>
      </c>
      <c r="C185" s="12" t="s">
        <v>830</v>
      </c>
      <c r="D185" s="12" t="s">
        <v>1189</v>
      </c>
      <c r="E185" s="16" t="s">
        <v>3395</v>
      </c>
      <c r="F185" s="12"/>
    </row>
    <row r="186" spans="1:6" x14ac:dyDescent="0.25">
      <c r="A186" s="12">
        <f t="shared" si="2"/>
        <v>185</v>
      </c>
      <c r="B186" s="25" t="s">
        <v>3394</v>
      </c>
      <c r="C186" s="12" t="s">
        <v>834</v>
      </c>
      <c r="D186" s="12" t="s">
        <v>1189</v>
      </c>
      <c r="E186" s="16" t="s">
        <v>3395</v>
      </c>
      <c r="F186" s="12"/>
    </row>
    <row r="187" spans="1:6" x14ac:dyDescent="0.25">
      <c r="A187" s="12">
        <f t="shared" si="2"/>
        <v>186</v>
      </c>
      <c r="B187" s="25" t="s">
        <v>3432</v>
      </c>
      <c r="C187" s="12" t="s">
        <v>3433</v>
      </c>
      <c r="D187" s="13" t="s">
        <v>1188</v>
      </c>
      <c r="E187" s="25" t="s">
        <v>3434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3436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3437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3438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3439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3452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3" si="3">A194+1</f>
        <v>194</v>
      </c>
      <c r="B195" s="12" t="s">
        <v>3474</v>
      </c>
      <c r="C195" s="12" t="s">
        <v>3480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3481</v>
      </c>
      <c r="C196" s="12" t="s">
        <v>3480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3579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3580</v>
      </c>
      <c r="C198" s="12" t="s">
        <v>3581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3594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3597</v>
      </c>
      <c r="C200" s="12" t="s">
        <v>3598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3599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3608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3613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3611</v>
      </c>
      <c r="C204" s="12" t="s">
        <v>3612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3687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3691</v>
      </c>
      <c r="C206" s="12" t="s">
        <v>3693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3701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3703</v>
      </c>
      <c r="C208" s="12" t="s">
        <v>3703</v>
      </c>
      <c r="D208" s="13" t="s">
        <v>3703</v>
      </c>
      <c r="E208" s="1"/>
      <c r="F208" s="1"/>
    </row>
    <row r="209" spans="1:6" x14ac:dyDescent="0.25">
      <c r="A209" s="12">
        <f t="shared" si="3"/>
        <v>208</v>
      </c>
      <c r="B209" s="12" t="s">
        <v>3722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3721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3724</v>
      </c>
      <c r="C211" s="12" t="s">
        <v>3725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3729</v>
      </c>
      <c r="C212" s="12" t="s">
        <v>3581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4354</v>
      </c>
      <c r="C213" s="12" t="s">
        <v>4355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4445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4446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4447</v>
      </c>
      <c r="C216" s="12" t="s">
        <v>4450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4448</v>
      </c>
      <c r="C217" s="12" t="s">
        <v>3693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4449</v>
      </c>
      <c r="C218" s="12" t="s">
        <v>4450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4687</v>
      </c>
      <c r="C219" s="12" t="s">
        <v>4689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12" t="s">
        <v>4703</v>
      </c>
      <c r="C220" s="12" t="s">
        <v>826</v>
      </c>
      <c r="D220" s="13" t="s">
        <v>1189</v>
      </c>
      <c r="E220" s="1"/>
      <c r="F220" s="1"/>
    </row>
    <row r="221" spans="1:6" x14ac:dyDescent="0.25">
      <c r="A221" s="12">
        <f t="shared" si="3"/>
        <v>220</v>
      </c>
      <c r="B221" s="12" t="s">
        <v>4858</v>
      </c>
      <c r="C221" s="12" t="s">
        <v>826</v>
      </c>
      <c r="D221" s="13" t="s">
        <v>1189</v>
      </c>
      <c r="E221" s="1"/>
      <c r="F221" s="1"/>
    </row>
    <row r="222" spans="1:6" x14ac:dyDescent="0.25">
      <c r="A222" s="12">
        <f t="shared" si="3"/>
        <v>221</v>
      </c>
      <c r="B222" s="12" t="s">
        <v>4859</v>
      </c>
      <c r="C222" s="12" t="s">
        <v>826</v>
      </c>
      <c r="D222" s="13" t="s">
        <v>1189</v>
      </c>
      <c r="E222" s="1"/>
      <c r="F222" s="1"/>
    </row>
    <row r="223" spans="1:6" x14ac:dyDescent="0.25">
      <c r="A223" s="12">
        <f t="shared" si="3"/>
        <v>222</v>
      </c>
      <c r="B223" s="12" t="s">
        <v>4867</v>
      </c>
      <c r="C223" s="12" t="s">
        <v>825</v>
      </c>
      <c r="D223" s="13" t="s">
        <v>1189</v>
      </c>
      <c r="E223" s="1"/>
      <c r="F223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58"/>
  <sheetViews>
    <sheetView topLeftCell="G1" zoomScale="115" zoomScaleNormal="115" workbookViewId="0">
      <selection activeCell="H1" sqref="H1:K1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45937</v>
      </c>
    </row>
    <row r="2" spans="1:21" x14ac:dyDescent="0.25">
      <c r="A2" s="2">
        <f>_xlfn.XLOOKUP(B2,MasterSheet!Q:Q,MasterSheet!N:N," ")</f>
        <v>45825</v>
      </c>
      <c r="B2" s="1" cm="1">
        <f t="array" ref="B2:B45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3558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8">_xlfn._xlws.SORT(
  _xlfn._xlws.FILTER(A3:D456, (C3:C456=0))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58156567700,58156572773,58156578664,58156706370</v>
      </c>
      <c r="O3" s="2" cm="1">
        <f t="array" ref="O3:R29">_xlfn._xlws.SORT(_xlfn._xlws.FILTER(A:D,A:A =$P$1), 1, TRUE)</f>
        <v>45937</v>
      </c>
      <c r="P3" s="1">
        <v>58156564491</v>
      </c>
      <c r="Q3" s="1" t="str">
        <v>Delivered</v>
      </c>
      <c r="R3" s="1" t="str">
        <v>TECHWEST</v>
      </c>
      <c r="S3" s="2">
        <f>IF(ISBLANK(VLOOKUP(P3,MasterSheet!Q:X,8,FALSE)), "", VLOOKUP(P3,MasterSheet!Q:X,8,FALSE))</f>
        <v>45939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45937</v>
      </c>
      <c r="I4" s="1">
        <v>58156567700</v>
      </c>
      <c r="J4" s="1">
        <v>0</v>
      </c>
      <c r="K4" s="1" t="str">
        <v>KOKILA</v>
      </c>
      <c r="L4" s="24"/>
      <c r="O4" s="2">
        <v>45937</v>
      </c>
      <c r="P4" s="1">
        <v>58156564841</v>
      </c>
      <c r="Q4" s="1" t="str">
        <v>Delivered</v>
      </c>
      <c r="R4" s="1" t="str">
        <v>BECKMAN</v>
      </c>
      <c r="S4" s="2">
        <f>IF(ISBLANK(VLOOKUP(P4,MasterSheet!Q:X,8,FALSE)), "", VLOOKUP(P4,MasterSheet!Q:X,8,FALSE))</f>
        <v>45938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45937</v>
      </c>
      <c r="I5" s="1">
        <v>58156572773</v>
      </c>
      <c r="J5" s="1">
        <v>0</v>
      </c>
      <c r="K5" s="1" t="str">
        <v>HELIX</v>
      </c>
      <c r="L5" s="24"/>
      <c r="O5" s="2">
        <v>45937</v>
      </c>
      <c r="P5" s="1">
        <v>58156565795</v>
      </c>
      <c r="Q5" s="1" t="str">
        <v>Delivered</v>
      </c>
      <c r="R5" s="1" t="str">
        <v>NCCS</v>
      </c>
      <c r="S5" s="2">
        <f>IF(ISBLANK(VLOOKUP(P5,MasterSheet!Q:X,8,FALSE)), "", VLOOKUP(P5,MasterSheet!Q:X,8,FALSE))</f>
        <v>45938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45937</v>
      </c>
      <c r="I6" s="1">
        <v>58156578664</v>
      </c>
      <c r="J6" s="1">
        <v>0</v>
      </c>
      <c r="K6" s="1" t="str">
        <v>ILS</v>
      </c>
      <c r="L6" s="24"/>
      <c r="O6" s="2">
        <v>45937</v>
      </c>
      <c r="P6" s="1">
        <v>58156565891</v>
      </c>
      <c r="Q6" s="1" t="str">
        <v>Delivered</v>
      </c>
      <c r="R6" s="1" t="str">
        <v>BIO AID</v>
      </c>
      <c r="S6" s="2">
        <f>IF(ISBLANK(VLOOKUP(P6,MasterSheet!Q:X,8,FALSE)), "", VLOOKUP(P6,MasterSheet!Q:X,8,FALSE))</f>
        <v>45939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45937</v>
      </c>
      <c r="I7" s="1" t="str">
        <v>D3003710012</v>
      </c>
      <c r="J7" s="1">
        <v>0</v>
      </c>
      <c r="K7" s="1" t="str">
        <v>PATANJALI</v>
      </c>
      <c r="L7" s="24"/>
      <c r="O7" s="2">
        <v>45937</v>
      </c>
      <c r="P7" s="1">
        <v>58156566646</v>
      </c>
      <c r="Q7" s="1" t="str">
        <v>Delivered</v>
      </c>
      <c r="R7" s="1" t="str">
        <v>NEUBERG</v>
      </c>
      <c r="S7" s="2">
        <f>IF(ISBLANK(VLOOKUP(P7,MasterSheet!Q:X,8,FALSE)), "", VLOOKUP(P7,MasterSheet!Q:X,8,FALSE))</f>
        <v>45938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45939</v>
      </c>
      <c r="I8" s="1">
        <v>58156706370</v>
      </c>
      <c r="J8" s="1">
        <v>0</v>
      </c>
      <c r="K8" s="1" t="str">
        <v>IKESIA</v>
      </c>
      <c r="L8" s="24"/>
      <c r="M8" t="s">
        <v>1199</v>
      </c>
      <c r="O8" s="2">
        <v>45937</v>
      </c>
      <c r="P8" s="1">
        <v>58156567033</v>
      </c>
      <c r="Q8" s="1" t="str">
        <v>Delivered</v>
      </c>
      <c r="R8" s="1" t="str">
        <v>FARCAST</v>
      </c>
      <c r="S8" s="2">
        <f>IF(ISBLANK(VLOOKUP(P8,MasterSheet!Q:X,8,FALSE)), "", VLOOKUP(P8,MasterSheet!Q:X,8,FALSE))</f>
        <v>45938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str" cm="1">
        <f t="array" ref="M9">_xlfn._xlws.SORT(_xlfn.TEXTJOIN(",", TRUE, _xlfn._xlws.FILTER(I:I, LEFT(I:I,1)="D")))</f>
        <v>D3003710017,D3003710012</v>
      </c>
      <c r="O9" s="2">
        <v>45937</v>
      </c>
      <c r="P9" s="1">
        <v>58156567490</v>
      </c>
      <c r="Q9" s="1" t="str">
        <v>Delivered</v>
      </c>
      <c r="R9" s="1" t="str">
        <v>Symbiosis</v>
      </c>
      <c r="S9" s="2">
        <f>IF(ISBLANK(VLOOKUP(P9,MasterSheet!Q:X,8,FALSE)), "", VLOOKUP(P9,MasterSheet!Q:X,8,FALSE))</f>
        <v>45938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45937</v>
      </c>
      <c r="P10" s="1">
        <v>58156567700</v>
      </c>
      <c r="Q10" s="1">
        <v>0</v>
      </c>
      <c r="R10" s="1" t="str">
        <v>KOKILA</v>
      </c>
      <c r="S10" s="2" t="str">
        <f>IF(ISBLANK(VLOOKUP(P10,MasterSheet!Q:X,8,FALSE)), "", VLOOKUP(P10,MasterSheet!Q:X,8,FALSE))</f>
        <v/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45937</v>
      </c>
      <c r="P11" s="1">
        <v>58156568142</v>
      </c>
      <c r="Q11" s="1" t="str">
        <v>Delivered</v>
      </c>
      <c r="R11" s="1" t="str">
        <v>ICT</v>
      </c>
      <c r="S11" s="2">
        <f>IF(ISBLANK(VLOOKUP(P11,MasterSheet!Q:X,8,FALSE)), "", VLOOKUP(P11,MasterSheet!Q:X,8,FALSE))</f>
        <v>45939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45937</v>
      </c>
      <c r="P12" s="1">
        <v>58156568330</v>
      </c>
      <c r="Q12" s="1" t="str">
        <v>Delivered</v>
      </c>
      <c r="R12" s="1" t="str">
        <v>BHARAT biotech</v>
      </c>
      <c r="S12" s="2">
        <f>IF(ISBLANK(VLOOKUP(P12,MasterSheet!Q:X,8,FALSE)), "", VLOOKUP(P12,MasterSheet!Q:X,8,FALSE))</f>
        <v>45939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45937</v>
      </c>
      <c r="P13" s="1">
        <v>58156568676</v>
      </c>
      <c r="Q13" s="1" t="str">
        <v>Delivered</v>
      </c>
      <c r="R13" s="1" t="str">
        <v>CELLIN BIO</v>
      </c>
      <c r="S13" s="2">
        <f>IF(ISBLANK(VLOOKUP(P13,MasterSheet!Q:X,8,FALSE)), "", VLOOKUP(P13,MasterSheet!Q:X,8,FALSE))</f>
        <v>45938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45937</v>
      </c>
      <c r="P14" s="1">
        <v>58156569435</v>
      </c>
      <c r="Q14" s="1" t="str">
        <v>Delivered</v>
      </c>
      <c r="R14" s="1" t="str">
        <v>ACTREC</v>
      </c>
      <c r="S14" s="2">
        <f>IF(ISBLANK(VLOOKUP(P14,MasterSheet!Q:X,8,FALSE)), "", VLOOKUP(P14,MasterSheet!Q:X,8,FALSE))</f>
        <v>45938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45937</v>
      </c>
      <c r="P15" s="1">
        <v>58156569730</v>
      </c>
      <c r="Q15" s="1" t="str">
        <v>Delivered</v>
      </c>
      <c r="R15" s="1" t="str">
        <v>BIO SOLUTION</v>
      </c>
      <c r="S15" s="2">
        <f>IF(ISBLANK(VLOOKUP(P15,MasterSheet!Q:X,8,FALSE)), "", VLOOKUP(P15,MasterSheet!Q:X,8,FALSE))</f>
        <v>45938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45937</v>
      </c>
      <c r="P16" s="1">
        <v>58156570021</v>
      </c>
      <c r="Q16" s="1" t="str">
        <v>Delivered</v>
      </c>
      <c r="R16" s="1" t="str">
        <v>ILABKART</v>
      </c>
      <c r="S16" s="2">
        <f>IF(ISBLANK(VLOOKUP(P16,MasterSheet!Q:X,8,FALSE)), "", VLOOKUP(P16,MasterSheet!Q:X,8,FALSE))</f>
        <v>45938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45937</v>
      </c>
      <c r="P17" s="1">
        <v>58156571163</v>
      </c>
      <c r="Q17" s="1" t="str">
        <v>Delivered</v>
      </c>
      <c r="R17" s="1" t="str">
        <v>M BIOTECH</v>
      </c>
      <c r="S17" s="2">
        <f>IF(ISBLANK(VLOOKUP(P17,MasterSheet!Q:X,8,FALSE)), "", VLOOKUP(P17,MasterSheet!Q:X,8,FALSE))</f>
        <v>45939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45937</v>
      </c>
      <c r="P18" s="1">
        <v>58156571594</v>
      </c>
      <c r="Q18" s="1" t="str">
        <v>Delivered</v>
      </c>
      <c r="R18" s="1" t="str">
        <v>SUN PHARMA</v>
      </c>
      <c r="S18" s="2">
        <f>IF(ISBLANK(VLOOKUP(P18,MasterSheet!Q:X,8,FALSE)), "", VLOOKUP(P18,MasterSheet!Q:X,8,FALSE))</f>
        <v>45938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45937</v>
      </c>
      <c r="P19" s="1">
        <v>58156571955</v>
      </c>
      <c r="Q19" s="1" t="str">
        <v>Delivered</v>
      </c>
      <c r="R19" s="1" t="str">
        <v>AURIGINE ONCO</v>
      </c>
      <c r="S19" s="2">
        <f>IF(ISBLANK(VLOOKUP(P19,MasterSheet!Q:X,8,FALSE)), "", VLOOKUP(P19,MasterSheet!Q:X,8,FALSE))</f>
        <v>45938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45937</v>
      </c>
      <c r="P20" s="1">
        <v>58156572773</v>
      </c>
      <c r="Q20" s="1">
        <v>0</v>
      </c>
      <c r="R20" s="1" t="str">
        <v>HELIX</v>
      </c>
      <c r="S20" s="2" t="str">
        <f>IF(ISBLANK(VLOOKUP(P20,MasterSheet!Q:X,8,FALSE)), "", VLOOKUP(P20,MasterSheet!Q:X,8,FALSE))</f>
        <v/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45937</v>
      </c>
      <c r="P21" s="1">
        <v>58156573160</v>
      </c>
      <c r="Q21" s="1" t="str">
        <v>Delivered</v>
      </c>
      <c r="R21" s="1" t="str">
        <v>IIT KANPUR</v>
      </c>
      <c r="S21" s="2">
        <f>IF(ISBLANK(VLOOKUP(P21,MasterSheet!Q:X,8,FALSE)), "", VLOOKUP(P21,MasterSheet!Q:X,8,FALSE))</f>
        <v>45939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45937</v>
      </c>
      <c r="P22" s="1">
        <v>58156573495</v>
      </c>
      <c r="Q22" s="1" t="str">
        <v>Delivered</v>
      </c>
      <c r="R22" s="1" t="str">
        <v>MICRO VAPI</v>
      </c>
      <c r="S22" s="2">
        <f>IF(ISBLANK(VLOOKUP(P22,MasterSheet!Q:X,8,FALSE)), "", VLOOKUP(P22,MasterSheet!Q:X,8,FALSE))</f>
        <v>45939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45937</v>
      </c>
      <c r="P23" s="1">
        <v>58156574066</v>
      </c>
      <c r="Q23" s="1" t="str">
        <v>Delivered</v>
      </c>
      <c r="R23" s="1" t="str">
        <v>TIGS</v>
      </c>
      <c r="S23" s="2">
        <f>IF(ISBLANK(VLOOKUP(P23,MasterSheet!Q:X,8,FALSE)), "", VLOOKUP(P23,MasterSheet!Q:X,8,FALSE))</f>
        <v>45938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45937</v>
      </c>
      <c r="P24" s="1">
        <v>58156574420</v>
      </c>
      <c r="Q24" s="1" t="str">
        <v>Delivered</v>
      </c>
      <c r="R24" s="1" t="str">
        <v>BITS PILANI</v>
      </c>
      <c r="S24" s="2">
        <f>IF(ISBLANK(VLOOKUP(P24,MasterSheet!Q:X,8,FALSE)), "", VLOOKUP(P24,MasterSheet!Q:X,8,FALSE))</f>
        <v>45939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45937</v>
      </c>
      <c r="P25" s="1">
        <v>58156578664</v>
      </c>
      <c r="Q25" s="1">
        <v>0</v>
      </c>
      <c r="R25" s="1" t="str">
        <v>ILS</v>
      </c>
      <c r="S25" s="2" t="str">
        <f>IF(ISBLANK(VLOOKUP(P25,MasterSheet!Q:X,8,FALSE)), "", VLOOKUP(P25,MasterSheet!Q:X,8,FALSE))</f>
        <v/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45937</v>
      </c>
      <c r="P26" s="1">
        <v>58156579261</v>
      </c>
      <c r="Q26" s="1" t="str">
        <v>Delivered</v>
      </c>
      <c r="R26" s="1" t="str">
        <v>IISER BHOPAL</v>
      </c>
      <c r="S26" s="2">
        <f>IF(ISBLANK(VLOOKUP(P26,MasterSheet!Q:X,8,FALSE)), "", VLOOKUP(P26,MasterSheet!Q:X,8,FALSE))</f>
        <v>45939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45937</v>
      </c>
      <c r="P27" s="1">
        <v>58156584054</v>
      </c>
      <c r="Q27" s="1" t="str">
        <v>Delivered</v>
      </c>
      <c r="R27" s="1" t="str">
        <v>TCG</v>
      </c>
      <c r="S27" s="2">
        <f>IF(ISBLANK(VLOOKUP(P27,MasterSheet!Q:X,8,FALSE)), "", VLOOKUP(P27,MasterSheet!Q:X,8,FALSE))</f>
        <v>45938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45937</v>
      </c>
      <c r="P28" s="1" t="str">
        <v>D3003710012</v>
      </c>
      <c r="Q28" s="1">
        <v>0</v>
      </c>
      <c r="R28" s="1" t="str">
        <v>PATANJALI</v>
      </c>
      <c r="S28" s="2" t="str">
        <f>IF(ISBLANK(VLOOKUP(P28,MasterSheet!Q:X,8,FALSE)), "", VLOOKUP(P28,MasterSheet!Q:X,8,FALSE))</f>
        <v/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45937</v>
      </c>
      <c r="P29" s="1" t="str">
        <v>D3003710013</v>
      </c>
      <c r="Q29" s="1" t="str">
        <v>Delivered</v>
      </c>
      <c r="R29" s="1" t="str">
        <v>MEDLIFE</v>
      </c>
      <c r="S29" s="2">
        <f>IF(ISBLANK(VLOOKUP(P29,MasterSheet!Q:X,8,FALSE)), "", VLOOKUP(P29,MasterSheet!Q:X,8,FALSE))</f>
        <v>45937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>
        <f>IFERROR(VLOOKUP(B391,MasterSheet!Q:R,2,)," ")</f>
        <v>0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>
        <f>IFERROR(VLOOKUP(B401,MasterSheet!Q:R,2,)," ")</f>
        <v>0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>
        <f>IFERROR(VLOOKUP(B406,MasterSheet!Q:R,2,)," ")</f>
        <v>0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>
        <f>IFERROR(VLOOKUP(B411,MasterSheet!Q:R,2,)," ")</f>
        <v>0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 t="str">
        <f>_xlfn.XLOOKUP(B412,MasterSheet!Q:Q,MasterSheet!N:N," ")</f>
        <v>Dispatch Date</v>
      </c>
      <c r="B412" s="1" t="str">
        <v>Awb Number</v>
      </c>
      <c r="C412" s="1" t="str">
        <f>IFERROR(VLOOKUP(B412,MasterSheet!Q:R,2,)," ")</f>
        <v>Docket Status</v>
      </c>
      <c r="D412" s="1" t="str">
        <f>_xlfn.XLOOKUP(B412,MasterSheet!Q:Q,MasterSheet!P:P)</f>
        <v>Customer name</v>
      </c>
      <c r="E412" s="1" t="str">
        <f t="shared" si="68"/>
        <v>Other</v>
      </c>
      <c r="F412" s="1" t="str">
        <f t="shared" si="69"/>
        <v>Dispatch Date</v>
      </c>
    </row>
    <row r="413" spans="1:6" x14ac:dyDescent="0.25">
      <c r="A413" s="2">
        <f>_xlfn.XLOOKUP(B413,MasterSheet!Q:Q,MasterSheet!N:N," ")</f>
        <v>45812</v>
      </c>
      <c r="B413" s="1" t="str">
        <v>BY HAND</v>
      </c>
      <c r="C413" s="1" t="str">
        <f>IFERROR(VLOOKUP(B413,MasterSheet!Q:R,2,)," ")</f>
        <v>PRIYANKA MADAM</v>
      </c>
      <c r="D413" s="1" t="str">
        <f>_xlfn.XLOOKUP(B413,MasterSheet!Q:Q,MasterSheet!P:P)</f>
        <v>ICGEB</v>
      </c>
      <c r="E413" s="1" t="str">
        <f t="shared" si="68"/>
        <v>Other</v>
      </c>
      <c r="F413" s="1" t="str">
        <f t="shared" si="69"/>
        <v>Wednesday</v>
      </c>
    </row>
    <row r="414" spans="1:6" x14ac:dyDescent="0.25">
      <c r="A414" s="2">
        <f>_xlfn.XLOOKUP(B414,MasterSheet!Q:Q,MasterSheet!N:N," ")</f>
        <v>45840</v>
      </c>
      <c r="B414" s="1" t="str">
        <v>BY PORTER</v>
      </c>
      <c r="C414" s="1" t="str">
        <f>IFERROR(VLOOKUP(B414,MasterSheet!Q:R,2,)," ")</f>
        <v>BY PORTER</v>
      </c>
      <c r="D414" s="1" t="str">
        <f>_xlfn.XLOOKUP(B414,MasterSheet!Q:Q,MasterSheet!P:P)</f>
        <v>NDTL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45894</v>
      </c>
      <c r="B415" s="1" t="str">
        <v>D3001955194</v>
      </c>
      <c r="C415" s="1" t="str">
        <f>IFERROR(VLOOKUP(B415,MasterSheet!Q:R,2,)," ")</f>
        <v>Delivered</v>
      </c>
      <c r="D415" s="1" t="str">
        <f>_xlfn.XLOOKUP(B415,MasterSheet!Q:Q,MasterSheet!P:P)</f>
        <v>IISER MOHALI</v>
      </c>
      <c r="E415" s="1" t="str">
        <f t="shared" si="68"/>
        <v>DTDC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45846</v>
      </c>
      <c r="B416" s="1" t="str">
        <v>D3001996933</v>
      </c>
      <c r="C416" s="1" t="str">
        <f>IFERROR(VLOOKUP(B416,MasterSheet!Q:R,2,)," ")</f>
        <v>Delivered</v>
      </c>
      <c r="D416" s="1" t="str">
        <f>_xlfn.XLOOKUP(B416,MasterSheet!Q:Q,MasterSheet!P:P)</f>
        <v>VECTOR</v>
      </c>
      <c r="E416" s="1" t="str">
        <f t="shared" si="68"/>
        <v>DTDC</v>
      </c>
      <c r="F416" s="1" t="str">
        <f t="shared" si="69"/>
        <v>Tuesday</v>
      </c>
    </row>
    <row r="417" spans="1:6" x14ac:dyDescent="0.25">
      <c r="A417" s="2">
        <f>_xlfn.XLOOKUP(B417,MasterSheet!Q:Q,MasterSheet!N:N," ")</f>
        <v>45846</v>
      </c>
      <c r="B417" s="1" t="str">
        <v>D3001996934</v>
      </c>
      <c r="C417" s="1" t="str">
        <f>IFERROR(VLOOKUP(B417,MasterSheet!Q:R,2,)," ")</f>
        <v>Delivered</v>
      </c>
      <c r="D417" s="1" t="str">
        <f>_xlfn.XLOOKUP(B417,MasterSheet!Q:Q,MasterSheet!P:P)</f>
        <v>BIO SYSTEMS</v>
      </c>
      <c r="E417" s="1" t="str">
        <f t="shared" si="68"/>
        <v>DTDC</v>
      </c>
      <c r="F417" s="1" t="str">
        <f t="shared" si="69"/>
        <v>Tuesday</v>
      </c>
    </row>
    <row r="418" spans="1:6" x14ac:dyDescent="0.25">
      <c r="A418" s="2">
        <f>_xlfn.XLOOKUP(B418,MasterSheet!Q:Q,MasterSheet!N:N," ")</f>
        <v>45846</v>
      </c>
      <c r="B418" s="1" t="str">
        <v>D3001996935</v>
      </c>
      <c r="C418" s="1" t="str">
        <f>IFERROR(VLOOKUP(B418,MasterSheet!Q:R,2,)," ")</f>
        <v>Delivered</v>
      </c>
      <c r="D418" s="1" t="str">
        <f>_xlfn.XLOOKUP(B418,MasterSheet!Q:Q,MasterSheet!P:P)</f>
        <v>Medlife</v>
      </c>
      <c r="E418" s="1" t="str">
        <f t="shared" si="68"/>
        <v>DTDC</v>
      </c>
      <c r="F418" s="1" t="str">
        <f t="shared" si="69"/>
        <v>Tuesday</v>
      </c>
    </row>
    <row r="419" spans="1:6" x14ac:dyDescent="0.25">
      <c r="A419" s="2">
        <f>_xlfn.XLOOKUP(B419,MasterSheet!Q:Q,MasterSheet!N:N," ")</f>
        <v>45880</v>
      </c>
      <c r="B419" t="str">
        <v>D3001997013</v>
      </c>
      <c r="C419" s="1" t="str">
        <f>IFERROR(VLOOKUP(B419,MasterSheet!Q:R,2,)," ")</f>
        <v>Delivered</v>
      </c>
      <c r="D419" s="1" t="str">
        <f>_xlfn.XLOOKUP(B419,MasterSheet!Q:Q,MasterSheet!P:P)</f>
        <v>RESEARCH WORLD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Monday</v>
      </c>
    </row>
    <row r="420" spans="1:6" x14ac:dyDescent="0.25">
      <c r="A420" s="2">
        <f>_xlfn.XLOOKUP(B420,MasterSheet!Q:Q,MasterSheet!N:N," ")</f>
        <v>45880</v>
      </c>
      <c r="B420" t="str">
        <v>D3001997014</v>
      </c>
      <c r="C420" s="1" t="str">
        <f>IFERROR(VLOOKUP(B420,MasterSheet!Q:R,2,)," ")</f>
        <v>Delivered</v>
      </c>
      <c r="D420" s="1" t="str">
        <f>_xlfn.XLOOKUP(B420,MasterSheet!Q:Q,MasterSheet!P:P)</f>
        <v>IMTECH</v>
      </c>
      <c r="E420" s="1" t="str">
        <f t="shared" si="70"/>
        <v>DTDC</v>
      </c>
      <c r="F420" s="1" t="str">
        <f t="shared" si="71"/>
        <v>Monday</v>
      </c>
    </row>
    <row r="421" spans="1:6" x14ac:dyDescent="0.25">
      <c r="A421" s="2">
        <f>_xlfn.XLOOKUP(B421,MasterSheet!Q:Q,MasterSheet!N:N," ")</f>
        <v>45880</v>
      </c>
      <c r="B421" t="str">
        <v>D3001997015</v>
      </c>
      <c r="C421" s="1" t="str">
        <f>IFERROR(VLOOKUP(B421,MasterSheet!Q:R,2,)," ")</f>
        <v>Delivered</v>
      </c>
      <c r="D421" s="1" t="str">
        <f>_xlfn.XLOOKUP(B421,MasterSheet!Q:Q,MasterSheet!P:P)</f>
        <v>IIT-ROORKE</v>
      </c>
      <c r="E421" s="1" t="str">
        <f t="shared" si="70"/>
        <v>DTDC</v>
      </c>
      <c r="F421" s="1" t="str">
        <f t="shared" si="71"/>
        <v>Monday</v>
      </c>
    </row>
    <row r="422" spans="1:6" x14ac:dyDescent="0.25">
      <c r="A422" s="2">
        <f>_xlfn.XLOOKUP(B422,MasterSheet!Q:Q,MasterSheet!N:N," ")</f>
        <v>45887</v>
      </c>
      <c r="B422" t="str">
        <v>D3001997017</v>
      </c>
      <c r="C422" s="1" t="str">
        <f>IFERROR(VLOOKUP(B422,MasterSheet!Q:R,2,)," ")</f>
        <v>Delivered</v>
      </c>
      <c r="D422" s="1" t="str">
        <f>_xlfn.XLOOKUP(B422,MasterSheet!Q:Q,MasterSheet!P:P)</f>
        <v>Essence</v>
      </c>
      <c r="E422" s="1" t="str">
        <f t="shared" si="70"/>
        <v>DTDC</v>
      </c>
      <c r="F422" s="1" t="str">
        <f t="shared" si="71"/>
        <v>Monday</v>
      </c>
    </row>
    <row r="423" spans="1:6" x14ac:dyDescent="0.25">
      <c r="A423" s="2">
        <f>_xlfn.XLOOKUP(B423,MasterSheet!Q:Q,MasterSheet!N:N," ")</f>
        <v>45887</v>
      </c>
      <c r="B423" t="str">
        <v>D3001997018</v>
      </c>
      <c r="C423" s="1" t="str">
        <f>IFERROR(VLOOKUP(B423,MasterSheet!Q:R,2,)," ")</f>
        <v>Delivered</v>
      </c>
      <c r="D423" s="1" t="str">
        <f>_xlfn.XLOOKUP(B423,MasterSheet!Q:Q,MasterSheet!P:P)</f>
        <v>MEDLIFE</v>
      </c>
      <c r="E423" s="1" t="str">
        <f t="shared" si="70"/>
        <v>DTDC</v>
      </c>
      <c r="F423" s="1" t="str">
        <f t="shared" si="71"/>
        <v>Monday</v>
      </c>
    </row>
    <row r="424" spans="1:6" x14ac:dyDescent="0.25">
      <c r="A424" s="2">
        <f>_xlfn.XLOOKUP(B424,MasterSheet!Q:Q,MasterSheet!N:N," ")</f>
        <v>45836</v>
      </c>
      <c r="B424" t="str">
        <v>D3002213696</v>
      </c>
      <c r="C424" s="1" t="str">
        <f>IFERROR(VLOOKUP(B424,MasterSheet!Q:R,2,)," ")</f>
        <v>Delivered</v>
      </c>
      <c r="D424" s="1" t="str">
        <f>_xlfn.XLOOKUP(B424,MasterSheet!Q:Q,MasterSheet!P:P)</f>
        <v>SOHST</v>
      </c>
      <c r="E424" s="1" t="str">
        <f t="shared" si="70"/>
        <v>DTDC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45846</v>
      </c>
      <c r="B425" t="str">
        <v>D3002213697</v>
      </c>
      <c r="C425" s="1" t="str">
        <f>IFERROR(VLOOKUP(B425,MasterSheet!Q:R,2,)," ")</f>
        <v>Delivered</v>
      </c>
      <c r="D425" s="1" t="str">
        <f>_xlfn.XLOOKUP(B425,MasterSheet!Q:Q,MasterSheet!P:P)</f>
        <v>RESEARCH</v>
      </c>
      <c r="E425" s="1" t="str">
        <f t="shared" ref="E425:E428" si="72">IF(LEFT(B425,1)="D","DTDC",IF(ISNUMBER(--LEFT(B425,1)),"Bluedart","Other"))</f>
        <v>DTDC</v>
      </c>
      <c r="F425" s="1" t="str">
        <f t="shared" ref="F425:F428" si="73">TEXT(A425, "dddd")</f>
        <v>Tuesday</v>
      </c>
    </row>
    <row r="426" spans="1:6" x14ac:dyDescent="0.25">
      <c r="A426" s="2">
        <f>_xlfn.XLOOKUP(B426,MasterSheet!Q:Q,MasterSheet!N:N," ")</f>
        <v>45832</v>
      </c>
      <c r="B426" t="str">
        <v>D3002213704</v>
      </c>
      <c r="C426" s="1" t="str">
        <f>IFERROR(VLOOKUP(B426,MasterSheet!Q:R,2,)," ")</f>
        <v>Delivered</v>
      </c>
      <c r="D426" s="1" t="str">
        <f>_xlfn.XLOOKUP(B426,MasterSheet!Q:Q,MasterSheet!P:P)</f>
        <v>MEDLIFE</v>
      </c>
      <c r="E426" s="1" t="str">
        <f t="shared" si="72"/>
        <v>DTDC</v>
      </c>
      <c r="F426" s="1" t="str">
        <f t="shared" si="73"/>
        <v>Tuesday</v>
      </c>
    </row>
    <row r="427" spans="1:6" x14ac:dyDescent="0.25">
      <c r="A427" s="2">
        <f>_xlfn.XLOOKUP(B427,MasterSheet!Q:Q,MasterSheet!N:N," ")</f>
        <v>45829</v>
      </c>
      <c r="B427" t="str">
        <v>D3002213705</v>
      </c>
      <c r="C427" s="1" t="str">
        <f>IFERROR(VLOOKUP(B427,MasterSheet!Q:R,2,)," ")</f>
        <v>Delivered</v>
      </c>
      <c r="D427" s="1" t="str">
        <f>_xlfn.XLOOKUP(B427,MasterSheet!Q:Q,MasterSheet!P:P)</f>
        <v>Imtech</v>
      </c>
      <c r="E427" s="1" t="str">
        <f t="shared" si="72"/>
        <v>DTDC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45867</v>
      </c>
      <c r="B428" t="str">
        <v>D3002709220</v>
      </c>
      <c r="C428" s="1" t="str">
        <f>IFERROR(VLOOKUP(B428,MasterSheet!Q:R,2,)," ")</f>
        <v>Delivered</v>
      </c>
      <c r="D428" s="1" t="str">
        <f>_xlfn.XLOOKUP(B428,MasterSheet!Q:Q,MasterSheet!P:P)</f>
        <v>IMTECH</v>
      </c>
      <c r="E428" s="1" t="str">
        <f t="shared" si="72"/>
        <v>DTDC</v>
      </c>
      <c r="F428" s="1" t="str">
        <f t="shared" si="73"/>
        <v>Tuesday</v>
      </c>
    </row>
    <row r="429" spans="1:6" x14ac:dyDescent="0.25">
      <c r="A429" s="2">
        <f>_xlfn.XLOOKUP(B429,MasterSheet!Q:Q,MasterSheet!N:N," ")</f>
        <v>45852</v>
      </c>
      <c r="B429" t="str">
        <v>D3002709675</v>
      </c>
      <c r="C429" s="1" t="str">
        <f>IFERROR(VLOOKUP(B429,MasterSheet!Q:R,2,)," ")</f>
        <v>Delivered</v>
      </c>
      <c r="D429" s="1" t="str">
        <f>_xlfn.XLOOKUP(B429,MasterSheet!Q:Q,MasterSheet!P:P)</f>
        <v>Medlife</v>
      </c>
      <c r="E429" s="1" t="str">
        <f t="shared" ref="E429:E456" si="74">IF(LEFT(B429,1)="D","DTDC",IF(ISNUMBER(--LEFT(B429,1)),"Bluedart","Other"))</f>
        <v>DTDC</v>
      </c>
      <c r="F429" s="1" t="str">
        <f t="shared" ref="F429:F456" si="75">TEXT(A429, "dddd")</f>
        <v>Monday</v>
      </c>
    </row>
    <row r="430" spans="1:6" x14ac:dyDescent="0.25">
      <c r="A430" s="2">
        <f>_xlfn.XLOOKUP(B430,MasterSheet!Q:Q,MasterSheet!N:N," ")</f>
        <v>45852</v>
      </c>
      <c r="B430" t="str">
        <v>D3002709676</v>
      </c>
      <c r="C430" s="1" t="str">
        <f>IFERROR(VLOOKUP(B430,MasterSheet!Q:R,2,)," ")</f>
        <v>Delivered</v>
      </c>
      <c r="D430" s="1" t="str">
        <f>_xlfn.XLOOKUP(B430,MasterSheet!Q:Q,MasterSheet!P:P)</f>
        <v>IMTECH</v>
      </c>
      <c r="E430" s="1" t="str">
        <f t="shared" si="74"/>
        <v>DTDC</v>
      </c>
      <c r="F430" s="1" t="str">
        <f t="shared" si="75"/>
        <v>Monday</v>
      </c>
    </row>
    <row r="431" spans="1:6" x14ac:dyDescent="0.25">
      <c r="A431" s="2">
        <f>_xlfn.XLOOKUP(B431,MasterSheet!Q:Q,MasterSheet!N:N," ")</f>
        <v>45860</v>
      </c>
      <c r="B431" t="str">
        <v>D3002709684</v>
      </c>
      <c r="C431" s="1" t="str">
        <f>IFERROR(VLOOKUP(B431,MasterSheet!Q:R,2,)," ")</f>
        <v>Delivered</v>
      </c>
      <c r="D431" s="1" t="str">
        <f>_xlfn.XLOOKUP(B431,MasterSheet!Q:Q,MasterSheet!P:P)</f>
        <v>IMTECH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45860</v>
      </c>
      <c r="B432" t="str">
        <v>D3002709685</v>
      </c>
      <c r="C432" s="1" t="str">
        <f>IFERROR(VLOOKUP(B432,MasterSheet!Q:R,2,)," ")</f>
        <v>Delivered</v>
      </c>
      <c r="D432" s="1" t="str">
        <f>_xlfn.XLOOKUP(B432,MasterSheet!Q:Q,MasterSheet!P:P)</f>
        <v>Essence</v>
      </c>
      <c r="E432" s="1" t="str">
        <f t="shared" si="74"/>
        <v>DTDC</v>
      </c>
      <c r="F432" s="1" t="str">
        <f t="shared" si="75"/>
        <v>Tuesday</v>
      </c>
    </row>
    <row r="433" spans="1:6" x14ac:dyDescent="0.25">
      <c r="A433" s="2">
        <f>_xlfn.XLOOKUP(B433,MasterSheet!Q:Q,MasterSheet!N:N," ")</f>
        <v>45867</v>
      </c>
      <c r="B433" t="str">
        <v>D3002864036</v>
      </c>
      <c r="C433" s="1" t="str">
        <f>IFERROR(VLOOKUP(B433,MasterSheet!Q:R,2,)," ")</f>
        <v>Delivered</v>
      </c>
      <c r="D433" s="1" t="str">
        <f>_xlfn.XLOOKUP(B433,MasterSheet!Q:Q,MasterSheet!P:P)</f>
        <v>MEDLIFE</v>
      </c>
      <c r="E433" s="1" t="str">
        <f t="shared" si="74"/>
        <v>DTDC</v>
      </c>
      <c r="F433" s="1" t="str">
        <f t="shared" si="75"/>
        <v>Tuesday</v>
      </c>
    </row>
    <row r="434" spans="1:6" x14ac:dyDescent="0.25">
      <c r="A434" s="2">
        <f>_xlfn.XLOOKUP(B434,MasterSheet!Q:Q,MasterSheet!N:N," ")</f>
        <v>45867</v>
      </c>
      <c r="B434" t="str">
        <v>D3002864037</v>
      </c>
      <c r="C434" s="1" t="str">
        <f>IFERROR(VLOOKUP(B434,MasterSheet!Q:R,2,)," ")</f>
        <v>Delivered</v>
      </c>
      <c r="D434" s="1" t="str">
        <f>_xlfn.XLOOKUP(B434,MasterSheet!Q:Q,MasterSheet!P:P)</f>
        <v>IMTECH</v>
      </c>
      <c r="E434" s="1" t="str">
        <f t="shared" si="74"/>
        <v>DTDC</v>
      </c>
      <c r="F434" s="1" t="str">
        <f t="shared" si="75"/>
        <v>Tuesday</v>
      </c>
    </row>
    <row r="435" spans="1:6" x14ac:dyDescent="0.25">
      <c r="A435" s="2">
        <f>_xlfn.XLOOKUP(B435,MasterSheet!Q:Q,MasterSheet!N:N," ")</f>
        <v>45873</v>
      </c>
      <c r="B435" t="str">
        <v>D3002864041</v>
      </c>
      <c r="C435" s="1" t="str">
        <f>IFERROR(VLOOKUP(B435,MasterSheet!Q:R,2,)," ")</f>
        <v>Delivered</v>
      </c>
      <c r="D435" s="1" t="str">
        <f>_xlfn.XLOOKUP(B435,MasterSheet!Q:Q,MasterSheet!P:P)</f>
        <v>POOJA TRADERS</v>
      </c>
      <c r="E435" s="1" t="str">
        <f t="shared" si="74"/>
        <v>DTDC</v>
      </c>
      <c r="F435" s="1" t="str">
        <f t="shared" si="75"/>
        <v>Monday</v>
      </c>
    </row>
    <row r="436" spans="1:6" x14ac:dyDescent="0.25">
      <c r="A436" s="2">
        <f>_xlfn.XLOOKUP(B436,MasterSheet!Q:Q,MasterSheet!N:N," ")</f>
        <v>45871</v>
      </c>
      <c r="B436" t="str">
        <v>D3002864042</v>
      </c>
      <c r="C436" s="1" t="str">
        <f>IFERROR(VLOOKUP(B436,MasterSheet!Q:R,2,)," ")</f>
        <v>Delivered</v>
      </c>
      <c r="D436" s="1" t="str">
        <f>_xlfn.XLOOKUP(B436,MasterSheet!Q:Q,MasterSheet!P:P)</f>
        <v>Medlife</v>
      </c>
      <c r="E436" s="1" t="str">
        <f t="shared" si="74"/>
        <v>DTDC</v>
      </c>
      <c r="F436" s="1" t="str">
        <f t="shared" si="75"/>
        <v>Saturday</v>
      </c>
    </row>
    <row r="437" spans="1:6" x14ac:dyDescent="0.25">
      <c r="A437" s="2">
        <f>_xlfn.XLOOKUP(B437,MasterSheet!Q:Q,MasterSheet!N:N," ")</f>
        <v>45875</v>
      </c>
      <c r="B437" t="str">
        <v>D3002864046</v>
      </c>
      <c r="C437" s="1" t="str">
        <f>IFERROR(VLOOKUP(B437,MasterSheet!Q:R,2,)," ")</f>
        <v>Delivered</v>
      </c>
      <c r="D437" s="1" t="str">
        <f>_xlfn.XLOOKUP(B437,MasterSheet!Q:Q,MasterSheet!P:P)</f>
        <v>MEDLIFE</v>
      </c>
      <c r="E437" s="1" t="str">
        <f t="shared" si="74"/>
        <v>DTDC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45901</v>
      </c>
      <c r="B438" t="str">
        <v>D3002950334</v>
      </c>
      <c r="C438" s="1" t="str">
        <f>IFERROR(VLOOKUP(B438,MasterSheet!Q:R,2,)," ")</f>
        <v>Delivered</v>
      </c>
      <c r="D438" s="1" t="str">
        <f>_xlfn.XLOOKUP(B438,MasterSheet!Q:Q,MasterSheet!P:P)</f>
        <v>IISER MOHALI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45908</v>
      </c>
      <c r="B439" t="str">
        <v>D3002950414</v>
      </c>
      <c r="C439" s="1" t="str">
        <f>IFERROR(VLOOKUP(B439,MasterSheet!Q:R,2,)," ")</f>
        <v>Delivered</v>
      </c>
      <c r="D439" s="1" t="str">
        <f>_xlfn.XLOOKUP(B439,MasterSheet!Q:Q,MasterSheet!P:P)</f>
        <v>RESEARCH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45908</v>
      </c>
      <c r="B440" t="str">
        <v>D3002950415</v>
      </c>
      <c r="C440" s="1" t="str">
        <f>IFERROR(VLOOKUP(B440,MasterSheet!Q:R,2,)," ")</f>
        <v>Delivered</v>
      </c>
      <c r="D440" s="1" t="str">
        <f>_xlfn.XLOOKUP(B440,MasterSheet!Q:Q,MasterSheet!P:P)</f>
        <v>IISER MOHALI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45908</v>
      </c>
      <c r="B441" t="str">
        <v>D3002950416</v>
      </c>
      <c r="C441" s="1" t="str">
        <f>IFERROR(VLOOKUP(B441,MasterSheet!Q:R,2,)," ")</f>
        <v>Delivered</v>
      </c>
      <c r="D441" s="1" t="str">
        <f>_xlfn.XLOOKUP(B441,MasterSheet!Q:Q,MasterSheet!P:P)</f>
        <v>VECTOR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45908</v>
      </c>
      <c r="B442" t="str">
        <v>D3002950417</v>
      </c>
      <c r="C442" s="1" t="str">
        <f>IFERROR(VLOOKUP(B442,MasterSheet!Q:R,2,)," ")</f>
        <v>Delivered</v>
      </c>
      <c r="D442" s="1" t="str">
        <f>_xlfn.XLOOKUP(B442,MasterSheet!Q:Q,MasterSheet!P:P)</f>
        <v>ESSENCE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45913</v>
      </c>
      <c r="B443" t="str">
        <v>D3003568451</v>
      </c>
      <c r="C443" s="1" t="str">
        <f>IFERROR(VLOOKUP(B443,MasterSheet!Q:R,2,)," ")</f>
        <v>Delivered</v>
      </c>
      <c r="D443" s="1" t="str">
        <f>_xlfn.XLOOKUP(B443,MasterSheet!Q:Q,MasterSheet!P:P)</f>
        <v>MEDLIFE</v>
      </c>
      <c r="E443" s="1" t="str">
        <f t="shared" si="74"/>
        <v>DTDC</v>
      </c>
      <c r="F443" s="1" t="str">
        <f t="shared" si="75"/>
        <v>Saturday</v>
      </c>
    </row>
    <row r="444" spans="1:6" x14ac:dyDescent="0.25">
      <c r="A444" s="2">
        <f>_xlfn.XLOOKUP(B444,MasterSheet!Q:Q,MasterSheet!N:N," ")</f>
        <v>45915</v>
      </c>
      <c r="B444" t="str">
        <v>D3003568486</v>
      </c>
      <c r="C444" s="1" t="str">
        <f>IFERROR(VLOOKUP(B444,MasterSheet!Q:R,2,)," ")</f>
        <v>Delivered</v>
      </c>
      <c r="D444" s="1" t="str">
        <f>_xlfn.XLOOKUP(B444,MasterSheet!Q:Q,MasterSheet!P:P)</f>
        <v>IMTECH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45915</v>
      </c>
      <c r="B445" t="str">
        <v>D3003568487</v>
      </c>
      <c r="C445" s="1" t="str">
        <f>IFERROR(VLOOKUP(B445,MasterSheet!Q:R,2,)," ")</f>
        <v>Delivered</v>
      </c>
      <c r="D445" s="1" t="str">
        <f>_xlfn.XLOOKUP(B445,MasterSheet!Q:Q,MasterSheet!P:P)</f>
        <v>RESEARCH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45915</v>
      </c>
      <c r="B446" t="str">
        <v>D3003568488</v>
      </c>
      <c r="C446" s="1" t="str">
        <f>IFERROR(VLOOKUP(B446,MasterSheet!Q:R,2,)," ")</f>
        <v>Delivered</v>
      </c>
      <c r="D446" s="1" t="str">
        <f>_xlfn.XLOOKUP(B446,MasterSheet!Q:Q,MasterSheet!P:P)</f>
        <v>VECTOR</v>
      </c>
      <c r="E446" s="1" t="str">
        <f t="shared" si="74"/>
        <v>DTDC</v>
      </c>
      <c r="F446" s="1" t="str">
        <f t="shared" si="75"/>
        <v>Monday</v>
      </c>
    </row>
    <row r="447" spans="1:6" x14ac:dyDescent="0.25">
      <c r="A447" s="2">
        <f>_xlfn.XLOOKUP(B447,MasterSheet!Q:Q,MasterSheet!N:N," ")</f>
        <v>45927</v>
      </c>
      <c r="B447" t="str">
        <v>D3003710005</v>
      </c>
      <c r="C447" s="1" t="str">
        <f>IFERROR(VLOOKUP(B447,MasterSheet!Q:R,2,)," ")</f>
        <v>Delivered</v>
      </c>
      <c r="D447" s="1" t="str">
        <f>_xlfn.XLOOKUP(B447,MasterSheet!Q:Q,MasterSheet!P:P)</f>
        <v>INFINITY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45927</v>
      </c>
      <c r="B448" t="str">
        <v>D3003710006</v>
      </c>
      <c r="C448" s="1" t="str">
        <f>IFERROR(VLOOKUP(B448,MasterSheet!Q:R,2,)," ")</f>
        <v>Delivered</v>
      </c>
      <c r="D448" s="1" t="str">
        <f>_xlfn.XLOOKUP(B448,MasterSheet!Q:Q,MasterSheet!P:P)</f>
        <v>MEDLIFE</v>
      </c>
      <c r="E448" s="1" t="str">
        <f t="shared" si="74"/>
        <v>DTDC</v>
      </c>
      <c r="F448" s="1" t="str">
        <f t="shared" si="75"/>
        <v>Saturday</v>
      </c>
    </row>
    <row r="449" spans="1:6" x14ac:dyDescent="0.25">
      <c r="A449" s="2">
        <f>_xlfn.XLOOKUP(B449,MasterSheet!Q:Q,MasterSheet!N:N," ")</f>
        <v>45934</v>
      </c>
      <c r="B449" t="str">
        <v>D3003710010</v>
      </c>
      <c r="C449" s="1" t="str">
        <f>IFERROR(VLOOKUP(B449,MasterSheet!Q:R,2,)," ")</f>
        <v>Delivered</v>
      </c>
      <c r="D449" s="1" t="str">
        <f>_xlfn.XLOOKUP(B449,MasterSheet!Q:Q,MasterSheet!P:P)</f>
        <v>Vector</v>
      </c>
      <c r="E449" s="1" t="str">
        <f t="shared" si="74"/>
        <v>DTDC</v>
      </c>
      <c r="F449" s="1" t="str">
        <f t="shared" si="75"/>
        <v>Saturday</v>
      </c>
    </row>
    <row r="450" spans="1:6" x14ac:dyDescent="0.25">
      <c r="A450" s="2">
        <f>_xlfn.XLOOKUP(B450,MasterSheet!Q:Q,MasterSheet!N:N," ")</f>
        <v>45937</v>
      </c>
      <c r="B450" t="str">
        <v>D3003710012</v>
      </c>
      <c r="C450" s="1">
        <f>IFERROR(VLOOKUP(B450,MasterSheet!Q:R,2,)," ")</f>
        <v>0</v>
      </c>
      <c r="D450" s="1" t="str">
        <f>_xlfn.XLOOKUP(B450,MasterSheet!Q:Q,MasterSheet!P:P)</f>
        <v>PATANJALI</v>
      </c>
      <c r="E450" s="1" t="str">
        <f t="shared" si="74"/>
        <v>DTDC</v>
      </c>
      <c r="F450" s="1" t="str">
        <f t="shared" si="75"/>
        <v>Tuesday</v>
      </c>
    </row>
    <row r="451" spans="1:6" x14ac:dyDescent="0.25">
      <c r="A451" s="2">
        <f>_xlfn.XLOOKUP(B451,MasterSheet!Q:Q,MasterSheet!N:N," ")</f>
        <v>45937</v>
      </c>
      <c r="B451" t="str">
        <v>D3003710013</v>
      </c>
      <c r="C451" s="1" t="str">
        <f>IFERROR(VLOOKUP(B451,MasterSheet!Q:R,2,)," ")</f>
        <v>Delivered</v>
      </c>
      <c r="D451" s="1" t="str">
        <f>_xlfn.XLOOKUP(B451,MasterSheet!Q:Q,MasterSheet!P:P)</f>
        <v>MEDLIFE</v>
      </c>
      <c r="E451" s="1" t="str">
        <f t="shared" si="74"/>
        <v>DTDC</v>
      </c>
      <c r="F451" s="1" t="str">
        <f t="shared" si="75"/>
        <v>Tuesday</v>
      </c>
    </row>
    <row r="452" spans="1:6" x14ac:dyDescent="0.25">
      <c r="A452" s="2">
        <f>_xlfn.XLOOKUP(B452,MasterSheet!Q:Q,MasterSheet!N:N," ")</f>
        <v>45936</v>
      </c>
      <c r="B452" t="str">
        <v>D3003710017</v>
      </c>
      <c r="C452" s="1">
        <f>IFERROR(VLOOKUP(B452,MasterSheet!Q:R,2,)," ")</f>
        <v>0</v>
      </c>
      <c r="D452" s="1" t="str">
        <f>_xlfn.XLOOKUP(B452,MasterSheet!Q:Q,MasterSheet!P:P)</f>
        <v>IISER MOHALI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45933</v>
      </c>
      <c r="B453" t="str">
        <v>D3003710018</v>
      </c>
      <c r="C453" s="1" t="str">
        <f>IFERROR(VLOOKUP(B453,MasterSheet!Q:R,2,)," ")</f>
        <v>Delivered</v>
      </c>
      <c r="D453" s="1" t="str">
        <f>_xlfn.XLOOKUP(B453,MasterSheet!Q:Q,MasterSheet!P:P)</f>
        <v>Aiims Bhatinda</v>
      </c>
      <c r="E453" s="1" t="str">
        <f t="shared" si="74"/>
        <v>DTDC</v>
      </c>
      <c r="F453" s="1" t="str">
        <f t="shared" si="75"/>
        <v>Friday</v>
      </c>
    </row>
    <row r="454" spans="1:6" x14ac:dyDescent="0.25">
      <c r="A454" s="2">
        <f>_xlfn.XLOOKUP(B454,MasterSheet!Q:Q,MasterSheet!N:N," ")</f>
        <v>45868</v>
      </c>
      <c r="B454" t="str">
        <v>Expired</v>
      </c>
      <c r="C454" s="1" t="str">
        <f>IFERROR(VLOOKUP(B454,MasterSheet!Q:R,2,)," ")</f>
        <v>Expired</v>
      </c>
      <c r="D454" s="1" t="str">
        <f>_xlfn.XLOOKUP(B454,MasterSheet!Q:Q,MasterSheet!P:P)</f>
        <v>EXPIRED</v>
      </c>
      <c r="E454" s="1" t="str">
        <f t="shared" si="74"/>
        <v>Other</v>
      </c>
      <c r="F454" s="1" t="str">
        <f t="shared" si="75"/>
        <v>Wednesday</v>
      </c>
    </row>
    <row r="455" spans="1:6" x14ac:dyDescent="0.25">
      <c r="A455" s="2">
        <f>_xlfn.XLOOKUP(B455,MasterSheet!Q:Q,MasterSheet!N:N," ")</f>
        <v>45929</v>
      </c>
      <c r="B455" t="str">
        <v>PORTER</v>
      </c>
      <c r="C455" s="1" t="str">
        <f>IFERROR(VLOOKUP(B455,MasterSheet!Q:R,2,)," ")</f>
        <v>PORTER</v>
      </c>
      <c r="D455" s="1" t="str">
        <f>_xlfn.XLOOKUP(B455,MasterSheet!Q:Q,MasterSheet!P:P)</f>
        <v>Labex</v>
      </c>
      <c r="E455" s="1" t="str">
        <f t="shared" si="74"/>
        <v>Other</v>
      </c>
      <c r="F455" s="1" t="str">
        <f t="shared" si="75"/>
        <v>Monday</v>
      </c>
    </row>
    <row r="456" spans="1:6" x14ac:dyDescent="0.25">
      <c r="A456" s="2">
        <f>_xlfn.XLOOKUP(B456,MasterSheet!Q:Q,MasterSheet!N:N," ")</f>
        <v>45854</v>
      </c>
      <c r="B456" t="str">
        <v>WILL BE BILLED</v>
      </c>
      <c r="C456" s="1" t="str">
        <f>IFERROR(VLOOKUP(B456,MasterSheet!Q:R,2,)," ")</f>
        <v>PRIYANKA MADAM</v>
      </c>
      <c r="D456" s="1" t="str">
        <f>_xlfn.XLOOKUP(B456,MasterSheet!Q:Q,MasterSheet!P:P)</f>
        <v>Aiims</v>
      </c>
      <c r="E456" s="1" t="str">
        <f t="shared" si="74"/>
        <v>Other</v>
      </c>
      <c r="F456" s="1" t="str">
        <f t="shared" si="75"/>
        <v>Wednesday</v>
      </c>
    </row>
    <row r="457" spans="1:6" x14ac:dyDescent="0.25">
      <c r="B457" t="str">
        <v>with M Bio</v>
      </c>
    </row>
    <row r="458" spans="1:6" x14ac:dyDescent="0.25">
      <c r="B458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7" zoomScale="85" zoomScaleNormal="85" workbookViewId="0">
      <selection activeCell="K1" sqref="K1:S75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47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17">_xlfn._xlws.SORT(
  _xlfn._xlws.FILTER(
    CHOOSE({1,2,3,4,5,6,7,8,9},
      MasterSheet!H2:H3414,
      MasterSheet!L2:L3414,
      MasterSheet!P2:P3414,
      MasterSheet!S2:S3414,
      MasterSheet!U2:U3414,
      MasterSheet!T2:T3414,
MasterSheet!V2:V3414,MasterSheet!W2:W3414,MasterSheet!AC2:AC3414
    ),
    MasterSheet!L2:L3414 &gt; 0
  ),
  3, TRUE
)</f>
        <v>423303</v>
      </c>
      <c r="B2" s="68">
        <v>1</v>
      </c>
      <c r="C2" s="68" t="str">
        <v>AGHARKAR</v>
      </c>
      <c r="D2" s="68">
        <v>-20</v>
      </c>
      <c r="E2" s="68" t="str">
        <v>BioLegend</v>
      </c>
      <c r="F2" s="68">
        <v>0</v>
      </c>
      <c r="G2" s="68" t="str">
        <v>Pune</v>
      </c>
      <c r="H2" s="68" t="str">
        <v>Saturday (11-10-2025)</v>
      </c>
      <c r="I2" s="68" t="str">
        <v>OutStation</v>
      </c>
      <c r="K2" s="68">
        <f t="shared" ref="K2:K33" si="0">SUMIFS(B:B,C:C, L2,D:D, M2,E:E, N2,F:F, O2,G:G, P2,H:H, Q2)</f>
        <v>1</v>
      </c>
      <c r="L2" s="68" t="str">
        <v>AGHARKAR</v>
      </c>
      <c r="M2" s="68">
        <v>-20</v>
      </c>
      <c r="N2" s="68" t="str">
        <v>BioLegend</v>
      </c>
      <c r="O2" s="68">
        <v>0</v>
      </c>
      <c r="P2" s="68" t="str">
        <v>Pune</v>
      </c>
      <c r="Q2" s="68" t="str">
        <v>Saturday (11-10-2025)</v>
      </c>
      <c r="R2" s="68" t="str">
        <v>OutStation</v>
      </c>
      <c r="S2" s="68">
        <f t="shared" ref="S2:S33" si="1">SUMIFS(B:B,C:C, L2,D:D, M2,E:E, N2,F:F, O2,G:G, P2,H:H, Q2)</f>
        <v>1</v>
      </c>
    </row>
    <row r="3" spans="1:19" x14ac:dyDescent="0.25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 t="str">
        <v>Saturday (11-10-2025)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 t="str">
        <v>Saturday (11-10-2025)</v>
      </c>
      <c r="R3" s="1" t="str">
        <v>OutStation</v>
      </c>
      <c r="S3" s="1">
        <f t="shared" si="1"/>
        <v>2</v>
      </c>
    </row>
    <row r="4" spans="1:19" x14ac:dyDescent="0.25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(11-10-2025)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 hidden="1" x14ac:dyDescent="0.25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hidden="1" x14ac:dyDescent="0.25">
      <c r="A6" s="68">
        <v>302864</v>
      </c>
      <c r="B6" s="68">
        <v>1</v>
      </c>
      <c r="C6" s="68" t="str">
        <v>AIIMS</v>
      </c>
      <c r="D6" s="68">
        <v>4</v>
      </c>
      <c r="E6" s="68" t="str">
        <v>BioLegend</v>
      </c>
      <c r="F6" s="68">
        <v>0</v>
      </c>
      <c r="G6" s="68" t="str">
        <v>Delhi</v>
      </c>
      <c r="H6" s="68" t="str">
        <v>Priyanka Madam</v>
      </c>
      <c r="I6" s="68" t="str">
        <v>Local</v>
      </c>
      <c r="K6" s="68">
        <f t="shared" si="0"/>
        <v>1</v>
      </c>
      <c r="L6" s="68" t="str">
        <v>APOLLO CHENNAI</v>
      </c>
      <c r="M6" s="68">
        <v>4</v>
      </c>
      <c r="N6" s="68" t="str">
        <v>BioLegend</v>
      </c>
      <c r="O6" s="68">
        <v>0</v>
      </c>
      <c r="P6" s="68" t="str">
        <v>CHENNAI</v>
      </c>
      <c r="Q6" s="68" t="str">
        <v>PO Awaited</v>
      </c>
      <c r="R6" s="68" t="str">
        <v>OutStation</v>
      </c>
      <c r="S6" s="68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7</v>
      </c>
      <c r="L9" s="1" t="str">
        <v>ILS</v>
      </c>
      <c r="M9" s="1">
        <v>-20</v>
      </c>
      <c r="N9" s="1" t="str">
        <v>DHARMACON</v>
      </c>
      <c r="O9" s="1">
        <v>0</v>
      </c>
      <c r="P9" s="1" t="str">
        <v>Bhuvneshwar</v>
      </c>
      <c r="Q9" s="1" t="str">
        <v>PO Awaited</v>
      </c>
      <c r="R9" s="1" t="str">
        <v>OutStation</v>
      </c>
      <c r="S9" s="1">
        <f t="shared" si="1"/>
        <v>7</v>
      </c>
    </row>
    <row r="10" spans="1:19" x14ac:dyDescent="0.25">
      <c r="A10" s="68">
        <v>348206</v>
      </c>
      <c r="B10" s="68">
        <v>1</v>
      </c>
      <c r="C10" s="68" t="str">
        <v>AIIMS</v>
      </c>
      <c r="D10" s="68">
        <v>4</v>
      </c>
      <c r="E10" s="68" t="str">
        <v>BioLegend</v>
      </c>
      <c r="F10" s="68">
        <v>0</v>
      </c>
      <c r="G10" s="68" t="str">
        <v>Delhi</v>
      </c>
      <c r="H10" s="68" t="str">
        <v>Priyanka Madam</v>
      </c>
      <c r="I10" s="68" t="str">
        <v>Local</v>
      </c>
      <c r="K10" s="68">
        <f t="shared" si="0"/>
        <v>2</v>
      </c>
      <c r="L10" s="68" t="str">
        <v>NCBS</v>
      </c>
      <c r="M10" s="68">
        <v>-20</v>
      </c>
      <c r="N10" s="68" t="str">
        <v>DHARMACON</v>
      </c>
      <c r="O10" s="68">
        <v>0</v>
      </c>
      <c r="P10" s="68" t="str">
        <v>Banglore</v>
      </c>
      <c r="Q10" s="68" t="str">
        <v>PO Awaited</v>
      </c>
      <c r="R10" s="68" t="str">
        <v>OutStation</v>
      </c>
      <c r="S10" s="68">
        <f t="shared" si="1"/>
        <v>2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2</v>
      </c>
      <c r="L11" s="1" t="str">
        <v>NII</v>
      </c>
      <c r="M11" s="1" t="str">
        <v>RT</v>
      </c>
      <c r="N11" s="1" t="str">
        <v>SARTORIUS</v>
      </c>
      <c r="O11" s="1">
        <v>0</v>
      </c>
      <c r="P11" s="1" t="str">
        <v>Delhi</v>
      </c>
      <c r="Q11" s="1" t="str">
        <v>Priyanka Madam</v>
      </c>
      <c r="R11" s="1" t="str">
        <v>Local</v>
      </c>
      <c r="S11" s="1">
        <f t="shared" si="1"/>
        <v>2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1</v>
      </c>
      <c r="L12" s="1" t="str">
        <v>NNF</v>
      </c>
      <c r="M12" s="1">
        <v>-20</v>
      </c>
      <c r="N12" s="1" t="str">
        <v>Targetmol</v>
      </c>
      <c r="O12" s="1">
        <v>0</v>
      </c>
      <c r="P12" s="1" t="str">
        <v>Banglore</v>
      </c>
      <c r="Q12" s="1" t="str">
        <v>Sample and Back Order</v>
      </c>
      <c r="R12" s="1" t="str">
        <v>OutStation</v>
      </c>
      <c r="S12" s="1">
        <f t="shared" si="1"/>
        <v>1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1</v>
      </c>
      <c r="L13" s="1" t="str">
        <v>Opening Stock</v>
      </c>
      <c r="M13" s="1">
        <v>-20</v>
      </c>
      <c r="N13" s="1" t="str">
        <v>Dharmacon</v>
      </c>
      <c r="O13" s="1" t="str">
        <v>Set of 4 item code (N-187978-01-0020, N-187978-02-0020, N-187978-03-0020, N-187978-04-0020)</v>
      </c>
      <c r="P13" s="1" t="str">
        <v>STOCK</v>
      </c>
      <c r="Q13" s="1" t="str">
        <v>Stock</v>
      </c>
      <c r="R13" s="1" t="str">
        <v>STOCK</v>
      </c>
      <c r="S13" s="1">
        <f t="shared" si="1"/>
        <v>1</v>
      </c>
    </row>
    <row r="14" spans="1:19" x14ac:dyDescent="0.25">
      <c r="A14" s="68">
        <v>626812</v>
      </c>
      <c r="B14" s="68">
        <v>5</v>
      </c>
      <c r="C14" s="68" t="str">
        <v>AURIGINE ONCO</v>
      </c>
      <c r="D14" s="68">
        <v>4</v>
      </c>
      <c r="E14" s="68" t="str">
        <v>BioLegend</v>
      </c>
      <c r="F14" s="68" t="str">
        <v>for stock</v>
      </c>
      <c r="G14" s="68" t="str">
        <v>Banglore</v>
      </c>
      <c r="H14" s="68" t="str">
        <v>Stock</v>
      </c>
      <c r="I14" s="68" t="str">
        <v>OutStation</v>
      </c>
      <c r="K14" s="68">
        <f t="shared" si="0"/>
        <v>8</v>
      </c>
      <c r="L14" s="68" t="str">
        <v>Opening Stock</v>
      </c>
      <c r="M14" s="68">
        <v>-20</v>
      </c>
      <c r="N14" s="68" t="str">
        <v>BioLegend</v>
      </c>
      <c r="O14" s="68">
        <v>0</v>
      </c>
      <c r="P14" s="68" t="str">
        <v>STOCK</v>
      </c>
      <c r="Q14" s="68" t="str">
        <v>Stock</v>
      </c>
      <c r="R14" s="68" t="str">
        <v>STOCK</v>
      </c>
      <c r="S14" s="68">
        <f t="shared" si="1"/>
        <v>8</v>
      </c>
    </row>
    <row r="15" spans="1:19" x14ac:dyDescent="0.25">
      <c r="A15" s="1" t="str">
        <v>CTM-1172738</v>
      </c>
      <c r="B15" s="1">
        <v>1</v>
      </c>
      <c r="C15" s="1" t="str">
        <v>BARC</v>
      </c>
      <c r="D15" s="1">
        <v>-20</v>
      </c>
      <c r="E15" s="1" t="str">
        <v>DHARMACON</v>
      </c>
      <c r="F15" s="1">
        <v>0</v>
      </c>
      <c r="G15" s="1" t="str">
        <v>Mumbai</v>
      </c>
      <c r="H15" s="1" t="str">
        <v>PO Awaited</v>
      </c>
      <c r="I15" s="1" t="str">
        <v>OutStation</v>
      </c>
      <c r="K15" s="1">
        <f t="shared" si="0"/>
        <v>13</v>
      </c>
      <c r="L15" s="1" t="str">
        <v>Opening Stock</v>
      </c>
      <c r="M15" s="1">
        <v>4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13</v>
      </c>
    </row>
    <row r="16" spans="1:19" x14ac:dyDescent="0.25">
      <c r="A16" s="1" t="str">
        <v>CTM-1172741</v>
      </c>
      <c r="B16" s="1">
        <v>1</v>
      </c>
      <c r="C16" s="1" t="str">
        <v>BARC</v>
      </c>
      <c r="D16" s="1">
        <v>-20</v>
      </c>
      <c r="E16" s="1" t="str">
        <v>DHARMACON</v>
      </c>
      <c r="F16" s="1">
        <v>0</v>
      </c>
      <c r="G16" s="1" t="str">
        <v>Mumbai</v>
      </c>
      <c r="H16" s="1" t="str">
        <v>PO Awaited</v>
      </c>
      <c r="I16" s="1" t="str">
        <v>OutStation</v>
      </c>
      <c r="K16" s="1">
        <f t="shared" si="0"/>
        <v>1</v>
      </c>
      <c r="L16" s="1" t="str">
        <v>OPENING STOCK</v>
      </c>
      <c r="M16" s="1">
        <v>4</v>
      </c>
      <c r="N16" s="1" t="str">
        <v>Dharmacon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x14ac:dyDescent="0.25">
      <c r="A17" s="1" t="str">
        <v>CTM-1172744</v>
      </c>
      <c r="B17" s="1">
        <v>1</v>
      </c>
      <c r="C17" s="1" t="str">
        <v>BARC</v>
      </c>
      <c r="D17" s="1">
        <v>-20</v>
      </c>
      <c r="E17" s="1" t="str">
        <v>DHARMACON</v>
      </c>
      <c r="F17" s="1">
        <v>0</v>
      </c>
      <c r="G17" s="1" t="str">
        <v>Mumbai</v>
      </c>
      <c r="H17" s="1" t="str">
        <v>PO Awaited</v>
      </c>
      <c r="I17" s="1" t="str">
        <v>OutStation</v>
      </c>
      <c r="K17" s="1">
        <f t="shared" si="0"/>
        <v>21</v>
      </c>
      <c r="L17" s="1" t="str">
        <v>OPENING STOCK</v>
      </c>
      <c r="M17" s="1" t="str">
        <v>RT</v>
      </c>
      <c r="N17" s="1" t="str">
        <v>Sartorius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21</v>
      </c>
    </row>
    <row r="18" spans="1:19" x14ac:dyDescent="0.25">
      <c r="A18" s="1" t="str">
        <v>CTM-1172745</v>
      </c>
      <c r="B18" s="1">
        <v>1</v>
      </c>
      <c r="C18" s="1" t="str">
        <v>BARC</v>
      </c>
      <c r="D18" s="1">
        <v>-20</v>
      </c>
      <c r="E18" s="1" t="str">
        <v>DHARMACON</v>
      </c>
      <c r="F18" s="1">
        <v>0</v>
      </c>
      <c r="G18" s="1" t="str">
        <v>Mumbai</v>
      </c>
      <c r="H18" s="1" t="str">
        <v>PO Awaited</v>
      </c>
      <c r="I18" s="1" t="str">
        <v>OutStation</v>
      </c>
      <c r="K18" s="1">
        <f t="shared" si="0"/>
        <v>1</v>
      </c>
      <c r="L18" s="1" t="str">
        <v>PRIYANKA MADAM</v>
      </c>
      <c r="M18" s="1">
        <v>4</v>
      </c>
      <c r="N18" s="1" t="str">
        <v>BioLegend</v>
      </c>
      <c r="O18" s="1">
        <v>0</v>
      </c>
      <c r="P18" s="1" t="str">
        <v>Delhi</v>
      </c>
      <c r="Q18" s="1" t="str">
        <v>Priyanka Madam</v>
      </c>
      <c r="R18" s="1" t="str">
        <v>Local</v>
      </c>
      <c r="S18" s="1">
        <f t="shared" si="1"/>
        <v>1</v>
      </c>
    </row>
    <row r="19" spans="1:19" x14ac:dyDescent="0.25">
      <c r="A19" s="1" t="str">
        <v>L-019598-00-0005</v>
      </c>
      <c r="B19" s="1">
        <v>1</v>
      </c>
      <c r="C19" s="1" t="str">
        <v>ILS</v>
      </c>
      <c r="D19" s="1">
        <v>-20</v>
      </c>
      <c r="E19" s="1" t="str">
        <v>DHARMACON</v>
      </c>
      <c r="F19" s="1">
        <v>0</v>
      </c>
      <c r="G19" s="1" t="str">
        <v>Bhuvneshwar</v>
      </c>
      <c r="H19" s="1" t="str">
        <v>PO Awaited</v>
      </c>
      <c r="I19" s="1" t="str">
        <v>OutStation</v>
      </c>
      <c r="K19" s="1">
        <f t="shared" si="0"/>
        <v>2</v>
      </c>
      <c r="L19" s="1" t="str">
        <v>RGCB</v>
      </c>
      <c r="M19" s="1">
        <v>4</v>
      </c>
      <c r="N19" s="1" t="str">
        <v>BioLegend</v>
      </c>
      <c r="O19" s="1">
        <v>0</v>
      </c>
      <c r="P19" s="1" t="str">
        <v>Kerala</v>
      </c>
      <c r="Q19" s="1" t="str">
        <v>Back Order</v>
      </c>
      <c r="R19" s="1" t="str">
        <v>OutStation</v>
      </c>
      <c r="S19" s="1">
        <f t="shared" si="1"/>
        <v>2</v>
      </c>
    </row>
    <row r="20" spans="1:19" x14ac:dyDescent="0.25">
      <c r="A20" s="1" t="str">
        <v>L-013680-01-0005</v>
      </c>
      <c r="B20" s="1">
        <v>1</v>
      </c>
      <c r="C20" s="1" t="str">
        <v>ILS</v>
      </c>
      <c r="D20" s="1">
        <v>-20</v>
      </c>
      <c r="E20" s="1" t="str">
        <v>DHARMACON</v>
      </c>
      <c r="F20" s="1">
        <v>0</v>
      </c>
      <c r="G20" s="1" t="str">
        <v>Bhuvneshwar</v>
      </c>
      <c r="H20" s="1" t="str">
        <v>PO Awaited</v>
      </c>
      <c r="I20" s="1" t="str">
        <v>OutStation</v>
      </c>
      <c r="K20" s="1">
        <f t="shared" si="0"/>
        <v>5</v>
      </c>
      <c r="L20" s="1" t="str">
        <v>Sample (PM)</v>
      </c>
      <c r="M20" s="1">
        <v>4</v>
      </c>
      <c r="N20" s="1" t="str">
        <v>Hansa Biomed</v>
      </c>
      <c r="O20" s="1" t="str">
        <v>Priyanka Madam</v>
      </c>
      <c r="P20" s="1" t="str">
        <v>delhi</v>
      </c>
      <c r="Q20" s="1" t="str">
        <v>Priyanka Madam</v>
      </c>
      <c r="R20" s="1" t="str">
        <v>Local</v>
      </c>
      <c r="S20" s="1">
        <f t="shared" si="1"/>
        <v>5</v>
      </c>
    </row>
    <row r="21" spans="1:19" x14ac:dyDescent="0.25">
      <c r="A21" s="1" t="str">
        <v>L-012078-00-0005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PO Awaited</v>
      </c>
      <c r="I21" s="1" t="str">
        <v>OutStation</v>
      </c>
      <c r="K21" s="1">
        <f t="shared" si="0"/>
        <v>2</v>
      </c>
      <c r="L21" s="1" t="str">
        <v>SOUTH CAMPUS</v>
      </c>
      <c r="M21" s="1" t="str">
        <v>RT</v>
      </c>
      <c r="N21" s="1" t="str">
        <v>HOEFER</v>
      </c>
      <c r="O21" s="1">
        <v>0</v>
      </c>
      <c r="P21" s="1" t="str">
        <v>Delhi</v>
      </c>
      <c r="Q21" s="1" t="str">
        <v>Sample</v>
      </c>
      <c r="R21" s="1" t="str">
        <v>Local</v>
      </c>
      <c r="S21" s="1">
        <f t="shared" si="1"/>
        <v>2</v>
      </c>
    </row>
    <row r="22" spans="1:19" x14ac:dyDescent="0.25">
      <c r="A22" s="1" t="str">
        <v>L-003030-00-0005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Stock</v>
      </c>
      <c r="M22" s="1">
        <v>4</v>
      </c>
      <c r="N22" s="1" t="str">
        <v>BioLegend</v>
      </c>
      <c r="O22" s="1" t="str">
        <v>Biocon Order Cancelled</v>
      </c>
      <c r="P22" s="1" t="str">
        <v>STOCK</v>
      </c>
      <c r="Q22" s="1" t="str">
        <v>stock</v>
      </c>
      <c r="R22" s="1" t="str">
        <v>STOCK</v>
      </c>
      <c r="S22" s="1">
        <f t="shared" si="1"/>
        <v>2</v>
      </c>
    </row>
    <row r="23" spans="1:19" x14ac:dyDescent="0.25">
      <c r="A23" s="1" t="str">
        <v>L-004920-01-0005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PO Awaited</v>
      </c>
      <c r="I23" s="1" t="str">
        <v>OutStation</v>
      </c>
      <c r="K23" s="1">
        <f t="shared" si="0"/>
        <v>3</v>
      </c>
      <c r="L23" s="1" t="str">
        <v>STOCK</v>
      </c>
      <c r="M23" s="1">
        <v>4</v>
      </c>
      <c r="N23" s="1" t="str">
        <v>BioLegend</v>
      </c>
      <c r="O23" s="1" t="str">
        <v>FOC Informed By Priya Madam and informed to SM Sir</v>
      </c>
      <c r="P23" s="1" t="str">
        <v>STOCK</v>
      </c>
      <c r="Q23" s="1" t="str">
        <v>Stock</v>
      </c>
      <c r="R23" s="1" t="str">
        <v>STOCK</v>
      </c>
      <c r="S23" s="1">
        <f t="shared" si="1"/>
        <v>3</v>
      </c>
    </row>
    <row r="24" spans="1:19" x14ac:dyDescent="0.25">
      <c r="A24" s="68" t="str">
        <v>L-003805-00-0005</v>
      </c>
      <c r="B24" s="68">
        <v>1</v>
      </c>
      <c r="C24" s="68" t="str">
        <v>ILS</v>
      </c>
      <c r="D24" s="68">
        <v>-20</v>
      </c>
      <c r="E24" s="68" t="str">
        <v>DHARMACON</v>
      </c>
      <c r="F24" s="68">
        <v>0</v>
      </c>
      <c r="G24" s="68" t="str">
        <v>Bhuvneshwar</v>
      </c>
      <c r="H24" s="68" t="str">
        <v>PO Awaited</v>
      </c>
      <c r="I24" s="68" t="str">
        <v>OutStation</v>
      </c>
      <c r="K24" s="68">
        <f t="shared" si="0"/>
        <v>1</v>
      </c>
      <c r="L24" s="68" t="str">
        <v>stock</v>
      </c>
      <c r="M24" s="68">
        <v>-20</v>
      </c>
      <c r="N24" s="68" t="str">
        <v>Dharmacon</v>
      </c>
      <c r="O24" s="68" t="str">
        <v>Extra Item Purchased (Informed by Dharmendra Sir)</v>
      </c>
      <c r="P24" s="68" t="str">
        <v>STOCK</v>
      </c>
      <c r="Q24" s="68" t="str">
        <v>Stock</v>
      </c>
      <c r="R24" s="68" t="str">
        <v>STOCK</v>
      </c>
      <c r="S24" s="68">
        <f t="shared" si="1"/>
        <v>1</v>
      </c>
    </row>
    <row r="25" spans="1:19" x14ac:dyDescent="0.25">
      <c r="A25" s="1" t="str">
        <v>D-001810-10-05</v>
      </c>
      <c r="B25" s="1">
        <v>1</v>
      </c>
      <c r="C25" s="1" t="str">
        <v>ILS</v>
      </c>
      <c r="D25" s="1">
        <v>-20</v>
      </c>
      <c r="E25" s="1" t="str">
        <v>DHARMACON</v>
      </c>
      <c r="F25" s="1">
        <v>0</v>
      </c>
      <c r="G25" s="1" t="str">
        <v>Bhuvneshwar</v>
      </c>
      <c r="H25" s="1" t="str">
        <v>PO Awaited</v>
      </c>
      <c r="I25" s="1" t="str">
        <v>OutStation</v>
      </c>
      <c r="K25" s="1">
        <f t="shared" si="0"/>
        <v>2</v>
      </c>
      <c r="L25" s="1" t="str">
        <v>STOCK</v>
      </c>
      <c r="M25" s="1" t="str">
        <v>RT</v>
      </c>
      <c r="N25" s="1" t="str">
        <v>Revvity</v>
      </c>
      <c r="O25" s="1" t="str">
        <v>MACHINE (PRIYANKA MADAM)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 t="str">
        <v>L-015121-00-0005</v>
      </c>
      <c r="B26" s="1">
        <v>1</v>
      </c>
      <c r="C26" s="1" t="str">
        <v>NCBS</v>
      </c>
      <c r="D26" s="1">
        <v>-20</v>
      </c>
      <c r="E26" s="1" t="str">
        <v>DHARMACON</v>
      </c>
      <c r="F26" s="1">
        <v>0</v>
      </c>
      <c r="G26" s="1" t="str">
        <v>Banglore</v>
      </c>
      <c r="H26" s="1" t="str">
        <v>PO Awaited</v>
      </c>
      <c r="I26" s="1" t="str">
        <v>OutStation</v>
      </c>
      <c r="K26" s="1">
        <f t="shared" si="0"/>
        <v>1</v>
      </c>
      <c r="L26" s="1" t="str">
        <v>STOCK</v>
      </c>
      <c r="M26" s="1">
        <v>4</v>
      </c>
      <c r="N26" s="1" t="str">
        <v>BioLegend</v>
      </c>
      <c r="O26" s="1" t="str">
        <v>Return From Bio Health (Extra Purchase infromed by Priynka Madam)</v>
      </c>
      <c r="P26" s="1" t="str">
        <v>STOCK</v>
      </c>
      <c r="Q26" s="1" t="str">
        <v>Priyanka Madam</v>
      </c>
      <c r="R26" s="1" t="str">
        <v>STOCK</v>
      </c>
      <c r="S26" s="1">
        <f t="shared" si="1"/>
        <v>1</v>
      </c>
    </row>
    <row r="27" spans="1:19" x14ac:dyDescent="0.25">
      <c r="A27" s="68" t="str">
        <v>L-020165-00-0005</v>
      </c>
      <c r="B27" s="68">
        <v>1</v>
      </c>
      <c r="C27" s="68" t="str">
        <v>NCBS</v>
      </c>
      <c r="D27" s="68">
        <v>-20</v>
      </c>
      <c r="E27" s="68" t="str">
        <v>DHARMACON</v>
      </c>
      <c r="F27" s="68">
        <v>0</v>
      </c>
      <c r="G27" s="68" t="str">
        <v>Banglore</v>
      </c>
      <c r="H27" s="68" t="str">
        <v>PO Awaited</v>
      </c>
      <c r="I27" s="68" t="str">
        <v>OutStation</v>
      </c>
      <c r="K27" s="68">
        <f t="shared" si="0"/>
        <v>5</v>
      </c>
      <c r="L27" s="68" t="str">
        <v>Stock</v>
      </c>
      <c r="M27" s="68">
        <v>4</v>
      </c>
      <c r="N27" s="68" t="str">
        <v>BioLegend</v>
      </c>
      <c r="O27" s="68">
        <v>0</v>
      </c>
      <c r="P27" s="68" t="str">
        <v>STOCK</v>
      </c>
      <c r="Q27" s="68" t="str">
        <v>Stock</v>
      </c>
      <c r="R27" s="68" t="str">
        <v>STOCK</v>
      </c>
      <c r="S27" s="68">
        <f t="shared" si="1"/>
        <v>5</v>
      </c>
    </row>
    <row r="28" spans="1:19" x14ac:dyDescent="0.25">
      <c r="A28" s="1" t="str">
        <v>VS0101</v>
      </c>
      <c r="B28" s="1">
        <v>1</v>
      </c>
      <c r="C28" s="1" t="str">
        <v>NII</v>
      </c>
      <c r="D28" s="1" t="str">
        <v>RT</v>
      </c>
      <c r="E28" s="1" t="str">
        <v>SARTORIUS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1</v>
      </c>
      <c r="L28" s="1" t="str">
        <v>STOCK</v>
      </c>
      <c r="M28" s="1" t="str">
        <v>4</v>
      </c>
      <c r="N28" s="1" t="str">
        <v>BioLegend</v>
      </c>
      <c r="O28" s="1" t="str">
        <v>Extra Purchase By Priya Madam</v>
      </c>
      <c r="P28" s="1" t="str">
        <v>STOCK</v>
      </c>
      <c r="Q28" s="1" t="str">
        <v>Stock</v>
      </c>
      <c r="R28" s="1" t="str">
        <v>STOCK</v>
      </c>
      <c r="S28" s="1">
        <f t="shared" si="1"/>
        <v>1</v>
      </c>
    </row>
    <row r="29" spans="1:19" x14ac:dyDescent="0.25">
      <c r="A29" s="1" t="str">
        <v>VS0131</v>
      </c>
      <c r="B29" s="1">
        <v>1</v>
      </c>
      <c r="C29" s="1" t="str">
        <v>NII</v>
      </c>
      <c r="D29" s="1" t="str">
        <v>RT</v>
      </c>
      <c r="E29" s="1" t="str">
        <v>SARTORIUS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5</v>
      </c>
      <c r="L29" s="1" t="str">
        <v>Stock</v>
      </c>
      <c r="M29" s="1" t="str">
        <v>RT</v>
      </c>
      <c r="N29" s="1" t="str">
        <v>Biotium</v>
      </c>
      <c r="O29" s="1">
        <v>0</v>
      </c>
      <c r="P29" s="1" t="str">
        <v>STOCK</v>
      </c>
      <c r="Q29" s="1" t="str">
        <v>Stock</v>
      </c>
      <c r="R29" s="1" t="str">
        <v>STOCK</v>
      </c>
      <c r="S29" s="1">
        <f t="shared" si="1"/>
        <v>5</v>
      </c>
    </row>
    <row r="30" spans="1:19" x14ac:dyDescent="0.25">
      <c r="A30" s="1" t="str">
        <v>T1785</v>
      </c>
      <c r="B30" s="1">
        <v>1</v>
      </c>
      <c r="C30" s="1" t="str">
        <v>NNF</v>
      </c>
      <c r="D30" s="1">
        <v>-20</v>
      </c>
      <c r="E30" s="1" t="str">
        <v>Targetmol</v>
      </c>
      <c r="F30" s="1">
        <v>0</v>
      </c>
      <c r="G30" s="1" t="str">
        <v>Banglore</v>
      </c>
      <c r="H30" s="1" t="str">
        <v>Sample and Back Order</v>
      </c>
      <c r="I30" s="1" t="str">
        <v>OutStation</v>
      </c>
      <c r="K30" s="1">
        <f t="shared" si="0"/>
        <v>4</v>
      </c>
      <c r="L30" s="1" t="str">
        <v>STOCK</v>
      </c>
      <c r="M30" s="1">
        <v>4</v>
      </c>
      <c r="N30" s="1" t="str">
        <v>BioLegend</v>
      </c>
      <c r="O30" s="1" t="str">
        <v>Extra Received</v>
      </c>
      <c r="P30" s="1" t="str">
        <v>STOCK</v>
      </c>
      <c r="Q30" s="1" t="str">
        <v>Stock</v>
      </c>
      <c r="R30" s="1" t="str">
        <v>STOCK</v>
      </c>
      <c r="S30" s="1">
        <f t="shared" si="1"/>
        <v>4</v>
      </c>
    </row>
    <row r="31" spans="1:19" hidden="1" x14ac:dyDescent="0.25">
      <c r="A31" s="1" t="str">
        <v>RU-187978-00-0020</v>
      </c>
      <c r="B31" s="1">
        <v>1</v>
      </c>
      <c r="C31" s="1" t="str">
        <v>Opening Stock</v>
      </c>
      <c r="D31" s="1">
        <v>-20</v>
      </c>
      <c r="E31" s="1" t="str">
        <v>Dharmacon</v>
      </c>
      <c r="F31" s="1" t="str">
        <v>Set of 4 item code (N-187978-01-0020, N-187978-02-0020, N-187978-03-0020, N-187978-04-0020)</v>
      </c>
      <c r="G31" s="1" t="str">
        <v>STOCK</v>
      </c>
      <c r="H31" s="1" t="str">
        <v>Stock</v>
      </c>
      <c r="I31" s="1" t="str">
        <v>STOCK</v>
      </c>
      <c r="K31" s="1">
        <f t="shared" si="0"/>
        <v>2</v>
      </c>
      <c r="L31" s="1" t="str">
        <v>STOCK</v>
      </c>
      <c r="M31" s="1" t="str">
        <v>RT</v>
      </c>
      <c r="N31" s="1" t="str">
        <v>Genei Lab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x14ac:dyDescent="0.25">
      <c r="A32" s="1">
        <v>556002</v>
      </c>
      <c r="B32" s="1">
        <v>5</v>
      </c>
      <c r="C32" s="1" t="str">
        <v>Opening Stock</v>
      </c>
      <c r="D32" s="1">
        <v>-20</v>
      </c>
      <c r="E32" s="1" t="str">
        <v>BioLegend</v>
      </c>
      <c r="F32" s="1">
        <v>0</v>
      </c>
      <c r="G32" s="1" t="str">
        <v>STOCK</v>
      </c>
      <c r="H32" s="1" t="str">
        <v>Stock</v>
      </c>
      <c r="I32" s="1" t="str">
        <v>STOCK</v>
      </c>
      <c r="K32" s="1">
        <f t="shared" si="0"/>
        <v>2</v>
      </c>
      <c r="L32" s="1" t="str">
        <v>STOCK</v>
      </c>
      <c r="M32" s="1">
        <v>-20</v>
      </c>
      <c r="N32" s="1" t="str">
        <v>Genei Lab</v>
      </c>
      <c r="O32" s="1" t="str">
        <v>One Piece Damaged received (Replacement received)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>
        <v>570802</v>
      </c>
      <c r="B33" s="1">
        <v>2</v>
      </c>
      <c r="C33" s="1" t="str">
        <v>Opening Stock</v>
      </c>
      <c r="D33" s="1">
        <v>-20</v>
      </c>
      <c r="E33" s="1" t="str">
        <v>BioLegend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3</v>
      </c>
      <c r="L33" s="1" t="str">
        <v>STOCK</v>
      </c>
      <c r="M33" s="1">
        <v>-20</v>
      </c>
      <c r="N33" s="1" t="str">
        <v>Genei Lab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3</v>
      </c>
    </row>
    <row r="34" spans="1:19" hidden="1" x14ac:dyDescent="0.25">
      <c r="A34" s="1">
        <v>423303</v>
      </c>
      <c r="B34" s="1">
        <v>1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3</v>
      </c>
      <c r="L34" s="1" t="str">
        <v>stock</v>
      </c>
      <c r="M34" s="1">
        <v>4</v>
      </c>
      <c r="N34" s="1" t="str">
        <v>Genexis Biotech</v>
      </c>
      <c r="O34" s="1" t="str">
        <v>Sample Received (Priyanka madam)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hidden="1" x14ac:dyDescent="0.25">
      <c r="A35" s="1">
        <v>421002</v>
      </c>
      <c r="B35" s="1">
        <v>2</v>
      </c>
      <c r="C35" s="1" t="str">
        <v>Opening Stock</v>
      </c>
      <c r="D35" s="1">
        <v>4</v>
      </c>
      <c r="E35" s="1" t="str">
        <v>BioLegend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1">
        <f t="shared" si="2"/>
        <v>17</v>
      </c>
      <c r="L35" s="1" t="str">
        <v>STOCK</v>
      </c>
      <c r="M35" s="1">
        <v>-20</v>
      </c>
      <c r="N35" s="1" t="str">
        <v>Intron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17</v>
      </c>
    </row>
    <row r="36" spans="1:19" hidden="1" x14ac:dyDescent="0.25">
      <c r="A36" s="1">
        <v>421403</v>
      </c>
      <c r="B36" s="1">
        <v>7</v>
      </c>
      <c r="C36" s="1" t="str">
        <v>Opening Stock</v>
      </c>
      <c r="D36" s="1">
        <v>4</v>
      </c>
      <c r="E36" s="1" t="str">
        <v>BioLegend</v>
      </c>
      <c r="F36" s="1">
        <v>0</v>
      </c>
      <c r="G36" s="1" t="str">
        <v>STOCK</v>
      </c>
      <c r="H36" s="1" t="str">
        <v>Stock</v>
      </c>
      <c r="I36" s="1" t="str">
        <v>STOCK</v>
      </c>
      <c r="K36" s="1">
        <f t="shared" si="2"/>
        <v>65</v>
      </c>
      <c r="L36" s="1" t="str">
        <v>Stock</v>
      </c>
      <c r="M36" s="1" t="str">
        <v>RT</v>
      </c>
      <c r="N36" s="1" t="str">
        <v>Sartorius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65</v>
      </c>
    </row>
    <row r="37" spans="1:19" hidden="1" x14ac:dyDescent="0.25">
      <c r="A37" s="1">
        <v>100261</v>
      </c>
      <c r="B37" s="1">
        <v>1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27</v>
      </c>
      <c r="L37" s="1" t="str">
        <v>Stock</v>
      </c>
      <c r="M37" s="1" t="str">
        <v>RT</v>
      </c>
      <c r="N37" s="1" t="str">
        <v>Mp Bio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27</v>
      </c>
    </row>
    <row r="38" spans="1:19" hidden="1" x14ac:dyDescent="0.25">
      <c r="A38" s="1">
        <v>108123</v>
      </c>
      <c r="B38" s="1">
        <v>1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18</v>
      </c>
      <c r="L38" s="1" t="str">
        <v>Stock</v>
      </c>
      <c r="M38" s="1">
        <v>-20</v>
      </c>
      <c r="N38" s="1" t="str">
        <v>Mp Bio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18</v>
      </c>
    </row>
    <row r="39" spans="1:19" x14ac:dyDescent="0.25">
      <c r="A39" s="1">
        <v>329702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2</v>
      </c>
      <c r="L39" s="1" t="str">
        <v>Stock</v>
      </c>
      <c r="M39" s="1">
        <v>4</v>
      </c>
      <c r="N39" s="1" t="str">
        <v>BioLegend</v>
      </c>
      <c r="O39" s="1" t="str">
        <v>Retrun From IGIB , Invoice Number 1058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hidden="1" x14ac:dyDescent="0.25">
      <c r="A40" s="1" t="str">
        <v>B-003000-WB-100</v>
      </c>
      <c r="B40" s="1">
        <v>1</v>
      </c>
      <c r="C40" s="1" t="str">
        <v>OPENING STOCK</v>
      </c>
      <c r="D40" s="1">
        <v>4</v>
      </c>
      <c r="E40" s="1" t="str">
        <v>Dharmacon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1</v>
      </c>
      <c r="L40" s="1" t="str">
        <v>Stock</v>
      </c>
      <c r="M40" s="1">
        <v>4</v>
      </c>
      <c r="N40" s="1" t="str">
        <v>BioXcell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1</v>
      </c>
    </row>
    <row r="41" spans="1:19" x14ac:dyDescent="0.25">
      <c r="A41" s="1">
        <v>16532</v>
      </c>
      <c r="B41" s="1">
        <v>21</v>
      </c>
      <c r="C41" s="1" t="str">
        <v>OPENING STOCK</v>
      </c>
      <c r="D41" s="1" t="str">
        <v>RT</v>
      </c>
      <c r="E41" s="1" t="str">
        <v>Sartorius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</v>
      </c>
      <c r="L41" s="1" t="str">
        <v>Stock</v>
      </c>
      <c r="M41" s="1">
        <v>4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</v>
      </c>
    </row>
    <row r="42" spans="1:19" x14ac:dyDescent="0.25">
      <c r="A42" s="1">
        <v>424401</v>
      </c>
      <c r="B42" s="1">
        <v>1</v>
      </c>
      <c r="C42" s="1" t="str">
        <v>PRIYANKA MADAM</v>
      </c>
      <c r="D42" s="1">
        <v>4</v>
      </c>
      <c r="E42" s="1" t="str">
        <v>BioLegend</v>
      </c>
      <c r="F42" s="1">
        <v>0</v>
      </c>
      <c r="G42" s="1" t="str">
        <v>Delhi</v>
      </c>
      <c r="H42" s="1" t="str">
        <v>Priyanka Madam</v>
      </c>
      <c r="I42" s="1" t="str">
        <v>Local</v>
      </c>
      <c r="K42" s="1">
        <f t="shared" si="2"/>
        <v>14</v>
      </c>
      <c r="L42" s="1" t="str">
        <v>Stock</v>
      </c>
      <c r="M42" s="1">
        <v>4</v>
      </c>
      <c r="N42" s="1" t="str">
        <v>DHARMACON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14</v>
      </c>
    </row>
    <row r="43" spans="1:19" x14ac:dyDescent="0.25">
      <c r="A43" s="1">
        <v>101251</v>
      </c>
      <c r="B43" s="1">
        <v>1</v>
      </c>
      <c r="C43" s="1" t="str">
        <v>RGCB</v>
      </c>
      <c r="D43" s="1">
        <v>4</v>
      </c>
      <c r="E43" s="1" t="str">
        <v>BioLegend</v>
      </c>
      <c r="F43" s="1">
        <v>0</v>
      </c>
      <c r="G43" s="1" t="str">
        <v>Kerala</v>
      </c>
      <c r="H43" s="1" t="str">
        <v>Back Order</v>
      </c>
      <c r="I43" s="1" t="str">
        <v>OutStation</v>
      </c>
      <c r="K43" s="1">
        <f t="shared" si="2"/>
        <v>5</v>
      </c>
      <c r="L43" s="1" t="str">
        <v>Stock</v>
      </c>
      <c r="M43" s="1">
        <v>-20</v>
      </c>
      <c r="N43" s="1" t="str">
        <v>DHARMACON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5</v>
      </c>
    </row>
    <row r="44" spans="1:19" x14ac:dyDescent="0.25">
      <c r="A44" s="1" t="str">
        <v>139316</v>
      </c>
      <c r="B44" s="1">
        <v>1</v>
      </c>
      <c r="C44" s="1" t="str">
        <v>RGCB</v>
      </c>
      <c r="D44" s="1">
        <v>4</v>
      </c>
      <c r="E44" s="1" t="str">
        <v>BioLegend</v>
      </c>
      <c r="F44" s="1">
        <v>0</v>
      </c>
      <c r="G44" s="1" t="str">
        <v>Kerala</v>
      </c>
      <c r="H44" s="1" t="str">
        <v>Back Order</v>
      </c>
      <c r="I44" s="1" t="str">
        <v>OutStation</v>
      </c>
      <c r="K44" s="1">
        <f t="shared" si="2"/>
        <v>4</v>
      </c>
      <c r="L44" s="1" t="str">
        <v>UNKNOWN</v>
      </c>
      <c r="M44" s="1">
        <v>4</v>
      </c>
      <c r="N44" s="1" t="str">
        <v>BioLegend</v>
      </c>
      <c r="O44" s="1" t="str">
        <v>Demo Kit Mohan Sir (740811, 741146) 2 pcs Kit</v>
      </c>
      <c r="P44" s="1" t="str">
        <v>Unknown</v>
      </c>
      <c r="Q44" s="1" t="str">
        <v>Mohan Sir, (Demo)</v>
      </c>
      <c r="R44" s="1" t="str">
        <v>Unknown</v>
      </c>
      <c r="S44" s="1">
        <f t="shared" si="3"/>
        <v>4</v>
      </c>
    </row>
    <row r="45" spans="1:19" x14ac:dyDescent="0.25">
      <c r="A45" s="1" t="str">
        <v>HBM-EXP-B2.5</v>
      </c>
      <c r="B45" s="1">
        <v>5</v>
      </c>
      <c r="C45" s="1" t="str">
        <v>Sample (PM)</v>
      </c>
      <c r="D45" s="1">
        <v>4</v>
      </c>
      <c r="E45" s="1" t="str">
        <v>Hansa Biomed</v>
      </c>
      <c r="F45" s="1" t="str">
        <v>Priyanka Madam</v>
      </c>
      <c r="G45" s="1" t="str">
        <v>delhi</v>
      </c>
      <c r="H45" s="1" t="str">
        <v>Priyanka Madam</v>
      </c>
      <c r="I45" s="1" t="str">
        <v>Local</v>
      </c>
      <c r="K45" s="1">
        <f t="shared" si="2"/>
        <v>1</v>
      </c>
      <c r="L45" s="1" t="str">
        <v>Unknown</v>
      </c>
      <c r="M45" s="1" t="str">
        <v>RT</v>
      </c>
      <c r="N45" s="1" t="str">
        <v>BioLegend</v>
      </c>
      <c r="O45" s="1" t="str">
        <v>Mohn Sir (Sample) Aurigine Onco</v>
      </c>
      <c r="P45" s="1" t="str">
        <v>Unknown</v>
      </c>
      <c r="Q45" s="1" t="str">
        <v>Mohan sir,(Sample) Aurigine Onco</v>
      </c>
      <c r="R45" s="1" t="str">
        <v>Unknown</v>
      </c>
      <c r="S45" s="1">
        <f t="shared" si="3"/>
        <v>1</v>
      </c>
    </row>
    <row r="46" spans="1:19" hidden="1" x14ac:dyDescent="0.25">
      <c r="A46" s="1" t="str">
        <v>SE2619T-2-1.5</v>
      </c>
      <c r="B46" s="1">
        <v>1</v>
      </c>
      <c r="C46" s="1" t="str">
        <v>SOUTH CAMPUS</v>
      </c>
      <c r="D46" s="1" t="str">
        <v>RT</v>
      </c>
      <c r="E46" s="1" t="str">
        <v>HOEFER</v>
      </c>
      <c r="F46" s="1">
        <v>0</v>
      </c>
      <c r="G46" s="1" t="str">
        <v>Delhi</v>
      </c>
      <c r="H46" s="1" t="str">
        <v>Sample</v>
      </c>
      <c r="I46" s="1" t="str">
        <v>Local</v>
      </c>
      <c r="K46" s="1">
        <f t="shared" si="2"/>
        <v>1</v>
      </c>
      <c r="L46" s="1" t="str">
        <v>Unknown</v>
      </c>
      <c r="M46" s="1">
        <v>4</v>
      </c>
      <c r="N46" s="1" t="str">
        <v>BioLegend</v>
      </c>
      <c r="O46" s="1" t="str">
        <v>Mohn Sir (Sample) Aurigine Onco</v>
      </c>
      <c r="P46" s="1" t="str">
        <v>Unknown</v>
      </c>
      <c r="Q46" s="1" t="str">
        <v>Mohan sir,(Sample) Aurigine Onco</v>
      </c>
      <c r="R46" s="1" t="str">
        <v>Unknown</v>
      </c>
      <c r="S46" s="1">
        <f t="shared" si="3"/>
        <v>1</v>
      </c>
    </row>
    <row r="47" spans="1:19" hidden="1" x14ac:dyDescent="0.25">
      <c r="A47" s="1" t="str">
        <v>SE211A-10-1.5</v>
      </c>
      <c r="B47" s="1">
        <v>1</v>
      </c>
      <c r="C47" s="1" t="str">
        <v>SOUTH CAMPUS</v>
      </c>
      <c r="D47" s="1" t="str">
        <v>RT</v>
      </c>
      <c r="E47" s="1" t="str">
        <v>HOEFER</v>
      </c>
      <c r="F47" s="1">
        <v>0</v>
      </c>
      <c r="G47" s="1" t="str">
        <v>Delhi</v>
      </c>
      <c r="H47" s="1" t="str">
        <v>Sample</v>
      </c>
      <c r="I47" s="1" t="str">
        <v>Local</v>
      </c>
      <c r="K47" s="1">
        <f t="shared" si="2"/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f t="shared" si="3"/>
        <v>0</v>
      </c>
    </row>
    <row r="48" spans="1:19" hidden="1" x14ac:dyDescent="0.25">
      <c r="A48" s="1">
        <v>316302</v>
      </c>
      <c r="B48" s="1">
        <v>2</v>
      </c>
      <c r="C48" s="1" t="str">
        <v>Stock</v>
      </c>
      <c r="D48" s="1">
        <v>4</v>
      </c>
      <c r="E48" s="1" t="str">
        <v>BioLegend</v>
      </c>
      <c r="F48" s="1" t="str">
        <v>Biocon Order Cancelled</v>
      </c>
      <c r="G48" s="1" t="str">
        <v>STOCK</v>
      </c>
      <c r="H48" s="1" t="str">
        <v>stock</v>
      </c>
      <c r="I48" s="1" t="str">
        <v>STOCK</v>
      </c>
      <c r="K48" s="1">
        <f t="shared" si="2"/>
        <v>0</v>
      </c>
      <c r="L48" s="1"/>
      <c r="M48" s="1"/>
      <c r="N48" s="1"/>
      <c r="O48" s="1"/>
      <c r="P48" s="1"/>
      <c r="Q48" s="1"/>
      <c r="R48" s="1"/>
      <c r="S48" s="1">
        <f t="shared" si="3"/>
        <v>0</v>
      </c>
    </row>
    <row r="49" spans="1:19" hidden="1" x14ac:dyDescent="0.25">
      <c r="A49" s="1">
        <v>631151</v>
      </c>
      <c r="B49" s="1">
        <v>1</v>
      </c>
      <c r="C49" s="1" t="str">
        <v>STOCK</v>
      </c>
      <c r="D49" s="1">
        <v>4</v>
      </c>
      <c r="E49" s="1" t="str">
        <v>BioLegend</v>
      </c>
      <c r="F49" s="1" t="str">
        <v>FOC Informed By Priya Madam and informed to SM Sir</v>
      </c>
      <c r="G49" s="1" t="str">
        <v>STOCK</v>
      </c>
      <c r="H49" s="1" t="str">
        <v>Stock</v>
      </c>
      <c r="I49" s="1" t="str">
        <v>STOCK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hidden="1" x14ac:dyDescent="0.25">
      <c r="A50" s="1">
        <v>656801</v>
      </c>
      <c r="B50" s="1">
        <v>1</v>
      </c>
      <c r="C50" s="1" t="str">
        <v>STOCK</v>
      </c>
      <c r="D50" s="1">
        <v>4</v>
      </c>
      <c r="E50" s="1" t="str">
        <v>BioLegend</v>
      </c>
      <c r="F50" s="1" t="str">
        <v>FOC Informed By Priya Madam and informed to SM Sir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hidden="1" x14ac:dyDescent="0.25">
      <c r="A51" s="1">
        <v>805002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FOC Informed By Priya Madam and informed to SM Sir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hidden="1" x14ac:dyDescent="0.25">
      <c r="A52" s="68" t="str">
        <v>J-004924-06-0010</v>
      </c>
      <c r="B52" s="68">
        <v>1</v>
      </c>
      <c r="C52" s="68" t="str">
        <v>stock</v>
      </c>
      <c r="D52" s="68">
        <v>-20</v>
      </c>
      <c r="E52" s="68" t="str">
        <v>Dharmacon</v>
      </c>
      <c r="F52" s="68" t="str">
        <v>Extra Item Purchased (Informed by Dharmendra Sir)</v>
      </c>
      <c r="G52" s="68" t="str">
        <v>STOCK</v>
      </c>
      <c r="H52" s="68" t="str">
        <v>Stock</v>
      </c>
      <c r="I52" s="68" t="str">
        <v>STOCK</v>
      </c>
      <c r="K52" s="68">
        <f t="shared" si="2"/>
        <v>0</v>
      </c>
      <c r="L52" s="68"/>
      <c r="M52" s="68"/>
      <c r="N52" s="68"/>
      <c r="O52" s="68"/>
      <c r="P52" s="68"/>
      <c r="Q52" s="68"/>
      <c r="R52" s="68"/>
      <c r="S52" s="68">
        <f t="shared" si="3"/>
        <v>0</v>
      </c>
    </row>
    <row r="53" spans="1:19" hidden="1" x14ac:dyDescent="0.25">
      <c r="A53" s="1" t="str">
        <v>TM125-220</v>
      </c>
      <c r="B53" s="1">
        <v>1</v>
      </c>
      <c r="C53" s="1" t="str">
        <v>STOCK</v>
      </c>
      <c r="D53" s="1" t="str">
        <v>RT</v>
      </c>
      <c r="E53" s="1" t="str">
        <v>Revvity</v>
      </c>
      <c r="F53" s="1" t="str">
        <v>MACHINE (PRIYANKA MADAM)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hidden="1" x14ac:dyDescent="0.25">
      <c r="A54" s="1" t="str">
        <v>TM-125-220-05</v>
      </c>
      <c r="B54" s="1">
        <v>1</v>
      </c>
      <c r="C54" s="1" t="str">
        <v>STOCK</v>
      </c>
      <c r="D54" s="1" t="str">
        <v>RT</v>
      </c>
      <c r="E54" s="1" t="str">
        <v>Revvity</v>
      </c>
      <c r="F54" s="1" t="str">
        <v>MACHINE (PRIYANKA MADAM)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hidden="1" x14ac:dyDescent="0.25">
      <c r="A55" s="1">
        <v>344812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Return From Bio Health (Extra Purchase infromed by Priynka Madam)</v>
      </c>
      <c r="G55" s="1" t="str">
        <v>STOCK</v>
      </c>
      <c r="H55" s="1" t="str">
        <v>Priyanka Madam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hidden="1" x14ac:dyDescent="0.25">
      <c r="A56" s="1">
        <v>421403</v>
      </c>
      <c r="B56" s="1">
        <v>1</v>
      </c>
      <c r="C56" s="1" t="str">
        <v>Stock</v>
      </c>
      <c r="D56" s="1">
        <v>4</v>
      </c>
      <c r="E56" s="1" t="str">
        <v>BioLegend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hidden="1" x14ac:dyDescent="0.25">
      <c r="A57" s="1">
        <v>300408</v>
      </c>
      <c r="B57" s="1">
        <v>1</v>
      </c>
      <c r="C57" s="1" t="str">
        <v>STOCK</v>
      </c>
      <c r="D57" s="1" t="str">
        <v>4</v>
      </c>
      <c r="E57" s="1" t="str">
        <v>BioLegend</v>
      </c>
      <c r="F57" s="1" t="str">
        <v>Extra Purchase By Priya Madam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hidden="1" x14ac:dyDescent="0.25">
      <c r="A58" s="1">
        <v>41003</v>
      </c>
      <c r="B58" s="1">
        <v>1</v>
      </c>
      <c r="C58" s="1" t="str">
        <v>Stock</v>
      </c>
      <c r="D58" s="1" t="str">
        <v>RT</v>
      </c>
      <c r="E58" s="1" t="str">
        <v>Biotium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>
        <v>432504</v>
      </c>
      <c r="B59" s="1">
        <v>1</v>
      </c>
      <c r="C59" s="1" t="str">
        <v>STOCK</v>
      </c>
      <c r="D59" s="1">
        <v>4</v>
      </c>
      <c r="E59" s="1" t="str">
        <v>BioLegend</v>
      </c>
      <c r="F59" s="1" t="str">
        <v>Extra Received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>
        <v>431304</v>
      </c>
      <c r="B60" s="1">
        <v>1</v>
      </c>
      <c r="C60" s="1" t="str">
        <v>STOCK</v>
      </c>
      <c r="D60" s="1">
        <v>4</v>
      </c>
      <c r="E60" s="1" t="str">
        <v>BioLegend</v>
      </c>
      <c r="F60" s="1" t="str">
        <v>Extra Received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>
        <v>430804</v>
      </c>
      <c r="B61" s="1">
        <v>1</v>
      </c>
      <c r="C61" s="1" t="str">
        <v>STOCK</v>
      </c>
      <c r="D61" s="1">
        <v>4</v>
      </c>
      <c r="E61" s="1" t="str">
        <v>BioLegend</v>
      </c>
      <c r="F61" s="1" t="str">
        <v>Extra Received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430904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Extra Received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 t="str">
        <v>2600505001730</v>
      </c>
      <c r="B63" s="1">
        <v>2</v>
      </c>
      <c r="C63" s="1" t="str">
        <v>STOCK</v>
      </c>
      <c r="D63" s="1" t="str">
        <v>RT</v>
      </c>
      <c r="E63" s="1" t="str">
        <v>Genei Lab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hidden="1" x14ac:dyDescent="0.25">
      <c r="A64" s="1" t="str">
        <v>2662070501730</v>
      </c>
      <c r="B64" s="1">
        <v>2</v>
      </c>
      <c r="C64" s="1" t="str">
        <v>STOCK</v>
      </c>
      <c r="D64" s="1">
        <v>-20</v>
      </c>
      <c r="E64" s="1" t="str">
        <v>Genei Lab</v>
      </c>
      <c r="F64" s="1" t="str">
        <v>One Piece Damaged received (Replacement received)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 t="str">
        <v>2662670501730</v>
      </c>
      <c r="B65" s="1">
        <v>2</v>
      </c>
      <c r="C65" s="1" t="str">
        <v>STOCK</v>
      </c>
      <c r="D65" s="1">
        <v>-20</v>
      </c>
      <c r="E65" s="1" t="str">
        <v>Genei Lab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 t="str">
        <v>LSM 1077</v>
      </c>
      <c r="B66" s="1">
        <v>3</v>
      </c>
      <c r="C66" s="1" t="str">
        <v>stock</v>
      </c>
      <c r="D66" s="1">
        <v>4</v>
      </c>
      <c r="E66" s="1" t="str">
        <v>Genexis Biotech</v>
      </c>
      <c r="F66" s="1" t="str">
        <v>Sample Received (Priyanka madam)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>
        <v>25021.5</v>
      </c>
      <c r="B67" s="1">
        <v>10</v>
      </c>
      <c r="C67" s="1" t="str">
        <v>STOCK</v>
      </c>
      <c r="D67" s="1">
        <v>-20</v>
      </c>
      <c r="E67" s="1" t="str">
        <v>Intron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25021.5</v>
      </c>
      <c r="B68" s="1">
        <v>7</v>
      </c>
      <c r="C68" s="1" t="str">
        <v>stock</v>
      </c>
      <c r="D68" s="1">
        <v>-20</v>
      </c>
      <c r="E68" s="1" t="str">
        <v>Intron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>
        <v>16532</v>
      </c>
      <c r="B69" s="1">
        <v>15</v>
      </c>
      <c r="C69" s="1" t="str">
        <v>Stock</v>
      </c>
      <c r="D69" s="1" t="str">
        <v>RT</v>
      </c>
      <c r="E69" s="1" t="str">
        <v>Sartorius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16533</v>
      </c>
      <c r="B70" s="1">
        <v>9</v>
      </c>
      <c r="C70" s="1" t="str">
        <v>Stock</v>
      </c>
      <c r="D70" s="1" t="str">
        <v>RT</v>
      </c>
      <c r="E70" s="1" t="str">
        <v>Sartorius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VS0191</v>
      </c>
      <c r="B71" s="1">
        <v>1</v>
      </c>
      <c r="C71" s="1" t="str">
        <v>Stock</v>
      </c>
      <c r="D71" s="1" t="str">
        <v>RT</v>
      </c>
      <c r="E71" s="1" t="str">
        <v>Sartorius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 t="str">
        <v>VS0141</v>
      </c>
      <c r="B72" s="1">
        <v>1</v>
      </c>
      <c r="C72" s="1" t="str">
        <v>Stock</v>
      </c>
      <c r="D72" s="1" t="str">
        <v>RT</v>
      </c>
      <c r="E72" s="1" t="str">
        <v>Sartorius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VS0141</v>
      </c>
      <c r="B73" s="1">
        <v>1</v>
      </c>
      <c r="C73" s="1" t="str">
        <v>Stock</v>
      </c>
      <c r="D73" s="1" t="str">
        <v>RT</v>
      </c>
      <c r="E73" s="1" t="str">
        <v>Sartorius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 t="str">
        <v>15407-47-MIN</v>
      </c>
      <c r="B74" s="1">
        <v>2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VS04T01</v>
      </c>
      <c r="B75" s="1">
        <v>2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 t="str">
        <v>VS04T01</v>
      </c>
      <c r="B76" s="1">
        <v>4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 t="str">
        <v>VS15T91</v>
      </c>
      <c r="B77" s="1">
        <v>3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 t="str">
        <v>VS15T21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 t="str">
        <v>VS2051</v>
      </c>
      <c r="B79" s="1">
        <v>1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 t="str">
        <v>VS15TR21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 t="str">
        <v>VS15T01</v>
      </c>
      <c r="B81" s="1">
        <v>1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16532</v>
      </c>
      <c r="B82" s="1">
        <v>18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 t="str">
        <v>VS15T21</v>
      </c>
      <c r="B83" s="1">
        <v>4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814326</v>
      </c>
      <c r="B84" s="1">
        <v>2</v>
      </c>
      <c r="C84" s="1" t="str">
        <v>Stock</v>
      </c>
      <c r="D84" s="1" t="str">
        <v>RT</v>
      </c>
      <c r="E84" s="1" t="str">
        <v>Mp Bio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194825</v>
      </c>
      <c r="B85" s="1">
        <v>2</v>
      </c>
      <c r="C85" s="1" t="str">
        <v>Stock</v>
      </c>
      <c r="D85" s="1" t="str">
        <v>RT</v>
      </c>
      <c r="E85" s="1" t="str">
        <v>Mp Bio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104772</v>
      </c>
      <c r="B86" s="1">
        <v>2</v>
      </c>
      <c r="C86" s="1" t="str">
        <v>Stock</v>
      </c>
      <c r="D86" s="1" t="str">
        <v>RT</v>
      </c>
      <c r="E86" s="1" t="str">
        <v>Mp Bio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100570</v>
      </c>
      <c r="B87" s="1">
        <v>1</v>
      </c>
      <c r="C87" s="1" t="str">
        <v>Stock</v>
      </c>
      <c r="D87" s="1" t="str">
        <v>RT</v>
      </c>
      <c r="E87" s="1" t="str">
        <v>Mp Bio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152574</v>
      </c>
      <c r="B88" s="1">
        <v>1</v>
      </c>
      <c r="C88" s="1" t="str">
        <v>Stock</v>
      </c>
      <c r="D88" s="1" t="str">
        <v>RT</v>
      </c>
      <c r="E88" s="1" t="str">
        <v>Mp Bio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193982</v>
      </c>
      <c r="B89" s="1">
        <v>4</v>
      </c>
      <c r="C89" s="1" t="str">
        <v>Stock</v>
      </c>
      <c r="D89" s="1" t="str">
        <v>RT</v>
      </c>
      <c r="E89" s="1" t="str">
        <v>Mp Bio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1860454</v>
      </c>
      <c r="B90" s="1">
        <v>1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6553050</v>
      </c>
      <c r="B91" s="1">
        <v>1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194002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 t="str">
        <v>092913726</v>
      </c>
      <c r="B93" s="1">
        <v>10</v>
      </c>
      <c r="C93" s="1" t="str">
        <v>Stock</v>
      </c>
      <c r="D93" s="1">
        <v>-20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6542050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6539025</v>
      </c>
      <c r="B95" s="1">
        <v>1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>
        <v>6552050</v>
      </c>
      <c r="B96" s="1">
        <v>6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>
        <v>116910001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 t="str">
        <v>0210064710</v>
      </c>
      <c r="B98" s="1">
        <v>1</v>
      </c>
      <c r="C98" s="1" t="str">
        <v>Stock</v>
      </c>
      <c r="D98" s="1">
        <v>-20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>
        <v>850494</v>
      </c>
      <c r="B99" s="1">
        <v>1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>
        <v>152624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 t="str">
        <v>0602100031730</v>
      </c>
      <c r="B101" s="1">
        <v>1</v>
      </c>
      <c r="C101" s="1" t="str">
        <v>STOCK</v>
      </c>
      <c r="D101" s="1">
        <v>-20</v>
      </c>
      <c r="E101" s="1" t="str">
        <v>Genei Lab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424602</v>
      </c>
      <c r="B102" s="1">
        <v>2</v>
      </c>
      <c r="C102" s="1" t="str">
        <v>Stock</v>
      </c>
      <c r="D102" s="1">
        <v>4</v>
      </c>
      <c r="E102" s="1" t="str">
        <v>BioLegend</v>
      </c>
      <c r="F102" s="1" t="str">
        <v>Retrun From IGIB , Invoice Number 1058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421101</v>
      </c>
      <c r="B103" s="1">
        <v>3</v>
      </c>
      <c r="C103" s="1" t="str">
        <v>Stock</v>
      </c>
      <c r="D103" s="1">
        <v>4</v>
      </c>
      <c r="E103" s="1" t="str">
        <v>BioLegend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>
        <v>424602</v>
      </c>
      <c r="B104" s="1">
        <v>1</v>
      </c>
      <c r="C104" s="1" t="str">
        <v>Stock</v>
      </c>
      <c r="D104" s="1">
        <v>4</v>
      </c>
      <c r="E104" s="1" t="str">
        <v>BioLegend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>
        <v>41003</v>
      </c>
      <c r="B105" s="1">
        <v>4</v>
      </c>
      <c r="C105" s="1" t="str">
        <v>Stock</v>
      </c>
      <c r="D105" s="1" t="str">
        <v>RT</v>
      </c>
      <c r="E105" s="1" t="str">
        <v>Biotium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 t="str">
        <v>BE0416</v>
      </c>
      <c r="B106" s="1">
        <v>1</v>
      </c>
      <c r="C106" s="1" t="str">
        <v>Stock</v>
      </c>
      <c r="D106" s="1">
        <v>4</v>
      </c>
      <c r="E106" s="1" t="str">
        <v>BioXcell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100575</v>
      </c>
      <c r="B107" s="1">
        <v>2</v>
      </c>
      <c r="C107" s="1" t="str">
        <v>Stock</v>
      </c>
      <c r="D107" s="1">
        <v>4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 t="str">
        <v>092913726</v>
      </c>
      <c r="B108" s="1">
        <v>7</v>
      </c>
      <c r="C108" s="1" t="str">
        <v>Stock</v>
      </c>
      <c r="D108" s="1">
        <v>-20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 t="str">
        <v>B-003000-WB-100</v>
      </c>
      <c r="B109" s="1">
        <v>5</v>
      </c>
      <c r="C109" s="1" t="str">
        <v>Stock</v>
      </c>
      <c r="D109" s="1">
        <v>4</v>
      </c>
      <c r="E109" s="1" t="str">
        <v>DHARMACON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 t="str">
        <v>D-001810-10-05</v>
      </c>
      <c r="B110" s="1">
        <v>5</v>
      </c>
      <c r="C110" s="1" t="str">
        <v>Stock</v>
      </c>
      <c r="D110" s="1">
        <v>-20</v>
      </c>
      <c r="E110" s="1" t="str">
        <v>DHARMACON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 t="str">
        <v>B-002000-UB-100</v>
      </c>
      <c r="B111" s="1">
        <v>3</v>
      </c>
      <c r="C111" s="1" t="str">
        <v>Stock</v>
      </c>
      <c r="D111" s="1">
        <v>4</v>
      </c>
      <c r="E111" s="1" t="str">
        <v>DHARMACON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 t="str">
        <v>T-2001-02</v>
      </c>
      <c r="B112" s="1">
        <v>3</v>
      </c>
      <c r="C112" s="1" t="str">
        <v>Stock</v>
      </c>
      <c r="D112" s="1">
        <v>4</v>
      </c>
      <c r="E112" s="1" t="str">
        <v>DHARMACON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T-2001-03</v>
      </c>
      <c r="B113" s="1">
        <v>3</v>
      </c>
      <c r="C113" s="1" t="str">
        <v>Stock</v>
      </c>
      <c r="D113" s="1">
        <v>4</v>
      </c>
      <c r="E113" s="1" t="str">
        <v>DHARMACON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740811</v>
      </c>
      <c r="B114" s="1">
        <v>2</v>
      </c>
      <c r="C114" s="1" t="str">
        <v>UNKNOWN</v>
      </c>
      <c r="D114" s="1">
        <v>4</v>
      </c>
      <c r="E114" s="1" t="str">
        <v>BioLegend</v>
      </c>
      <c r="F114" s="1" t="str">
        <v>Demo Kit Mohan Sir (740811, 741146) 2 pcs Kit</v>
      </c>
      <c r="G114" s="1" t="str">
        <v>Unknown</v>
      </c>
      <c r="H114" s="1" t="str">
        <v>Mohan Sir, (Demo)</v>
      </c>
      <c r="I114" s="1" t="str">
        <v>Unknown</v>
      </c>
    </row>
    <row r="115" spans="1:9" x14ac:dyDescent="0.25">
      <c r="A115" s="1">
        <v>741146</v>
      </c>
      <c r="B115" s="1">
        <v>2</v>
      </c>
      <c r="C115" s="1" t="str">
        <v>UNKNOWN</v>
      </c>
      <c r="D115" s="1">
        <v>4</v>
      </c>
      <c r="E115" s="1" t="str">
        <v>BioLegend</v>
      </c>
      <c r="F115" s="1" t="str">
        <v>Demo Kit Mohan Sir (740811, 741146) 2 pcs Kit</v>
      </c>
      <c r="G115" s="1" t="str">
        <v>Unknown</v>
      </c>
      <c r="H115" s="1" t="str">
        <v>Mohan Sir, (Demo)</v>
      </c>
      <c r="I115" s="1" t="str">
        <v>Unknown</v>
      </c>
    </row>
    <row r="116" spans="1:9" x14ac:dyDescent="0.25">
      <c r="A116" s="1">
        <v>740379</v>
      </c>
      <c r="B116" s="1">
        <v>1</v>
      </c>
      <c r="C116" s="1" t="str">
        <v>Unknown</v>
      </c>
      <c r="D116" s="1" t="str">
        <v>RT</v>
      </c>
      <c r="E116" s="1" t="str">
        <v>BioLegend</v>
      </c>
      <c r="F116" s="1" t="str">
        <v>Mohn Sir (Sample) Aurigine Onco</v>
      </c>
      <c r="G116" s="1" t="str">
        <v>Unknown</v>
      </c>
      <c r="H116" s="1" t="str">
        <v>Mohan sir,(Sample) Aurigine Onco</v>
      </c>
      <c r="I116" s="1" t="str">
        <v>Unknown</v>
      </c>
    </row>
    <row r="117" spans="1:9" x14ac:dyDescent="0.25">
      <c r="A117" s="1">
        <v>741110</v>
      </c>
      <c r="B117" s="1">
        <v>1</v>
      </c>
      <c r="C117" s="1" t="str">
        <v>Unknown</v>
      </c>
      <c r="D117" s="1">
        <v>4</v>
      </c>
      <c r="E117" s="1" t="str">
        <v>BioLegend</v>
      </c>
      <c r="F117" s="1" t="str">
        <v>Mohn Sir (Sample) Aurigine Onco</v>
      </c>
      <c r="G117" s="1" t="str">
        <v>Unknown</v>
      </c>
      <c r="H117" s="1" t="str">
        <v>Mohan sir,(Sample) Aurigine Onco</v>
      </c>
      <c r="I117" s="1" t="str">
        <v>Unknown</v>
      </c>
    </row>
    <row r="118" spans="1:9" x14ac:dyDescent="0.25">
      <c r="A118" s="1"/>
      <c r="B118" s="1"/>
      <c r="C118" s="1"/>
      <c r="D118" s="1"/>
      <c r="E118" s="1"/>
      <c r="F118" s="1"/>
      <c r="G118" s="1"/>
      <c r="H118" s="1"/>
      <c r="I118" s="1"/>
    </row>
    <row r="119" spans="1:9" x14ac:dyDescent="0.25">
      <c r="A119" s="1"/>
      <c r="B119" s="1"/>
      <c r="C119" s="1"/>
      <c r="D119" s="1"/>
      <c r="E119" s="1"/>
      <c r="F119" s="1"/>
      <c r="G119" s="1"/>
      <c r="H119" s="1"/>
      <c r="I119" s="1"/>
    </row>
    <row r="120" spans="1:9" x14ac:dyDescent="0.25">
      <c r="A120" s="1"/>
      <c r="B120" s="1"/>
      <c r="C120" s="1"/>
      <c r="D120" s="1"/>
      <c r="E120" s="1"/>
      <c r="F120" s="1"/>
      <c r="G120" s="1"/>
      <c r="H120" s="1"/>
      <c r="I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K1:S110" xr:uid="{00000000-0001-0000-0500-000000000000}">
    <filterColumn colId="7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6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 t="str">
        <v>Saturday (11-10-2025)</v>
      </c>
    </row>
    <row r="3" spans="1:6" x14ac:dyDescent="0.25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Saturday (11-10-2025)</v>
      </c>
    </row>
    <row r="4" spans="1:6" x14ac:dyDescent="0.25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ILS</v>
      </c>
      <c r="B9" s="1">
        <v>-20</v>
      </c>
      <c r="C9" s="1" t="str">
        <v>DHARMACON</v>
      </c>
      <c r="D9" s="1">
        <v>7</v>
      </c>
      <c r="E9" s="1" t="str">
        <v>OutStation</v>
      </c>
      <c r="F9" s="1" t="str">
        <v>PO Awaited</v>
      </c>
    </row>
    <row r="10" spans="1:6" x14ac:dyDescent="0.25">
      <c r="A10" s="1" t="str">
        <v>NCBS</v>
      </c>
      <c r="B10" s="1">
        <v>-20</v>
      </c>
      <c r="C10" s="1" t="str">
        <v>DHARMACON</v>
      </c>
      <c r="D10" s="1">
        <v>2</v>
      </c>
      <c r="E10" s="1" t="str">
        <v>OutStation</v>
      </c>
      <c r="F10" s="1" t="str">
        <v>PO Awaited</v>
      </c>
    </row>
    <row r="11" spans="1:6" x14ac:dyDescent="0.25">
      <c r="A11" s="1" t="str">
        <v>NII</v>
      </c>
      <c r="B11" s="1" t="str">
        <v>RT</v>
      </c>
      <c r="C11" s="1" t="str">
        <v>SARTORIUS</v>
      </c>
      <c r="D11" s="1">
        <v>2</v>
      </c>
      <c r="E11" s="1" t="str">
        <v>Local</v>
      </c>
      <c r="F11" s="1" t="str">
        <v>Priyanka Madam</v>
      </c>
    </row>
    <row r="12" spans="1:6" x14ac:dyDescent="0.25">
      <c r="A12" s="1" t="str">
        <v>NNF</v>
      </c>
      <c r="B12" s="1">
        <v>-20</v>
      </c>
      <c r="C12" s="1" t="str">
        <v>Targetmol</v>
      </c>
      <c r="D12" s="1">
        <v>1</v>
      </c>
      <c r="E12" s="1" t="str">
        <v>OutStation</v>
      </c>
      <c r="F12" s="1" t="str">
        <v>Sample and Back Order</v>
      </c>
    </row>
    <row r="13" spans="1:6" x14ac:dyDescent="0.25">
      <c r="A13" s="1" t="str">
        <v>Opening Stock</v>
      </c>
      <c r="B13" s="1">
        <v>-20</v>
      </c>
      <c r="C13" s="1" t="str">
        <v>Dharmacon</v>
      </c>
      <c r="D13" s="1">
        <v>1</v>
      </c>
      <c r="E13" s="1" t="str">
        <v>STOCK</v>
      </c>
      <c r="F13" s="1" t="str">
        <v>Stock</v>
      </c>
    </row>
    <row r="14" spans="1:6" x14ac:dyDescent="0.25">
      <c r="A14" s="1" t="str">
        <v>Opening Stock</v>
      </c>
      <c r="B14" s="1">
        <v>-20</v>
      </c>
      <c r="C14" s="1" t="str">
        <v>BioLegend</v>
      </c>
      <c r="D14" s="1">
        <v>8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4</v>
      </c>
      <c r="C15" s="1" t="str">
        <v>BioLegend</v>
      </c>
      <c r="D15" s="1">
        <v>13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 t="str">
        <v>RT</v>
      </c>
      <c r="C17" s="1" t="str">
        <v>Sartorius</v>
      </c>
      <c r="D17" s="1">
        <v>21</v>
      </c>
      <c r="E17" s="1" t="str">
        <v>STOCK</v>
      </c>
      <c r="F17" s="1" t="str">
        <v>Stock</v>
      </c>
    </row>
    <row r="18" spans="1:6" x14ac:dyDescent="0.25">
      <c r="A18" s="1" t="str">
        <v>PRIYANKA MADAM</v>
      </c>
      <c r="B18" s="1">
        <v>4</v>
      </c>
      <c r="C18" s="1" t="str">
        <v>BioLegend</v>
      </c>
      <c r="D18" s="1">
        <v>1</v>
      </c>
      <c r="E18" s="1" t="str">
        <v>Local</v>
      </c>
      <c r="F18" s="1" t="str">
        <v>Priyanka Madam</v>
      </c>
    </row>
    <row r="19" spans="1:6" x14ac:dyDescent="0.25">
      <c r="A19" s="1" t="str">
        <v>RGCB</v>
      </c>
      <c r="B19" s="1">
        <v>4</v>
      </c>
      <c r="C19" s="1" t="str">
        <v>BioLegend</v>
      </c>
      <c r="D19" s="1">
        <v>2</v>
      </c>
      <c r="E19" s="1" t="str">
        <v>OutStation</v>
      </c>
      <c r="F19" s="1" t="str">
        <v>Back Order</v>
      </c>
    </row>
    <row r="20" spans="1:6" x14ac:dyDescent="0.25">
      <c r="A20" s="1" t="str">
        <v>Sample (PM)</v>
      </c>
      <c r="B20" s="1">
        <v>4</v>
      </c>
      <c r="C20" s="1" t="str">
        <v>Hansa Biomed</v>
      </c>
      <c r="D20" s="1">
        <v>5</v>
      </c>
      <c r="E20" s="1" t="str">
        <v>Local</v>
      </c>
      <c r="F20" s="1" t="str">
        <v>Priyanka Madam</v>
      </c>
    </row>
    <row r="21" spans="1:6" x14ac:dyDescent="0.25">
      <c r="A21" s="1" t="str">
        <v>SOUTH CAMPUS</v>
      </c>
      <c r="B21" s="1" t="str">
        <v>RT</v>
      </c>
      <c r="C21" s="1" t="str">
        <v>HOEFER</v>
      </c>
      <c r="D21" s="1">
        <v>2</v>
      </c>
      <c r="E21" s="1" t="str">
        <v>Local</v>
      </c>
      <c r="F21" s="1" t="str">
        <v>Sample</v>
      </c>
    </row>
    <row r="22" spans="1:6" x14ac:dyDescent="0.25">
      <c r="A22" s="1" t="str">
        <v>Stock</v>
      </c>
      <c r="B22" s="1">
        <v>4</v>
      </c>
      <c r="C22" s="1" t="str">
        <v>BioLegend</v>
      </c>
      <c r="D22" s="1">
        <v>2</v>
      </c>
      <c r="E22" s="1" t="str">
        <v>STOCK</v>
      </c>
      <c r="F22" s="1" t="str">
        <v>stock</v>
      </c>
    </row>
    <row r="23" spans="1:6" x14ac:dyDescent="0.25">
      <c r="A23" s="1" t="str">
        <v>STOCK</v>
      </c>
      <c r="B23" s="1">
        <v>4</v>
      </c>
      <c r="C23" s="1" t="str">
        <v>BioLegend</v>
      </c>
      <c r="D23" s="1">
        <v>3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 t="str">
        <v>RT</v>
      </c>
      <c r="C25" s="1" t="str">
        <v>Revvity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1</v>
      </c>
      <c r="E26" s="1" t="str">
        <v>STOCK</v>
      </c>
      <c r="F26" s="1" t="str">
        <v>Priyanka Madam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5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4</v>
      </c>
      <c r="C28" s="1" t="str">
        <v>BioLegend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RT</v>
      </c>
      <c r="C29" s="1" t="str">
        <v>Biotium</v>
      </c>
      <c r="D29" s="1">
        <v>5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4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Genei Lab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3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Genexis Biotech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Intron</v>
      </c>
      <c r="D35" s="1">
        <v>17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Sartorius</v>
      </c>
      <c r="D36" s="1">
        <v>65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Mp Bio</v>
      </c>
      <c r="D37" s="1">
        <v>27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Mp Bio</v>
      </c>
      <c r="D38" s="1">
        <v>18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4</v>
      </c>
      <c r="C39" s="1" t="str">
        <v>BioXcell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MP Bio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DHARMACON</v>
      </c>
      <c r="D41" s="1">
        <v>14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DHARMACON</v>
      </c>
      <c r="D42" s="1">
        <v>5</v>
      </c>
      <c r="E42" s="1" t="str">
        <v>STOCK</v>
      </c>
      <c r="F42" s="1" t="str">
        <v>Stock</v>
      </c>
    </row>
    <row r="43" spans="1:6" x14ac:dyDescent="0.25">
      <c r="A43" s="1" t="str">
        <v>UNKNOWN</v>
      </c>
      <c r="B43" s="1">
        <v>4</v>
      </c>
      <c r="C43" s="1" t="str">
        <v>BioLegend</v>
      </c>
      <c r="D43" s="1">
        <v>4</v>
      </c>
      <c r="E43" s="1" t="str">
        <v>Unknown</v>
      </c>
      <c r="F43" s="1" t="str">
        <v>Mohan Sir, (Demo)</v>
      </c>
    </row>
    <row r="44" spans="1:6" x14ac:dyDescent="0.25">
      <c r="A44" s="1" t="str">
        <v>Unknown</v>
      </c>
      <c r="B44" s="1" t="str">
        <v>RT</v>
      </c>
      <c r="C44" s="1" t="str">
        <v>BioLegend</v>
      </c>
      <c r="D44" s="1">
        <v>1</v>
      </c>
      <c r="E44" s="1" t="str">
        <v>Unknown</v>
      </c>
      <c r="F44" s="1" t="str">
        <v>Mohan sir,(Sample) Aurigine Onco</v>
      </c>
    </row>
    <row r="45" spans="1:6" x14ac:dyDescent="0.25">
      <c r="A45" s="1" t="str">
        <v>Unknown</v>
      </c>
      <c r="B45" s="1">
        <v>4</v>
      </c>
      <c r="C45" s="1" t="str">
        <v>BioLegend</v>
      </c>
      <c r="D45" s="1">
        <v>1</v>
      </c>
      <c r="E45" s="1" t="str">
        <v>Unknown</v>
      </c>
      <c r="F45" s="1" t="str">
        <v>Mohan sir,(Sample) Aurigine Onco</v>
      </c>
    </row>
    <row r="46" spans="1:6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</row>
    <row r="47" spans="1:6" x14ac:dyDescent="0.25">
      <c r="A47" s="1"/>
      <c r="B47" s="1"/>
      <c r="C47" s="1"/>
      <c r="D47" s="1"/>
      <c r="E47" s="1"/>
      <c r="F47" s="1"/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8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8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45937</v>
      </c>
      <c r="B3" s="1">
        <v>58156567700</v>
      </c>
      <c r="C3" s="1">
        <v>0</v>
      </c>
      <c r="D3" s="1" t="str">
        <v>KOKILA</v>
      </c>
    </row>
    <row r="4" spans="1:4" x14ac:dyDescent="0.25">
      <c r="A4" s="2">
        <v>45937</v>
      </c>
      <c r="B4" s="1">
        <v>58156572773</v>
      </c>
      <c r="C4" s="1">
        <v>0</v>
      </c>
      <c r="D4" s="1" t="str">
        <v>HELIX</v>
      </c>
    </row>
    <row r="5" spans="1:4" x14ac:dyDescent="0.25">
      <c r="A5" s="2">
        <v>45937</v>
      </c>
      <c r="B5" s="1">
        <v>58156578664</v>
      </c>
      <c r="C5" s="1">
        <v>0</v>
      </c>
      <c r="D5" s="1" t="str">
        <v>ILS</v>
      </c>
    </row>
    <row r="6" spans="1:4" x14ac:dyDescent="0.25">
      <c r="A6" s="2">
        <v>45937</v>
      </c>
      <c r="B6" s="1" t="str">
        <v>D3003710012</v>
      </c>
      <c r="C6" s="1">
        <v>0</v>
      </c>
      <c r="D6" s="1" t="str">
        <v>PATANJALI</v>
      </c>
    </row>
    <row r="7" spans="1:4" x14ac:dyDescent="0.25">
      <c r="A7" s="2">
        <v>45939</v>
      </c>
      <c r="B7" s="1">
        <v>58156706370</v>
      </c>
      <c r="C7" s="1">
        <v>0</v>
      </c>
      <c r="D7" s="1" t="str">
        <v>IKESIA</v>
      </c>
    </row>
    <row r="8" spans="1:4" x14ac:dyDescent="0.25">
      <c r="A8" s="6">
        <v>0</v>
      </c>
      <c r="B8">
        <v>0</v>
      </c>
      <c r="C8">
        <v>0</v>
      </c>
      <c r="D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3732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17">_xlfn._xlws.SORT(
  _xlfn._xlws.FILTER(
    CHOOSE({1,2,3,4,5,6,7,8,9},
      MasterSheet!H2:H3414,
      MasterSheet!I2:I3414,
      MasterSheet!L2:L3414,
      MasterSheet!P2:P3414,
      MasterSheet!S2:S3414,
      MasterSheet!U2:U3414,
MasterSheet!V2:V3414,MasterSheet!W2:W3414,MasterSheet!AC2:AC3414
    ),
    MasterSheet!L2:L3414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(11-10-2025)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(11-10-2025)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Saturday (11-10-2025)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>
        <v>302864</v>
      </c>
      <c r="B67" s="1" t="str">
        <v>anti-human CD27</v>
      </c>
      <c r="C67" s="1">
        <v>1</v>
      </c>
      <c r="D67" s="1" t="str">
        <v>AIIMS</v>
      </c>
      <c r="E67" s="1">
        <v>4</v>
      </c>
      <c r="F67" s="1" t="str">
        <v>BioLegend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>
        <v>304810</v>
      </c>
      <c r="B68" s="1" t="str">
        <v>anti-human CD62L</v>
      </c>
      <c r="C68" s="1">
        <v>1</v>
      </c>
      <c r="D68" s="1" t="str">
        <v>AIIMS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329950</v>
      </c>
      <c r="B69" s="1" t="str">
        <v>anti-human CD279 (PD-1)</v>
      </c>
      <c r="C69" s="1">
        <v>1</v>
      </c>
      <c r="D69" s="1" t="str">
        <v>AIIMS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>
        <v>334330</v>
      </c>
      <c r="B70" s="1" t="str">
        <v>anti-human CD40</v>
      </c>
      <c r="C70" s="1">
        <v>1</v>
      </c>
      <c r="D70" s="1" t="str">
        <v>AIIMS</v>
      </c>
      <c r="E70" s="1">
        <v>4</v>
      </c>
      <c r="F70" s="1" t="str">
        <v>BioLegend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348206</v>
      </c>
      <c r="B71" s="1" t="str">
        <v>anti-human IgD</v>
      </c>
      <c r="C71" s="1">
        <v>1</v>
      </c>
      <c r="D71" s="1" t="str">
        <v>AIIMS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351336</v>
      </c>
      <c r="B72" s="1" t="str">
        <v>anti-human CD127 (IL-7Rα)</v>
      </c>
      <c r="C72" s="1">
        <v>1</v>
      </c>
      <c r="D72" s="1" t="str">
        <v>AIIMS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352318</v>
      </c>
      <c r="B73" s="1" t="str">
        <v>anti-human CD138 (Syndecan-1)</v>
      </c>
      <c r="C73" s="1">
        <v>1</v>
      </c>
      <c r="D73" s="1" t="str">
        <v>AIIMS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316302</v>
      </c>
      <c r="B74" s="1" t="str">
        <v>Purified anti-human β2-microglobulin Antibody</v>
      </c>
      <c r="C74" s="1">
        <v>2</v>
      </c>
      <c r="D74" s="1" t="str">
        <v>Stock</v>
      </c>
      <c r="E74" s="1">
        <v>4</v>
      </c>
      <c r="F74" s="1" t="str">
        <v>BioLegend</v>
      </c>
      <c r="G74" s="1" t="str">
        <v>STOCK</v>
      </c>
      <c r="H74" s="1" t="str">
        <v>stock</v>
      </c>
      <c r="I74" s="1" t="str">
        <v>STOCK</v>
      </c>
    </row>
    <row r="75" spans="1:9" x14ac:dyDescent="0.25">
      <c r="A75" s="1">
        <v>570802</v>
      </c>
      <c r="B75" s="1" t="str">
        <v xml:space="preserve">Recombinant Human IL-6 </v>
      </c>
      <c r="C75" s="1">
        <v>2</v>
      </c>
      <c r="D75" s="1" t="str">
        <v>Opening Stock</v>
      </c>
      <c r="E75" s="1">
        <v>-20</v>
      </c>
      <c r="F75" s="1" t="str">
        <v>BioLegend</v>
      </c>
      <c r="G75" s="1" t="str">
        <v>STOCK</v>
      </c>
      <c r="H75" s="1" t="str">
        <v>Stock</v>
      </c>
      <c r="I75" s="1" t="str">
        <v>STOCK</v>
      </c>
    </row>
    <row r="76" spans="1:9" x14ac:dyDescent="0.25">
      <c r="A76" s="1">
        <v>421002</v>
      </c>
      <c r="B76" s="1" t="str">
        <v xml:space="preserve">Intracellular Staining Permeabilization Wash Buffer </v>
      </c>
      <c r="C76" s="1">
        <v>2</v>
      </c>
      <c r="D76" s="1" t="str">
        <v>Opening Stock</v>
      </c>
      <c r="E76" s="1">
        <v>4</v>
      </c>
      <c r="F76" s="1" t="str">
        <v>BioLegend</v>
      </c>
      <c r="G76" s="1" t="str">
        <v>STOCK</v>
      </c>
      <c r="H76" s="1" t="str">
        <v>Stock</v>
      </c>
      <c r="I76" s="1" t="str">
        <v>STOCK</v>
      </c>
    </row>
    <row r="77" spans="1:9" x14ac:dyDescent="0.25">
      <c r="A77" s="1">
        <v>329702</v>
      </c>
      <c r="B77" s="1" t="str">
        <v xml:space="preserve">Purified anti-human CD274 </v>
      </c>
      <c r="C77" s="1">
        <v>2</v>
      </c>
      <c r="D77" s="1" t="str">
        <v>Opening Stock</v>
      </c>
      <c r="E77" s="1">
        <v>4</v>
      </c>
      <c r="F77" s="1" t="str">
        <v>BioLegend</v>
      </c>
      <c r="G77" s="1" t="str">
        <v>STOCK</v>
      </c>
      <c r="H77" s="1" t="str">
        <v>Stock</v>
      </c>
      <c r="I77" s="1" t="str">
        <v>STOCK</v>
      </c>
    </row>
    <row r="78" spans="1:9" x14ac:dyDescent="0.25">
      <c r="A78" s="1" t="str">
        <v>2600505001730</v>
      </c>
      <c r="B78" s="1" t="str">
        <v>(Agarose for Nucleic Acid Electrophoresis-500g)</v>
      </c>
      <c r="C78" s="1">
        <v>2</v>
      </c>
      <c r="D78" s="1" t="str">
        <v>STOCK</v>
      </c>
      <c r="E78" s="1" t="str">
        <v>RT</v>
      </c>
      <c r="F78" s="1" t="str">
        <v>Genei Lab</v>
      </c>
      <c r="G78" s="1" t="str">
        <v>STOCK</v>
      </c>
      <c r="H78" s="1" t="str">
        <v>Stock</v>
      </c>
      <c r="I78" s="1" t="str">
        <v>STOCK</v>
      </c>
    </row>
    <row r="79" spans="1:9" x14ac:dyDescent="0.25">
      <c r="A79" s="1" t="str">
        <v>2662070501730</v>
      </c>
      <c r="B79" s="1" t="str">
        <v>(StepUp 1 Kb DNA Ladder RTU, 50 µg)</v>
      </c>
      <c r="C79" s="1">
        <v>2</v>
      </c>
      <c r="D79" s="1" t="str">
        <v>STOCK</v>
      </c>
      <c r="E79" s="1">
        <v>-20</v>
      </c>
      <c r="F79" s="1" t="str">
        <v>Genei Lab</v>
      </c>
      <c r="G79" s="1" t="str">
        <v>STOCK</v>
      </c>
      <c r="H79" s="1" t="str">
        <v>Stock</v>
      </c>
      <c r="I79" s="1" t="str">
        <v>STOCK</v>
      </c>
    </row>
    <row r="80" spans="1:9" x14ac:dyDescent="0.25">
      <c r="A80" s="1" t="str">
        <v>2662670501730</v>
      </c>
      <c r="B80" s="1" t="str">
        <v>RMBD13 (StepUp 100 Bp DNA Ladder RTU, 50 µg)</v>
      </c>
      <c r="C80" s="1">
        <v>2</v>
      </c>
      <c r="D80" s="1" t="str">
        <v>STOCK</v>
      </c>
      <c r="E80" s="1">
        <v>-20</v>
      </c>
      <c r="F80" s="1" t="str">
        <v>Genei Lab</v>
      </c>
      <c r="G80" s="1" t="str">
        <v>STOCK</v>
      </c>
      <c r="H80" s="1" t="str">
        <v>Stock</v>
      </c>
      <c r="I80" s="1" t="str">
        <v>STOCK</v>
      </c>
    </row>
    <row r="81" spans="1:9" x14ac:dyDescent="0.25">
      <c r="A81" s="1" t="str">
        <v>15407-47-MIN</v>
      </c>
      <c r="B81" s="1" t="str">
        <v>Polyethersulfone 0.22 µm</v>
      </c>
      <c r="C81" s="1">
        <v>2</v>
      </c>
      <c r="D81" s="1" t="str">
        <v>Stock</v>
      </c>
      <c r="E81" s="1" t="str">
        <v>RT</v>
      </c>
      <c r="F81" s="1" t="str">
        <v>Sartorius</v>
      </c>
      <c r="G81" s="1" t="str">
        <v>STOCK</v>
      </c>
      <c r="H81" s="1" t="str">
        <v>Stock</v>
      </c>
      <c r="I81" s="1" t="str">
        <v>STOCK</v>
      </c>
    </row>
    <row r="82" spans="1:9" x14ac:dyDescent="0.25">
      <c r="A82" s="1" t="str">
        <v>VS04T01</v>
      </c>
      <c r="B82" s="1" t="str">
        <v>VicaSpin Turbo 4 10000 MWCO</v>
      </c>
      <c r="C82" s="1">
        <v>2</v>
      </c>
      <c r="D82" s="1" t="str">
        <v>Stock</v>
      </c>
      <c r="E82" s="1" t="str">
        <v>RT</v>
      </c>
      <c r="F82" s="1" t="str">
        <v>Sartorius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 t="str">
        <v>VS15TR21</v>
      </c>
      <c r="B83" s="1" t="str">
        <v>VivaSpin Turbo 15 RC 30000 MWCO</v>
      </c>
      <c r="C83" s="1">
        <v>2</v>
      </c>
      <c r="D83" s="1" t="str">
        <v>Stock</v>
      </c>
      <c r="E83" s="1" t="str">
        <v>RT</v>
      </c>
      <c r="F83" s="1" t="str">
        <v>Sartorius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>
        <v>814326</v>
      </c>
      <c r="B84" s="1" t="str">
        <v>Acrylamide, Ultra Pure 500 KG</v>
      </c>
      <c r="C84" s="1">
        <v>2</v>
      </c>
      <c r="D84" s="1" t="str">
        <v>Stock</v>
      </c>
      <c r="E84" s="1" t="str">
        <v>RT</v>
      </c>
      <c r="F84" s="1" t="str">
        <v>Mp Bio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>
        <v>194825</v>
      </c>
      <c r="B85" s="1" t="str">
        <v>Glycine, Molecular Biology Reagent 1 KG</v>
      </c>
      <c r="C85" s="1">
        <v>2</v>
      </c>
      <c r="D85" s="1" t="str">
        <v>Stock</v>
      </c>
      <c r="E85" s="1" t="str">
        <v>RT</v>
      </c>
      <c r="F85" s="1" t="str">
        <v>Mp Bio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>
        <v>104772</v>
      </c>
      <c r="B86" s="1" t="str">
        <v>Ammonium Sulfate, Technical Pure 500 GM</v>
      </c>
      <c r="C86" s="1">
        <v>2</v>
      </c>
      <c r="D86" s="1" t="str">
        <v>Stock</v>
      </c>
      <c r="E86" s="1" t="str">
        <v>RT</v>
      </c>
      <c r="F86" s="1" t="str">
        <v>Mp Bio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>
        <v>194002</v>
      </c>
      <c r="B87" s="1" t="str">
        <v>Chloroform, Molecular Biology Reagent</v>
      </c>
      <c r="C87" s="1">
        <v>2</v>
      </c>
      <c r="D87" s="1" t="str">
        <v>Stock</v>
      </c>
      <c r="E87" s="1" t="str">
        <v>RT</v>
      </c>
      <c r="F87" s="1" t="str">
        <v>Mp Bio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424602</v>
      </c>
      <c r="B88" s="1" t="str">
        <v>Compensation Beads</v>
      </c>
      <c r="C88" s="1">
        <v>2</v>
      </c>
      <c r="D88" s="1" t="str">
        <v>Stock</v>
      </c>
      <c r="E88" s="1">
        <v>4</v>
      </c>
      <c r="F88" s="1" t="str">
        <v>BioLegend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740811</v>
      </c>
      <c r="B89" s="1" t="str">
        <v>LEGENDplex™ Human Inflammation Panel 1 Standard  1 vial</v>
      </c>
      <c r="C89" s="1">
        <v>2</v>
      </c>
      <c r="D89" s="1" t="str">
        <v>UNKNOWN</v>
      </c>
      <c r="E89" s="1">
        <v>4</v>
      </c>
      <c r="F89" s="1" t="str">
        <v>BioLegend</v>
      </c>
      <c r="G89" s="1" t="str">
        <v>Unknown</v>
      </c>
      <c r="H89" s="1" t="str">
        <v>Mohan Sir, (Demo)</v>
      </c>
      <c r="I89" s="1" t="str">
        <v>Unknown</v>
      </c>
    </row>
    <row r="90" spans="1:9" x14ac:dyDescent="0.25">
      <c r="A90" s="1">
        <v>741146</v>
      </c>
      <c r="B90" s="1" t="str">
        <v>LEGENDplex™ Buffer Set A3  100tests</v>
      </c>
      <c r="C90" s="1">
        <v>2</v>
      </c>
      <c r="D90" s="1" t="str">
        <v>UNKNOWN</v>
      </c>
      <c r="E90" s="1">
        <v>4</v>
      </c>
      <c r="F90" s="1" t="str">
        <v>BioLegend</v>
      </c>
      <c r="G90" s="1" t="str">
        <v>Unknown</v>
      </c>
      <c r="H90" s="1" t="str">
        <v>Mohan Sir, (Demo)</v>
      </c>
      <c r="I90" s="1" t="str">
        <v>Unknown</v>
      </c>
    </row>
    <row r="91" spans="1:9" x14ac:dyDescent="0.25">
      <c r="A91" s="1">
        <v>100575</v>
      </c>
      <c r="B91" s="1" t="str">
        <v>Deoxyribonuclease I</v>
      </c>
      <c r="C91" s="1">
        <v>2</v>
      </c>
      <c r="D91" s="1" t="str">
        <v>Stock</v>
      </c>
      <c r="E91" s="1">
        <v>4</v>
      </c>
      <c r="F91" s="1" t="str">
        <v>MP Bio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>
        <v>423303</v>
      </c>
      <c r="B92" s="1" t="str">
        <v xml:space="preserve">Cell Activation Cocktail </v>
      </c>
      <c r="C92" s="1">
        <v>3</v>
      </c>
      <c r="D92" s="1" t="str">
        <v>AIIMS</v>
      </c>
      <c r="E92" s="1">
        <v>-20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 t="str">
        <v>LSM 1077</v>
      </c>
      <c r="B93" s="1">
        <v>0</v>
      </c>
      <c r="C93" s="1">
        <v>3</v>
      </c>
      <c r="D93" s="1" t="str">
        <v>stock</v>
      </c>
      <c r="E93" s="1">
        <v>4</v>
      </c>
      <c r="F93" s="1" t="str">
        <v>Genexis Biotech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 t="str">
        <v>VS15T91</v>
      </c>
      <c r="B94" s="1" t="str">
        <v>VivaSpin Turbo 15 3000 MWCO</v>
      </c>
      <c r="C94" s="1">
        <v>3</v>
      </c>
      <c r="D94" s="1" t="str">
        <v>Stock</v>
      </c>
      <c r="E94" s="1" t="str">
        <v>RT</v>
      </c>
      <c r="F94" s="1" t="str">
        <v>Sartorius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421101</v>
      </c>
      <c r="B95" s="1" t="str">
        <v>TMB substrate set  110mlx2</v>
      </c>
      <c r="C95" s="1">
        <v>3</v>
      </c>
      <c r="D95" s="1" t="str">
        <v>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 t="str">
        <v>B-002000-UB-100</v>
      </c>
      <c r="B96" s="1" t="str">
        <v>5X siRNA Buffer  100ml</v>
      </c>
      <c r="C96" s="1">
        <v>3</v>
      </c>
      <c r="D96" s="1" t="str">
        <v>Stock</v>
      </c>
      <c r="E96" s="1">
        <v>4</v>
      </c>
      <c r="F96" s="1" t="str">
        <v>DHARMACON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T-2001-02</v>
      </c>
      <c r="B97" s="1" t="str">
        <v>DharmaFECT 1 Transfection Reagent  0.75 mL</v>
      </c>
      <c r="C97" s="1">
        <v>3</v>
      </c>
      <c r="D97" s="1" t="str">
        <v>Stock</v>
      </c>
      <c r="E97" s="1">
        <v>4</v>
      </c>
      <c r="F97" s="1" t="str">
        <v>DHARMACON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T-2001-03</v>
      </c>
      <c r="B98" s="1" t="str">
        <v>DharmaFECT 1 Transfection Reagent  1.5ml</v>
      </c>
      <c r="C98" s="1">
        <v>3</v>
      </c>
      <c r="D98" s="1" t="str">
        <v>Stock</v>
      </c>
      <c r="E98" s="1">
        <v>4</v>
      </c>
      <c r="F98" s="1" t="str">
        <v>DHARMACON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VS04T01</v>
      </c>
      <c r="B99" s="1" t="str">
        <v>VicaSpin Turbo 4 10000 MWCO</v>
      </c>
      <c r="C99" s="1">
        <v>4</v>
      </c>
      <c r="D99" s="1" t="str">
        <v>Stock</v>
      </c>
      <c r="E99" s="1" t="str">
        <v>RT</v>
      </c>
      <c r="F99" s="1" t="str">
        <v>Sartorius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VS15T21</v>
      </c>
      <c r="B100" s="1" t="str">
        <v>Vivaspin® Turbo 15 Centrifugal Concentrator Polyethersulfone, 12 pc</v>
      </c>
      <c r="C100" s="1">
        <v>4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193982</v>
      </c>
      <c r="B101" s="1" t="str">
        <v>Acrylamide, Molecular Biology Reagent 1 KG</v>
      </c>
      <c r="C101" s="1">
        <v>4</v>
      </c>
      <c r="D101" s="1" t="str">
        <v>Stock</v>
      </c>
      <c r="E101" s="1" t="str">
        <v>RT</v>
      </c>
      <c r="F101" s="1" t="str">
        <v>Mp Bio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41003</v>
      </c>
      <c r="B102" s="1" t="str">
        <v>GelRed® Nucleic Acid Stain, 10,000X in water (trial size): (0.1mL)</v>
      </c>
      <c r="C102" s="1">
        <v>4</v>
      </c>
      <c r="D102" s="1" t="str">
        <v>Stock</v>
      </c>
      <c r="E102" s="1" t="str">
        <v>RT</v>
      </c>
      <c r="F102" s="1" t="str">
        <v>Biotium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556002</v>
      </c>
      <c r="B103" s="1" t="str">
        <v xml:space="preserve">Recombinant Mouse IL-9 </v>
      </c>
      <c r="C103" s="1">
        <v>5</v>
      </c>
      <c r="D103" s="1" t="str">
        <v>Opening Stock</v>
      </c>
      <c r="E103" s="1">
        <v>-20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HBM-EXP-B2.5</v>
      </c>
      <c r="B104" s="1" t="str">
        <v>Test-Exosomes one step isolation from plasma and serum 2.5ml</v>
      </c>
      <c r="C104" s="1">
        <v>5</v>
      </c>
      <c r="D104" s="1" t="str">
        <v>Sample (PM)</v>
      </c>
      <c r="E104" s="1">
        <v>4</v>
      </c>
      <c r="F104" s="1" t="str">
        <v>Hansa Biomed</v>
      </c>
      <c r="G104" s="1" t="str">
        <v>delhi</v>
      </c>
      <c r="H104" s="1" t="str">
        <v>Priyanka Madam</v>
      </c>
      <c r="I104" s="1" t="str">
        <v>Local</v>
      </c>
    </row>
    <row r="105" spans="1:9" x14ac:dyDescent="0.25">
      <c r="A105" s="1">
        <v>626812</v>
      </c>
      <c r="B105" s="1" t="str">
        <v>Alexa Fluor® 488 anti-c-Myc Antibody  100µg</v>
      </c>
      <c r="C105" s="1">
        <v>5</v>
      </c>
      <c r="D105" s="1" t="str">
        <v>AURIGINE ONCO</v>
      </c>
      <c r="E105" s="1">
        <v>4</v>
      </c>
      <c r="F105" s="1" t="str">
        <v>BioLegend</v>
      </c>
      <c r="G105" s="1" t="str">
        <v>Banglore</v>
      </c>
      <c r="H105" s="1" t="str">
        <v>Stock</v>
      </c>
      <c r="I105" s="1" t="str">
        <v>OutStation</v>
      </c>
    </row>
    <row r="106" spans="1:9" x14ac:dyDescent="0.25">
      <c r="A106" s="1" t="str">
        <v>B-003000-WB-100</v>
      </c>
      <c r="B106" s="1" t="str">
        <v>Molecular Grade RNase-free water  100ml</v>
      </c>
      <c r="C106" s="1">
        <v>5</v>
      </c>
      <c r="D106" s="1" t="str">
        <v>Stock</v>
      </c>
      <c r="E106" s="1">
        <v>4</v>
      </c>
      <c r="F106" s="1" t="str">
        <v>DHARMACON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D-001810-10-05</v>
      </c>
      <c r="B107" s="1" t="str">
        <v>ON-TARGETplus Non-targeting Pool  5nmol</v>
      </c>
      <c r="C107" s="1">
        <v>5</v>
      </c>
      <c r="D107" s="1" t="str">
        <v>Stock</v>
      </c>
      <c r="E107" s="1">
        <v>-20</v>
      </c>
      <c r="F107" s="1" t="str">
        <v>DHARMACON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6552050</v>
      </c>
      <c r="B108" s="1" t="str">
        <v xml:space="preserve">SPINeasy DNA Kit for Blood  </v>
      </c>
      <c r="C108" s="1">
        <v>6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421403</v>
      </c>
      <c r="B109" s="1" t="str">
        <v>FOXP3 Fix/Perm Buffer Set</v>
      </c>
      <c r="C109" s="1">
        <v>7</v>
      </c>
      <c r="D109" s="1" t="str">
        <v>Opening Stock</v>
      </c>
      <c r="E109" s="1">
        <v>4</v>
      </c>
      <c r="F109" s="1" t="str">
        <v>BioLegend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25021.5</v>
      </c>
      <c r="B110" s="1" t="str">
        <v>i-Taq (W/O dNTP) DNA Polymerase</v>
      </c>
      <c r="C110" s="1">
        <v>7</v>
      </c>
      <c r="D110" s="1" t="str">
        <v>stock</v>
      </c>
      <c r="E110" s="1">
        <v>-20</v>
      </c>
      <c r="F110" s="1" t="str">
        <v>Intron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 t="str">
        <v>092913726</v>
      </c>
      <c r="B111" s="1" t="str">
        <v>Adult Bovine Serum, Sterile Filtered, New Zealand Origin 1kg (970ML)</v>
      </c>
      <c r="C111" s="1">
        <v>7</v>
      </c>
      <c r="D111" s="1" t="str">
        <v>Stock</v>
      </c>
      <c r="E111" s="1">
        <v>-20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16533</v>
      </c>
      <c r="B112" s="1" t="str">
        <v>MiniSart High Flow 0.45 µm</v>
      </c>
      <c r="C112" s="1">
        <v>9</v>
      </c>
      <c r="D112" s="1" t="str">
        <v>Stock</v>
      </c>
      <c r="E112" s="1" t="str">
        <v>RT</v>
      </c>
      <c r="F112" s="1" t="str">
        <v>Sartorius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25021.5</v>
      </c>
      <c r="B113" s="1" t="str">
        <v>i-Taq (W/O dNTP) DNA Polymerase</v>
      </c>
      <c r="C113" s="1">
        <v>10</v>
      </c>
      <c r="D113" s="1" t="str">
        <v>STOCK</v>
      </c>
      <c r="E113" s="1">
        <v>-20</v>
      </c>
      <c r="F113" s="1" t="str">
        <v>Intron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092913726</v>
      </c>
      <c r="B114" s="1" t="str">
        <v>Adult Bovine Serum, Sterile Filtered, New Zealand Origin 1kg (970ML)</v>
      </c>
      <c r="C114" s="1">
        <v>10</v>
      </c>
      <c r="D114" s="1" t="str">
        <v>Stock</v>
      </c>
      <c r="E114" s="1">
        <v>-20</v>
      </c>
      <c r="F114" s="1" t="str">
        <v>Mp Bio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16532</v>
      </c>
      <c r="B115" s="1" t="str">
        <v>MiniSart High Flow 0.22 µm</v>
      </c>
      <c r="C115" s="1">
        <v>15</v>
      </c>
      <c r="D115" s="1" t="str">
        <v>Stock</v>
      </c>
      <c r="E115" s="1" t="str">
        <v>RT</v>
      </c>
      <c r="F115" s="1" t="str">
        <v>Sartorius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16532</v>
      </c>
      <c r="B116" s="1" t="str">
        <v>MiniSart High Flow 0.22 µm</v>
      </c>
      <c r="C116" s="1">
        <v>18</v>
      </c>
      <c r="D116" s="1" t="str">
        <v>Stock</v>
      </c>
      <c r="E116" s="1" t="str">
        <v>RT</v>
      </c>
      <c r="F116" s="1" t="str">
        <v>Sartorius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16532</v>
      </c>
      <c r="B117" s="1" t="str">
        <v>MiniSart High Flow 0.22 µm</v>
      </c>
      <c r="C117" s="1">
        <v>21</v>
      </c>
      <c r="D117" s="1" t="str">
        <v>OPENING STOCK</v>
      </c>
      <c r="E117" s="1" t="str">
        <v>RT</v>
      </c>
      <c r="F117" s="1" t="str">
        <v>Sartorius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/>
      <c r="B118" s="1"/>
      <c r="C118" s="1"/>
      <c r="D118" s="1"/>
      <c r="E118" s="1"/>
      <c r="F118" s="1"/>
      <c r="G118" s="1"/>
      <c r="H118" s="1"/>
      <c r="I118" s="1"/>
    </row>
    <row r="119" spans="1:9" x14ac:dyDescent="0.25">
      <c r="A119" s="1"/>
      <c r="B119" s="1"/>
      <c r="C119" s="1"/>
      <c r="D119" s="1"/>
      <c r="E119" s="1"/>
      <c r="F119" s="1"/>
      <c r="G119" s="1"/>
      <c r="H119" s="1"/>
      <c r="I119" s="1"/>
    </row>
    <row r="120" spans="1:9" x14ac:dyDescent="0.25">
      <c r="A120" s="1"/>
      <c r="B120" s="1"/>
      <c r="C120" s="1"/>
      <c r="D120" s="1"/>
      <c r="E120" s="1"/>
      <c r="F120" s="1"/>
      <c r="G120" s="1"/>
      <c r="H120" s="1"/>
      <c r="I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397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39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3441</v>
      </c>
      <c r="M1" s="1" t="s">
        <v>3442</v>
      </c>
      <c r="N1" s="1" t="s">
        <v>3443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(11-10-2025)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(11-10-2025)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 t="str">
        <v>Stock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 t="str">
        <v>Saturday (11-10-2025)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Pune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Pune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Pune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Pune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Pune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Pune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Pune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(11-10-2025)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 t="str">
        <v>Saturday (11-10-2025)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 t="str">
        <v>Saturday (11-10-2025)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 t="str">
        <v>Saturday (11-10-2025)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 t="str">
        <v>Saturday (11-10-2025)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 t="str">
        <v>Saturday (11-10-2025)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 t="str">
        <v>Saturday (11-10-2025)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 t="str">
        <v>Saturday (11-10-2025)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 t="str">
        <v>Saturday (11-10-2025)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 t="str">
        <v>Priyanka Madam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 t="str">
        <v>Saturday (11-10-2025)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 t="str">
        <v>Saturday (11-10-2025)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 t="str">
        <v>Saturday (11-10-2025)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 t="str">
        <v>Saturday (11-10-2025)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 t="str">
        <v>Saturday (11-10-2025)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 t="str">
        <v>Saturday (11-10-2025)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 t="str">
        <v>Saturday (11-10-2025)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 t="str">
        <v>Saturday (11-10-2025)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 t="str">
        <v>Saturday (11-10-2025)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 t="str">
        <v>Saturday (11-10-2025)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 t="str">
        <v>Saturday (11-10-2025)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 t="str">
        <v>Saturday (11-10-2025)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 t="str">
        <v>Saturday (11-10-2025)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 t="str">
        <v>Saturday (11-10-2025)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 t="str">
        <v>Saturday (11-10-2025)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 t="str">
        <v>Priyanka Madam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 t="str">
        <v>Saturday (11-10-2025)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 t="str">
        <v>Saturday (11-10-2025)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 t="str">
        <v>Saturday (11-10-2025)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 t="str">
        <v>Saturday (11-10-2025)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 t="str">
        <v>Saturday (11-10-2025)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 t="str">
        <v>Saturday (11-10-2025)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 t="str">
        <v>Saturday (11-10-2025)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 t="str">
        <v>Saturday (11-10-2025)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 t="str">
        <v>Saturday (11-10-2025)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 t="str">
        <v>Saturday (11-10-2025)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 t="str">
        <v>Saturday (11-10-2025)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 t="str">
        <v>Saturday (11-10-2025)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 t="str">
        <v>Saturday (11-10-2025)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 t="str">
        <v>Saturday (11-10-2025)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 t="str">
        <v>Saturday (11-10-2025)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 t="str">
        <v>Saturday (11-10-2025)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 t="str">
        <v>Saturday (11-10-2025)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 t="str">
        <v>Saturday (11-10-2025)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 t="str">
        <v>Priyanka Madam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 t="str">
        <v>Saturday (11-10-2025)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 t="str">
        <v>Saturday (11-10-2025)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 t="str">
        <v>Saturday (11-10-2025)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 t="str">
        <v>Saturday (11-10-2025)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 t="str">
        <v>Saturday (11-10-2025)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 t="str">
        <v>Saturday (11-10-2025)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 t="str">
        <v>SAMPLE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 t="str">
        <v>Saturday (11-10-2025)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2</v>
      </c>
      <c r="H3318">
        <v>2</v>
      </c>
      <c r="I3318">
        <v>0</v>
      </c>
      <c r="J3318" t="str">
        <v>Gujrat</v>
      </c>
      <c r="K3318" t="str">
        <v>Saturday (11-10-2025)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 t="str">
        <v>Saturday (11-10-2025)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 t="str">
        <v>SAMPLE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 t="str">
        <v>Saturday (11-10-2025)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 t="str">
        <v>Saturday (11-10-2025)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 t="str">
        <v>Saturday (11-10-2025)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 t="str">
        <v>Saturday (11-10-2025)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 t="str">
        <v>Saturday (11-10-2025)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 t="str">
        <v>Saturday (11-10-2025)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 t="str">
        <v>Saturday (11-10-2025)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 t="str">
        <v>Saturday (11-10-2025)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 t="str">
        <v>Saturday (11-10-2025)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 t="str">
        <v>Saturday (11-10-2025)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 t="str">
        <v>Saturday (11-10-2025)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 t="str">
        <v>Saturday (11-10-2025)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 t="str">
        <v>Saturday (11-10-2025)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 t="str">
        <v>Saturday (11-10-2025)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 t="str">
        <v>Saturday (11-10-2025)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 t="str">
        <v>Saturday (11-10-2025)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 t="str">
        <v>Saturday (11-10-2025)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 t="str">
        <v>Saturday (11-10-2025)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 t="str">
        <v>Saturday (11-10-2025)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 t="str">
        <v>Saturday (11-10-2025)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 t="str">
        <v>Saturday (11-10-2025)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 t="str">
        <v>Priyanka Madam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 t="str">
        <v>Priyanka Madam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 t="str">
        <v>Saturday (11-10-2025)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 t="str">
        <v>Saturday (11-10-2025)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 t="str">
        <v>Saturday (11-10-2025)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 t="str">
        <v>Saturday (11-10-2025)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 t="str">
        <v>Saturday (11-10-2025)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 t="str">
        <v>Saturday (11-10-2025)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 t="str">
        <v>Saturday (11-10-2025)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 t="str">
        <v>Saturday (11-10-2025)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 t="str">
        <v>Saturday (11-10-2025)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 t="str">
        <v>Saturday (11-10-2025)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 t="str">
        <v>Saturday (11-10-2025)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 t="str">
        <v>Saturday (11-10-2025)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 t="str">
        <v>Saturday (11-10-2025)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 t="str">
        <v>Saturday (11-10-2025)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 t="str">
        <v>Saturday (11-10-2025)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 t="str">
        <v>Saturday (11-10-2025)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 t="str">
        <v>Saturday (11-10-2025)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 t="str">
        <v>Saturday (11-10-2025)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 t="str">
        <v>Saturday (11-10-2025)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 t="str">
        <v>Saturday (11-10-2025)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 t="str">
        <v>Saturday (11-10-2025)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 t="str">
        <v>Saturday (11-10-2025)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 t="str">
        <v>Saturday (11-10-2025)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 t="str">
        <v>Saturday (11-10-2025)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 t="str">
        <v>Saturday (11-10-2025)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 t="str">
        <v>Saturday (11-10-2025)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 t="str">
        <v>Saturday (11-10-2025)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 t="str">
        <v>Saturday (11-10-2025)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 t="str">
        <v>Saturday (11-10-2025)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 t="str">
        <v>Saturday (11-10-2025)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 t="str">
        <v>Saturday (11-10-2025)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 t="str">
        <v>Saturday (11-10-2025)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 t="str">
        <v>Saturday (11-10-2025)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 t="str">
        <v>Saturday (11-10-2025)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 t="str">
        <v>Saturday (11-10-2025)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 t="str">
        <v>Saturday (11-10-2025)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 t="str">
        <v>Saturday (11-10-2025)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Pune</v>
      </c>
      <c r="K3389" t="str">
        <v>Saturday (11-10-2025)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Gujrat</v>
      </c>
      <c r="K3391" t="str">
        <v>Saturday (11-10-2025)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Gujrat</v>
      </c>
      <c r="K3393" t="str">
        <v>Saturday (11-10-2025)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 t="str">
        <v>Saturday (11-10-2025)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 t="str">
        <v>Saturday (11-10-2025)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 t="str">
        <v>Saturday (11-10-2025)</v>
      </c>
    </row>
    <row r="3397" spans="1:11" x14ac:dyDescent="0.25">
      <c r="A3397">
        <v>0</v>
      </c>
      <c r="B3397">
        <v>0</v>
      </c>
      <c r="C3397">
        <v>0</v>
      </c>
      <c r="D3397" s="6">
        <v>0</v>
      </c>
      <c r="E3397" s="6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3444</v>
      </c>
      <c r="D1" s="50" t="s">
        <v>6</v>
      </c>
      <c r="E1" s="50" t="s">
        <v>3445</v>
      </c>
      <c r="F1" s="50" t="s">
        <v>2534</v>
      </c>
      <c r="G1" s="50" t="s">
        <v>3446</v>
      </c>
      <c r="H1" s="50"/>
      <c r="I1" s="50" t="s">
        <v>3447</v>
      </c>
      <c r="J1" s="50" t="s">
        <v>3449</v>
      </c>
      <c r="K1" s="50" t="s">
        <v>3448</v>
      </c>
      <c r="L1" s="50" t="s">
        <v>3450</v>
      </c>
    </row>
    <row r="2" spans="1:12" x14ac:dyDescent="0.25">
      <c r="A2" s="25" t="str">
        <v>BioLegend</v>
      </c>
      <c r="B2" s="25">
        <f ca="1">SUMIF('Report 2'!A:N,'Brand Wise Report'!A2,'Report 2'!G:G)</f>
        <v>3364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3297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67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28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258</v>
      </c>
      <c r="E3" s="25">
        <f ca="1">SUMIF('Report 2'!A:N,'Brand Wise Report'!A3,'Report 2'!M:M)</f>
        <v>8739787.7600000091</v>
      </c>
      <c r="F3" s="25">
        <f ca="1">SUMIF('Report 2'!A:N,'Brand Wise Report'!A3,'Report 2'!I:I)</f>
        <v>35</v>
      </c>
      <c r="G3" s="25">
        <f ca="1">SUMIF('Report 2'!A:N,'Brand Wise Report'!A3,'Report 2'!N:N)</f>
        <v>667004.80000000005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13</v>
      </c>
      <c r="L3" s="25">
        <f>SUMIFS('Report 2'!N:N,'Report 2'!A:A,A3,'Report 2'!J:J,"&lt;&gt;stock")</f>
        <v>549841.6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3451</v>
      </c>
      <c r="B39" s="50">
        <f t="shared" ref="B39:G39" ca="1" si="0">SUM(B2:B38)</f>
        <v>4579</v>
      </c>
      <c r="C39" s="50">
        <f t="shared" ca="1" si="0"/>
        <v>83934323.829999819</v>
      </c>
      <c r="D39" s="50">
        <f t="shared" ca="1" si="0"/>
        <v>4300</v>
      </c>
      <c r="E39" s="50">
        <f t="shared" ca="1" si="0"/>
        <v>80852321.71666652</v>
      </c>
      <c r="F39" s="50">
        <f t="shared" ca="1" si="0"/>
        <v>279</v>
      </c>
      <c r="G39" s="50">
        <f t="shared" ca="1" si="0"/>
        <v>3082002.1133333333</v>
      </c>
      <c r="H39" s="50"/>
      <c r="I39" s="50">
        <f>SUM(I2:I38)</f>
        <v>228</v>
      </c>
      <c r="J39" s="50">
        <f>SUM(J2:J38)</f>
        <v>2152395.58</v>
      </c>
      <c r="K39" s="50">
        <f>SUM(K2:K38)</f>
        <v>51</v>
      </c>
      <c r="L39" s="50">
        <f>SUM(L2:L38)</f>
        <v>929606.53333333333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59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5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>
        <v>0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>
        <v>0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>
        <v>0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>
        <v>0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 t="str">
        <v>Dispatch Date</v>
      </c>
      <c r="B412" s="1" t="str">
        <v>Awb Number</v>
      </c>
      <c r="C412" s="1" t="str">
        <v>Docket Status</v>
      </c>
      <c r="D412" s="1" t="str">
        <v>Customer name</v>
      </c>
      <c r="E412" s="1" t="str">
        <v>Other</v>
      </c>
      <c r="F412" s="1" t="str">
        <v>Dispatch Date</v>
      </c>
      <c r="G412" s="2"/>
      <c r="H412" s="1"/>
    </row>
    <row r="413" spans="1:8" x14ac:dyDescent="0.25">
      <c r="A413" s="2">
        <v>45812</v>
      </c>
      <c r="B413" s="1" t="str">
        <v>BY HAND</v>
      </c>
      <c r="C413" s="1" t="str">
        <v>PRIYANKA MADAM</v>
      </c>
      <c r="D413" s="1" t="str">
        <v>ICGEB</v>
      </c>
      <c r="E413" s="1" t="str">
        <v>Other</v>
      </c>
      <c r="F413" s="1" t="str">
        <v>Wednesday</v>
      </c>
      <c r="G413" s="2"/>
      <c r="H413" s="1"/>
    </row>
    <row r="414" spans="1:8" x14ac:dyDescent="0.25">
      <c r="A414" s="2">
        <v>45840</v>
      </c>
      <c r="B414" s="1" t="str">
        <v>BY PORTER</v>
      </c>
      <c r="C414" s="1" t="str">
        <v>BY PORTER</v>
      </c>
      <c r="D414" s="1" t="str">
        <v>NDTL</v>
      </c>
      <c r="E414" s="1" t="str">
        <v>Other</v>
      </c>
      <c r="F414" s="1" t="str">
        <v>Wednesday</v>
      </c>
      <c r="G414" s="2"/>
      <c r="H414" s="1"/>
    </row>
    <row r="415" spans="1:8" x14ac:dyDescent="0.25">
      <c r="A415" s="2">
        <v>45894</v>
      </c>
      <c r="B415" s="1" t="str">
        <v>D3001955194</v>
      </c>
      <c r="C415" s="1" t="str">
        <v>Delivered</v>
      </c>
      <c r="D415" s="1" t="str">
        <v>IISER MOHALI</v>
      </c>
      <c r="E415" s="1" t="str">
        <v>DTDC</v>
      </c>
      <c r="F415" s="1" t="str">
        <v>Monday</v>
      </c>
      <c r="G415" s="2"/>
      <c r="H415" s="1"/>
    </row>
    <row r="416" spans="1:8" x14ac:dyDescent="0.25">
      <c r="A416" s="2">
        <v>45846</v>
      </c>
      <c r="B416" s="1" t="str">
        <v>D3001996933</v>
      </c>
      <c r="C416" s="1" t="str">
        <v>Delivered</v>
      </c>
      <c r="D416" s="1" t="str">
        <v>VECTOR</v>
      </c>
      <c r="E416" s="1" t="str">
        <v>DTDC</v>
      </c>
      <c r="F416" s="1" t="str">
        <v>Tuesday</v>
      </c>
      <c r="G416" s="2"/>
      <c r="H416" s="1"/>
    </row>
    <row r="417" spans="1:8" x14ac:dyDescent="0.25">
      <c r="A417" s="2">
        <v>45846</v>
      </c>
      <c r="B417" s="1" t="str">
        <v>D3001996934</v>
      </c>
      <c r="C417" s="1" t="str">
        <v>Delivered</v>
      </c>
      <c r="D417" s="1" t="str">
        <v>BIO SYSTEMS</v>
      </c>
      <c r="E417" s="1" t="str">
        <v>DTDC</v>
      </c>
      <c r="F417" s="1" t="str">
        <v>Tuesday</v>
      </c>
      <c r="G417" s="2"/>
      <c r="H417" s="1"/>
    </row>
    <row r="418" spans="1:8" x14ac:dyDescent="0.25">
      <c r="A418" s="2">
        <v>45846</v>
      </c>
      <c r="B418" s="1" t="str">
        <v>D3001996935</v>
      </c>
      <c r="C418" s="1" t="str">
        <v>Delivered</v>
      </c>
      <c r="D418" s="1" t="str">
        <v>Medlife</v>
      </c>
      <c r="E418" s="1" t="str">
        <v>DTDC</v>
      </c>
      <c r="F418" s="1" t="str">
        <v>Tuesday</v>
      </c>
      <c r="G418" s="2"/>
      <c r="H418" s="1"/>
    </row>
    <row r="419" spans="1:8" x14ac:dyDescent="0.25">
      <c r="A419" s="2">
        <v>45880</v>
      </c>
      <c r="B419" s="1" t="str">
        <v>D3001997013</v>
      </c>
      <c r="C419" s="1" t="str">
        <v>Delivered</v>
      </c>
      <c r="D419" s="1" t="str">
        <v>RESEARCH WORLD</v>
      </c>
      <c r="E419" s="1" t="str">
        <v>DTDC</v>
      </c>
      <c r="F419" s="1" t="str">
        <v>Monday</v>
      </c>
      <c r="G419" s="2"/>
      <c r="H419" s="1"/>
    </row>
    <row r="420" spans="1:8" x14ac:dyDescent="0.25">
      <c r="A420" s="6">
        <v>45880</v>
      </c>
      <c r="B420" t="str">
        <v>D3001997014</v>
      </c>
      <c r="C420" t="str">
        <v>Delivered</v>
      </c>
      <c r="D420" t="str">
        <v>IMTECH</v>
      </c>
      <c r="E420" t="str">
        <v>DTDC</v>
      </c>
      <c r="F420" t="str">
        <v>Monday</v>
      </c>
    </row>
    <row r="421" spans="1:8" x14ac:dyDescent="0.25">
      <c r="A421" s="6">
        <v>45880</v>
      </c>
      <c r="B421" t="str">
        <v>D3001997015</v>
      </c>
      <c r="C421" t="str">
        <v>Delivered</v>
      </c>
      <c r="D421" t="str">
        <v>IIT-ROORKE</v>
      </c>
      <c r="E421" t="str">
        <v>DTDC</v>
      </c>
      <c r="F421" t="str">
        <v>Monday</v>
      </c>
    </row>
    <row r="422" spans="1:8" x14ac:dyDescent="0.25">
      <c r="A422" s="6">
        <v>45887</v>
      </c>
      <c r="B422" t="str">
        <v>D3001997017</v>
      </c>
      <c r="C422" t="str">
        <v>Delivered</v>
      </c>
      <c r="D422" t="str">
        <v>Essence</v>
      </c>
      <c r="E422" t="str">
        <v>DTDC</v>
      </c>
      <c r="F422" t="str">
        <v>Monday</v>
      </c>
    </row>
    <row r="423" spans="1:8" x14ac:dyDescent="0.25">
      <c r="A423" s="6">
        <v>45887</v>
      </c>
      <c r="B423" t="str">
        <v>D3001997018</v>
      </c>
      <c r="C423" t="str">
        <v>Delivered</v>
      </c>
      <c r="D423" t="str">
        <v>MEDLIFE</v>
      </c>
      <c r="E423" t="str">
        <v>DTDC</v>
      </c>
      <c r="F423" t="str">
        <v>Monday</v>
      </c>
    </row>
    <row r="424" spans="1:8" x14ac:dyDescent="0.25">
      <c r="A424" s="6">
        <v>45836</v>
      </c>
      <c r="B424" t="str">
        <v>D3002213696</v>
      </c>
      <c r="C424" t="str">
        <v>Delivered</v>
      </c>
      <c r="D424" t="str">
        <v>SOHST</v>
      </c>
      <c r="E424" t="str">
        <v>DTDC</v>
      </c>
      <c r="F424" t="str">
        <v>Saturday</v>
      </c>
    </row>
    <row r="425" spans="1:8" x14ac:dyDescent="0.25">
      <c r="A425" s="6">
        <v>45846</v>
      </c>
      <c r="B425" t="str">
        <v>D3002213697</v>
      </c>
      <c r="C425" t="str">
        <v>Delivered</v>
      </c>
      <c r="D425" t="str">
        <v>RESEARCH</v>
      </c>
      <c r="E425" t="str">
        <v>DTDC</v>
      </c>
      <c r="F425" t="str">
        <v>Tuesday</v>
      </c>
    </row>
    <row r="426" spans="1:8" x14ac:dyDescent="0.25">
      <c r="A426" s="6">
        <v>45832</v>
      </c>
      <c r="B426" t="str">
        <v>D3002213704</v>
      </c>
      <c r="C426" t="str">
        <v>Delivered</v>
      </c>
      <c r="D426" t="str">
        <v>MEDLIFE</v>
      </c>
      <c r="E426" t="str">
        <v>DTDC</v>
      </c>
      <c r="F426" t="str">
        <v>Tuesday</v>
      </c>
    </row>
    <row r="427" spans="1:8" x14ac:dyDescent="0.25">
      <c r="A427" s="6">
        <v>45829</v>
      </c>
      <c r="B427" t="str">
        <v>D3002213705</v>
      </c>
      <c r="C427" t="str">
        <v>Delivered</v>
      </c>
      <c r="D427" t="str">
        <v>Imtech</v>
      </c>
      <c r="E427" t="str">
        <v>DTDC</v>
      </c>
      <c r="F427" t="str">
        <v>Saturday</v>
      </c>
    </row>
    <row r="428" spans="1:8" x14ac:dyDescent="0.25">
      <c r="A428" s="6">
        <v>45867</v>
      </c>
      <c r="B428" t="str">
        <v>D3002709220</v>
      </c>
      <c r="C428" t="str">
        <v>Delivered</v>
      </c>
      <c r="D428" t="str">
        <v>IMTECH</v>
      </c>
      <c r="E428" t="str">
        <v>DTDC</v>
      </c>
      <c r="F428" t="str">
        <v>Tuesday</v>
      </c>
    </row>
    <row r="429" spans="1:8" x14ac:dyDescent="0.25">
      <c r="A429" s="6">
        <v>45852</v>
      </c>
      <c r="B429" t="str">
        <v>D3002709675</v>
      </c>
      <c r="C429" t="str">
        <v>Delivered</v>
      </c>
      <c r="D429" t="str">
        <v>Medlife</v>
      </c>
      <c r="E429" t="str">
        <v>DTDC</v>
      </c>
      <c r="F429" t="str">
        <v>Monday</v>
      </c>
    </row>
    <row r="430" spans="1:8" x14ac:dyDescent="0.25">
      <c r="A430" s="6">
        <v>45852</v>
      </c>
      <c r="B430" t="str">
        <v>D3002709676</v>
      </c>
      <c r="C430" t="str">
        <v>Delivered</v>
      </c>
      <c r="D430" t="str">
        <v>IMTECH</v>
      </c>
      <c r="E430" t="str">
        <v>DTDC</v>
      </c>
      <c r="F430" t="str">
        <v>Monday</v>
      </c>
    </row>
    <row r="431" spans="1:8" x14ac:dyDescent="0.25">
      <c r="A431" s="6">
        <v>45860</v>
      </c>
      <c r="B431" t="str">
        <v>D3002709684</v>
      </c>
      <c r="C431" t="str">
        <v>Delivered</v>
      </c>
      <c r="D431" t="str">
        <v>IMTECH</v>
      </c>
      <c r="E431" t="str">
        <v>DTDC</v>
      </c>
      <c r="F431" t="str">
        <v>Tuesday</v>
      </c>
    </row>
    <row r="432" spans="1:8" x14ac:dyDescent="0.25">
      <c r="A432" s="6">
        <v>45860</v>
      </c>
      <c r="B432" t="str">
        <v>D3002709685</v>
      </c>
      <c r="C432" t="str">
        <v>Delivered</v>
      </c>
      <c r="D432" t="str">
        <v>Essence</v>
      </c>
      <c r="E432" t="str">
        <v>DTDC</v>
      </c>
      <c r="F432" t="str">
        <v>Tuesday</v>
      </c>
    </row>
    <row r="433" spans="1:6" x14ac:dyDescent="0.25">
      <c r="A433" s="6">
        <v>45867</v>
      </c>
      <c r="B433" t="str">
        <v>D3002864036</v>
      </c>
      <c r="C433" t="str">
        <v>Delivered</v>
      </c>
      <c r="D433" t="str">
        <v>MEDLIFE</v>
      </c>
      <c r="E433" t="str">
        <v>DTDC</v>
      </c>
      <c r="F433" t="str">
        <v>Tuesday</v>
      </c>
    </row>
    <row r="434" spans="1:6" x14ac:dyDescent="0.25">
      <c r="A434" s="6">
        <v>45867</v>
      </c>
      <c r="B434" t="str">
        <v>D3002864037</v>
      </c>
      <c r="C434" t="str">
        <v>Delivered</v>
      </c>
      <c r="D434" t="str">
        <v>IMTECH</v>
      </c>
      <c r="E434" t="str">
        <v>DTDC</v>
      </c>
      <c r="F434" t="str">
        <v>Tuesday</v>
      </c>
    </row>
    <row r="435" spans="1:6" x14ac:dyDescent="0.25">
      <c r="A435" s="6">
        <v>45873</v>
      </c>
      <c r="B435" t="str">
        <v>D3002864041</v>
      </c>
      <c r="C435" t="str">
        <v>Delivered</v>
      </c>
      <c r="D435" t="str">
        <v>POOJA TRADERS</v>
      </c>
      <c r="E435" t="str">
        <v>DTDC</v>
      </c>
      <c r="F435" t="str">
        <v>Monday</v>
      </c>
    </row>
    <row r="436" spans="1:6" x14ac:dyDescent="0.25">
      <c r="A436" s="6">
        <v>45871</v>
      </c>
      <c r="B436" t="str">
        <v>D3002864042</v>
      </c>
      <c r="C436" t="str">
        <v>Delivered</v>
      </c>
      <c r="D436" t="str">
        <v>Medlife</v>
      </c>
      <c r="E436" t="str">
        <v>DTDC</v>
      </c>
      <c r="F436" t="str">
        <v>Saturday</v>
      </c>
    </row>
    <row r="437" spans="1:6" x14ac:dyDescent="0.25">
      <c r="A437" s="6">
        <v>45875</v>
      </c>
      <c r="B437" t="str">
        <v>D3002864046</v>
      </c>
      <c r="C437" t="str">
        <v>Delivered</v>
      </c>
      <c r="D437" t="str">
        <v>MEDLIFE</v>
      </c>
      <c r="E437" t="str">
        <v>DTDC</v>
      </c>
      <c r="F437" t="str">
        <v>Wednesday</v>
      </c>
    </row>
    <row r="438" spans="1:6" x14ac:dyDescent="0.25">
      <c r="A438" s="6">
        <v>45901</v>
      </c>
      <c r="B438" t="str">
        <v>D3002950334</v>
      </c>
      <c r="C438" t="str">
        <v>Delivered</v>
      </c>
      <c r="D438" t="str">
        <v>IISER MOHALI</v>
      </c>
      <c r="E438" t="str">
        <v>DTDC</v>
      </c>
      <c r="F438" t="str">
        <v>Monday</v>
      </c>
    </row>
    <row r="439" spans="1:6" x14ac:dyDescent="0.25">
      <c r="A439" s="6">
        <v>45908</v>
      </c>
      <c r="B439" t="str">
        <v>D3002950414</v>
      </c>
      <c r="C439" t="str">
        <v>Delivered</v>
      </c>
      <c r="D439" t="str">
        <v>RESEARCH</v>
      </c>
      <c r="E439" t="str">
        <v>DTDC</v>
      </c>
      <c r="F439" t="str">
        <v>Monday</v>
      </c>
    </row>
    <row r="440" spans="1:6" x14ac:dyDescent="0.25">
      <c r="A440" s="6">
        <v>45908</v>
      </c>
      <c r="B440" t="str">
        <v>D3002950415</v>
      </c>
      <c r="C440" t="str">
        <v>Delivered</v>
      </c>
      <c r="D440" t="str">
        <v>IISER MOHALI</v>
      </c>
      <c r="E440" t="str">
        <v>DTDC</v>
      </c>
      <c r="F440" t="str">
        <v>Monday</v>
      </c>
    </row>
    <row r="441" spans="1:6" x14ac:dyDescent="0.25">
      <c r="A441" s="6">
        <v>45908</v>
      </c>
      <c r="B441" t="str">
        <v>D3002950416</v>
      </c>
      <c r="C441" t="str">
        <v>Delivered</v>
      </c>
      <c r="D441" t="str">
        <v>VECTOR</v>
      </c>
      <c r="E441" t="str">
        <v>DTDC</v>
      </c>
      <c r="F441" t="str">
        <v>Monday</v>
      </c>
    </row>
    <row r="442" spans="1:6" x14ac:dyDescent="0.25">
      <c r="A442" s="6">
        <v>45908</v>
      </c>
      <c r="B442" t="str">
        <v>D3002950417</v>
      </c>
      <c r="C442" t="str">
        <v>Delivered</v>
      </c>
      <c r="D442" t="str">
        <v>ESSENCE</v>
      </c>
      <c r="E442" t="str">
        <v>DTDC</v>
      </c>
      <c r="F442" t="str">
        <v>Monday</v>
      </c>
    </row>
    <row r="443" spans="1:6" x14ac:dyDescent="0.25">
      <c r="A443" s="6">
        <v>45913</v>
      </c>
      <c r="B443" t="str">
        <v>D3003568451</v>
      </c>
      <c r="C443" t="str">
        <v>Delivered</v>
      </c>
      <c r="D443" t="str">
        <v>MEDLIFE</v>
      </c>
      <c r="E443" t="str">
        <v>DTDC</v>
      </c>
      <c r="F443" t="str">
        <v>Saturday</v>
      </c>
    </row>
    <row r="444" spans="1:6" x14ac:dyDescent="0.25">
      <c r="A444" s="6">
        <v>45915</v>
      </c>
      <c r="B444" t="str">
        <v>D3003568486</v>
      </c>
      <c r="C444" t="str">
        <v>Delivered</v>
      </c>
      <c r="D444" t="str">
        <v>IMTECH</v>
      </c>
      <c r="E444" t="str">
        <v>DTDC</v>
      </c>
      <c r="F444" t="str">
        <v>Monday</v>
      </c>
    </row>
    <row r="445" spans="1:6" x14ac:dyDescent="0.25">
      <c r="A445" s="6">
        <v>45915</v>
      </c>
      <c r="B445" t="str">
        <v>D3003568487</v>
      </c>
      <c r="C445" t="str">
        <v>Delivered</v>
      </c>
      <c r="D445" t="str">
        <v>RESEARCH</v>
      </c>
      <c r="E445" t="str">
        <v>DTDC</v>
      </c>
      <c r="F445" t="str">
        <v>Monday</v>
      </c>
    </row>
    <row r="446" spans="1:6" x14ac:dyDescent="0.25">
      <c r="A446" s="6">
        <v>45915</v>
      </c>
      <c r="B446" t="str">
        <v>D3003568488</v>
      </c>
      <c r="C446" t="str">
        <v>Delivered</v>
      </c>
      <c r="D446" t="str">
        <v>VECTOR</v>
      </c>
      <c r="E446" t="str">
        <v>DTDC</v>
      </c>
      <c r="F446" t="str">
        <v>Monday</v>
      </c>
    </row>
    <row r="447" spans="1:6" x14ac:dyDescent="0.25">
      <c r="A447" s="6">
        <v>45927</v>
      </c>
      <c r="B447" t="str">
        <v>D3003710005</v>
      </c>
      <c r="C447" t="str">
        <v>Delivered</v>
      </c>
      <c r="D447" t="str">
        <v>INFINITY</v>
      </c>
      <c r="E447" t="str">
        <v>DTDC</v>
      </c>
      <c r="F447" t="str">
        <v>Saturday</v>
      </c>
    </row>
    <row r="448" spans="1:6" x14ac:dyDescent="0.25">
      <c r="A448" s="6">
        <v>45927</v>
      </c>
      <c r="B448" t="str">
        <v>D3003710006</v>
      </c>
      <c r="C448" t="str">
        <v>Delivered</v>
      </c>
      <c r="D448" t="str">
        <v>MEDLIFE</v>
      </c>
      <c r="E448" t="str">
        <v>DTDC</v>
      </c>
      <c r="F448" t="str">
        <v>Saturday</v>
      </c>
    </row>
    <row r="449" spans="1:6" x14ac:dyDescent="0.25">
      <c r="A449" s="6">
        <v>45934</v>
      </c>
      <c r="B449" t="str">
        <v>D3003710010</v>
      </c>
      <c r="C449" t="str">
        <v>Delivered</v>
      </c>
      <c r="D449" t="str">
        <v>Vector</v>
      </c>
      <c r="E449" t="str">
        <v>DTDC</v>
      </c>
      <c r="F449" t="str">
        <v>Saturday</v>
      </c>
    </row>
    <row r="450" spans="1:6" x14ac:dyDescent="0.25">
      <c r="A450" s="6">
        <v>45937</v>
      </c>
      <c r="B450" t="str">
        <v>D3003710012</v>
      </c>
      <c r="C450">
        <v>0</v>
      </c>
      <c r="D450" t="str">
        <v>PATANJALI</v>
      </c>
      <c r="E450" t="str">
        <v>DTDC</v>
      </c>
      <c r="F450" t="str">
        <v>Tuesday</v>
      </c>
    </row>
    <row r="451" spans="1:6" x14ac:dyDescent="0.25">
      <c r="A451" s="6">
        <v>45937</v>
      </c>
      <c r="B451" t="str">
        <v>D3003710013</v>
      </c>
      <c r="C451" t="str">
        <v>Delivered</v>
      </c>
      <c r="D451" t="str">
        <v>MEDLIFE</v>
      </c>
      <c r="E451" t="str">
        <v>DTDC</v>
      </c>
      <c r="F451" t="str">
        <v>Tuesday</v>
      </c>
    </row>
    <row r="452" spans="1:6" x14ac:dyDescent="0.25">
      <c r="A452" s="6">
        <v>45936</v>
      </c>
      <c r="B452" t="str">
        <v>D3003710017</v>
      </c>
      <c r="C452">
        <v>0</v>
      </c>
      <c r="D452" t="str">
        <v>IISER MOHALI</v>
      </c>
      <c r="E452" t="str">
        <v>DTDC</v>
      </c>
      <c r="F452" t="str">
        <v>Monday</v>
      </c>
    </row>
    <row r="453" spans="1:6" x14ac:dyDescent="0.25">
      <c r="A453" s="6">
        <v>45933</v>
      </c>
      <c r="B453" t="str">
        <v>D3003710018</v>
      </c>
      <c r="C453" t="str">
        <v>Delivered</v>
      </c>
      <c r="D453" t="str">
        <v>Aiims Bhatinda</v>
      </c>
      <c r="E453" t="str">
        <v>DTDC</v>
      </c>
      <c r="F453" t="str">
        <v>Friday</v>
      </c>
    </row>
    <row r="454" spans="1:6" x14ac:dyDescent="0.25">
      <c r="A454" s="6">
        <v>45868</v>
      </c>
      <c r="B454" t="str">
        <v>Expired</v>
      </c>
      <c r="C454" t="str">
        <v>Expired</v>
      </c>
      <c r="D454" t="str">
        <v>EXPIRED</v>
      </c>
      <c r="E454" t="str">
        <v>Other</v>
      </c>
      <c r="F454" t="str">
        <v>Wednesday</v>
      </c>
    </row>
    <row r="455" spans="1:6" x14ac:dyDescent="0.25">
      <c r="A455" s="6">
        <v>45929</v>
      </c>
      <c r="B455" t="str">
        <v>PORTER</v>
      </c>
      <c r="C455" t="str">
        <v>PORTER</v>
      </c>
      <c r="D455" t="str">
        <v>Labex</v>
      </c>
      <c r="E455" t="str">
        <v>Other</v>
      </c>
      <c r="F455" t="str">
        <v>Monday</v>
      </c>
    </row>
    <row r="456" spans="1:6" x14ac:dyDescent="0.25">
      <c r="A456" s="6">
        <v>45854</v>
      </c>
      <c r="B456" t="str">
        <v>WILL BE BILLED</v>
      </c>
      <c r="C456" t="str">
        <v>PRIYANKA MADAM</v>
      </c>
      <c r="D456" t="str">
        <v>Aiims</v>
      </c>
      <c r="E456" t="str">
        <v>Other</v>
      </c>
      <c r="F456" t="str">
        <v>Wednesday</v>
      </c>
    </row>
    <row r="457" spans="1:6" x14ac:dyDescent="0.25">
      <c r="A457" s="6">
        <v>0</v>
      </c>
      <c r="B457" t="str">
        <v>with M Bio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6">
        <v>0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6">
        <v>0</v>
      </c>
      <c r="B459">
        <v>0</v>
      </c>
      <c r="C459">
        <v>0</v>
      </c>
      <c r="D459">
        <v>0</v>
      </c>
      <c r="E459">
        <v>0</v>
      </c>
      <c r="F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2025-10-11T09:41:40Z</dcterms:modified>
  <cp:contentStatus/>
</cp:coreProperties>
</file>