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CA15B67F-90A9-45AA-AB15-CD4D0473422D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MasterSheet!$A$1:$AC$4007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008" i="1" l="1"/>
  <c r="Z4008" i="1"/>
  <c r="AA4008" i="1"/>
  <c r="AB4008" i="1"/>
  <c r="F4008" i="1" s="1"/>
  <c r="G4008" i="1" s="1"/>
  <c r="AC4008" i="1"/>
  <c r="V4008" i="1"/>
  <c r="L4008" i="1"/>
  <c r="A4008" i="1"/>
  <c r="V2913" i="1"/>
  <c r="V2914" i="1"/>
  <c r="V2915" i="1"/>
  <c r="V2916" i="1"/>
  <c r="V2917" i="1"/>
  <c r="A240" i="20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F4001" i="1"/>
  <c r="G4001" i="1" s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A560" i="19" l="1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<sst xmlns="http://schemas.openxmlformats.org/spreadsheetml/2006/main" count="27435" uniqueCount="5797">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</sst>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009"/>
  <sheetViews>
    <sheetView tabSelected="1" topLeftCell="H1" zoomScaleNormal="100" workbookViewId="0">
      <pane ySplit="1" topLeftCell="A3995" activePane="bottomLeft" state="frozen"/>
      <selection activeCell="B16" sqref="B16"/>
      <selection pane="bottomLeft" activeCell="I4007" sqref="I4007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bestFit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3631</v>
      </c>
      <c r="N3662" s="30">
        <v>45955</v>
      </c>
      <c r="O3662" s="48" t="s">
        <v>3631</v>
      </c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 t="s">
        <v>40</v>
      </c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f t="shared" ref="A3989:A4004" si="457">A3988+1</f>
        <v>3983</v>
      </c>
      <c r="B3989" s="21" t="s">
        <v>5763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5764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5793</v>
      </c>
      <c r="N3989" s="30">
        <v>45972</v>
      </c>
      <c r="O3989" s="48">
        <v>10682.15</v>
      </c>
      <c r="P3989" s="21" t="s">
        <v>625</v>
      </c>
      <c r="Q3989" s="56"/>
      <c r="R3989" s="21"/>
      <c r="S3989" s="3">
        <v>-20</v>
      </c>
      <c r="T3989" s="37"/>
      <c r="U3989" s="21" t="s">
        <v>5031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>Tuesday</v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f t="shared" si="457"/>
        <v>3984</v>
      </c>
      <c r="B3990" s="21" t="s">
        <v>5763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5765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5793</v>
      </c>
      <c r="N3990" s="30">
        <v>45972</v>
      </c>
      <c r="O3990" s="48">
        <v>2689.75</v>
      </c>
      <c r="P3990" s="21" t="s">
        <v>625</v>
      </c>
      <c r="Q3990" s="56"/>
      <c r="R3990" s="21"/>
      <c r="S3990" s="3">
        <v>-20</v>
      </c>
      <c r="T3990" s="37"/>
      <c r="U3990" s="21" t="s">
        <v>5031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>Tuesday</v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f t="shared" si="457"/>
        <v>3985</v>
      </c>
      <c r="B3991" s="21" t="s">
        <v>5763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5766</v>
      </c>
      <c r="I3991" s="21"/>
      <c r="J3991" s="21">
        <v>1</v>
      </c>
      <c r="K3991" s="21"/>
      <c r="L3991" s="21">
        <f t="shared" si="453"/>
        <v>1</v>
      </c>
      <c r="M3991" s="21" t="s">
        <v>5792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5031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>Tuesday</v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f t="shared" si="457"/>
        <v>3986</v>
      </c>
      <c r="B3992" s="21" t="s">
        <v>5763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5767</v>
      </c>
      <c r="I3992" s="21"/>
      <c r="J3992" s="21">
        <v>1</v>
      </c>
      <c r="K3992" s="21"/>
      <c r="L3992" s="21">
        <f t="shared" si="453"/>
        <v>1</v>
      </c>
      <c r="M3992" s="21" t="s">
        <v>5792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5031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>Tuesday</v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f t="shared" si="457"/>
        <v>3987</v>
      </c>
      <c r="B3993" s="21" t="s">
        <v>5763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5768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5793</v>
      </c>
      <c r="N3993" s="30">
        <v>45972</v>
      </c>
      <c r="O3993" s="48">
        <v>3150.85</v>
      </c>
      <c r="P3993" s="21" t="s">
        <v>625</v>
      </c>
      <c r="Q3993" s="56"/>
      <c r="R3993" s="21"/>
      <c r="S3993" s="3">
        <v>-20</v>
      </c>
      <c r="T3993" s="37"/>
      <c r="U3993" s="21" t="s">
        <v>5031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>Tuesday</v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f t="shared" si="457"/>
        <v>3988</v>
      </c>
      <c r="B3994" s="21" t="s">
        <v>5763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5769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5793</v>
      </c>
      <c r="N3994" s="30">
        <v>45972</v>
      </c>
      <c r="O3994" s="48">
        <v>16369.05</v>
      </c>
      <c r="P3994" s="21" t="s">
        <v>625</v>
      </c>
      <c r="Q3994" s="56"/>
      <c r="R3994" s="21"/>
      <c r="S3994" s="3">
        <v>-20</v>
      </c>
      <c r="T3994" s="37"/>
      <c r="U3994" s="21" t="s">
        <v>5031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>Tuesday</v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f t="shared" si="457"/>
        <v>3989</v>
      </c>
      <c r="B3995" s="21" t="s">
        <v>5763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5770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5793</v>
      </c>
      <c r="N3995" s="30">
        <v>45972</v>
      </c>
      <c r="O3995" s="48">
        <v>2689.75</v>
      </c>
      <c r="P3995" s="21" t="s">
        <v>625</v>
      </c>
      <c r="Q3995" s="56"/>
      <c r="R3995" s="21"/>
      <c r="S3995" s="3">
        <v>-20</v>
      </c>
      <c r="T3995" s="37"/>
      <c r="U3995" s="21" t="s">
        <v>5031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>Tuesday</v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f t="shared" si="457"/>
        <v>3990</v>
      </c>
      <c r="B3996" s="21" t="s">
        <v>5763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5771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5793</v>
      </c>
      <c r="N3996" s="30">
        <v>45972</v>
      </c>
      <c r="O3996" s="48">
        <v>6224.85</v>
      </c>
      <c r="P3996" s="21" t="s">
        <v>625</v>
      </c>
      <c r="Q3996" s="56"/>
      <c r="R3996" s="21"/>
      <c r="S3996" s="3">
        <v>-20</v>
      </c>
      <c r="T3996" s="37"/>
      <c r="U3996" s="21" t="s">
        <v>5031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>Tuesday</v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f t="shared" si="457"/>
        <v>3991</v>
      </c>
      <c r="B3997" s="21" t="s">
        <v>5763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5772</v>
      </c>
      <c r="I3997" s="21"/>
      <c r="J3997" s="21">
        <v>1</v>
      </c>
      <c r="K3997" s="21">
        <v>1</v>
      </c>
      <c r="L3997" s="21">
        <f t="shared" si="453"/>
        <v>0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5031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f t="shared" si="457"/>
        <v>3992</v>
      </c>
      <c r="B3998" s="21" t="s">
        <v>5773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5774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4432</v>
      </c>
      <c r="Q3998" s="56">
        <v>58157995851</v>
      </c>
      <c r="R3998" s="21"/>
      <c r="S3998" s="3">
        <v>-20</v>
      </c>
      <c r="T3998" s="37"/>
      <c r="U3998" s="21" t="s">
        <v>5031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f t="shared" si="457"/>
        <v>3993</v>
      </c>
      <c r="B3999" s="21" t="s">
        <v>5773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5775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4432</v>
      </c>
      <c r="Q3999" s="56">
        <v>58157995851</v>
      </c>
      <c r="R3999" s="21"/>
      <c r="S3999" s="3">
        <v>-20</v>
      </c>
      <c r="T3999" s="37"/>
      <c r="U3999" s="21" t="s">
        <v>5031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f t="shared" si="457"/>
        <v>3994</v>
      </c>
      <c r="B4000" s="21" t="s">
        <v>5773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5776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4432</v>
      </c>
      <c r="Q4000" s="56">
        <v>58157995851</v>
      </c>
      <c r="R4000" s="21"/>
      <c r="S4000" s="3">
        <v>-20</v>
      </c>
      <c r="T4000" s="37"/>
      <c r="U4000" s="21" t="s">
        <v>5031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f t="shared" si="457"/>
        <v>3995</v>
      </c>
      <c r="B4001" s="21" t="s">
        <v>5773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5777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4432</v>
      </c>
      <c r="Q4001" s="56">
        <v>58157995851</v>
      </c>
      <c r="R4001" s="21"/>
      <c r="S4001" s="3">
        <v>-20</v>
      </c>
      <c r="T4001" s="37"/>
      <c r="U4001" s="21" t="s">
        <v>5031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f t="shared" si="457"/>
        <v>3996</v>
      </c>
      <c r="B4002" s="21" t="s">
        <v>5773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5778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4432</v>
      </c>
      <c r="Q4002" s="56">
        <v>58157995851</v>
      </c>
      <c r="R4002" s="21"/>
      <c r="S4002" s="3">
        <v>-20</v>
      </c>
      <c r="T4002" s="37"/>
      <c r="U4002" s="21" t="s">
        <v>5031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f t="shared" si="457"/>
        <v>3997</v>
      </c>
      <c r="B4003" s="21" t="s">
        <v>5773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5779</v>
      </c>
      <c r="I4003" s="21" t="s">
        <v>5791</v>
      </c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>
        <v>58157995394</v>
      </c>
      <c r="R4003" s="21"/>
      <c r="S4003" s="3">
        <v>-20</v>
      </c>
      <c r="T4003" s="37"/>
      <c r="U4003" s="21" t="s">
        <v>5031</v>
      </c>
      <c r="V4003" s="21" t="str">
        <f>VLOOKUP(P4003,'Customer List'!B:C,2,)</f>
        <v>Hyderabad</v>
      </c>
      <c r="W4003" s="38"/>
      <c r="X4003" s="30"/>
      <c r="Y4003" s="21" t="str">
        <f t="shared" si="463"/>
        <v/>
      </c>
      <c r="Z4003" s="21" t="str">
        <f t="shared" si="464"/>
        <v>Monday</v>
      </c>
      <c r="AA4003" s="21" t="str">
        <f t="shared" si="465"/>
        <v/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f t="shared" si="457"/>
        <v>3998</v>
      </c>
      <c r="B4004" s="21" t="s">
        <v>5780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5781</v>
      </c>
      <c r="I4004" s="21" t="s">
        <v>5790</v>
      </c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>
        <v>58157995394</v>
      </c>
      <c r="R4004" s="21"/>
      <c r="S4004" s="3">
        <v>-20</v>
      </c>
      <c r="T4004" s="37"/>
      <c r="U4004" s="21" t="s">
        <v>5031</v>
      </c>
      <c r="V4004" s="21" t="str">
        <f>VLOOKUP(P4004,'Customer List'!B:C,2,)</f>
        <v>Hyderabad</v>
      </c>
      <c r="W4004" s="38"/>
      <c r="X4004" s="30"/>
      <c r="Y4004" s="21" t="str">
        <f t="shared" ref="Y4004" si="469">IF(X4004="", "", X4004-N4004)</f>
        <v/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/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f>A4004+1</f>
        <v>3999</v>
      </c>
      <c r="B4005" s="21" t="s">
        <v>5447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5461</v>
      </c>
      <c r="I4005" s="21" t="s">
        <v>5789</v>
      </c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>
        <v>58157995394</v>
      </c>
      <c r="R4005" s="21"/>
      <c r="S4005" s="3">
        <v>-20</v>
      </c>
      <c r="T4005" s="37"/>
      <c r="U4005" s="21" t="s">
        <v>5031</v>
      </c>
      <c r="V4005" s="21" t="str">
        <f>VLOOKUP(P4005,'Customer List'!B:C,2,)</f>
        <v>Hyderabad</v>
      </c>
      <c r="W4005" s="38"/>
      <c r="X4005" s="30"/>
      <c r="Y4005" s="21" t="str">
        <f t="shared" ref="Y4005" si="475">IF(X4005="", "", X4005-N4005)</f>
        <v/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/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f>A4005+1</f>
        <v>4000</v>
      </c>
      <c r="B4006" s="21" t="s">
        <v>5782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5783</v>
      </c>
      <c r="I4006" s="21"/>
      <c r="J4006" s="21">
        <v>1</v>
      </c>
      <c r="K4006" s="21"/>
      <c r="L4006" s="21">
        <f t="shared" ref="L4006:L4008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5031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f>A4006+1</f>
        <v>4001</v>
      </c>
      <c r="B4007" s="21" t="s">
        <v>5784</v>
      </c>
      <c r="C4007" s="30" t="s">
        <v>3631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4115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5785</v>
      </c>
      <c r="Q4007" s="21">
        <v>58157995140</v>
      </c>
      <c r="R4007" s="21"/>
      <c r="S4007" s="3">
        <v>4</v>
      </c>
      <c r="T4007" s="37" t="s">
        <v>5786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f>A4007+1</f>
        <v>4002</v>
      </c>
      <c r="B4008" s="21" t="s">
        <v>5794</v>
      </c>
      <c r="C4008" s="30">
        <v>45961</v>
      </c>
      <c r="D4008" s="30">
        <v>45972</v>
      </c>
      <c r="E4008" s="47">
        <v>8230</v>
      </c>
      <c r="F4008" s="47">
        <f t="shared" ref="F4008" si="484">IF(AB4008="DOLLAR",E4008*88,E4008)</f>
        <v>8230</v>
      </c>
      <c r="G4008" s="48">
        <f t="shared" ref="G4008" si="485">F4008*J4008</f>
        <v>16460</v>
      </c>
      <c r="H4008" s="21" t="s">
        <v>5795</v>
      </c>
      <c r="I4008" s="21" t="s">
        <v>5796</v>
      </c>
      <c r="J4008" s="21">
        <v>2</v>
      </c>
      <c r="K4008" s="21"/>
      <c r="L4008" s="21">
        <f t="shared" si="480"/>
        <v>2</v>
      </c>
      <c r="M4008" s="21"/>
      <c r="N4008" s="30"/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4344</v>
      </c>
      <c r="V4008" s="21" t="str">
        <f>VLOOKUP(P4008,'Customer List'!B:C,2,)</f>
        <v>Lucknow</v>
      </c>
      <c r="W4008" s="38"/>
      <c r="X4008" s="30"/>
      <c r="Y4008" s="21" t="str">
        <f t="shared" ref="Y4008" si="486">IF(X4008="", "", X4008-N4008)</f>
        <v/>
      </c>
      <c r="Z4008" s="21" t="str">
        <f t="shared" ref="Z4008" si="487">IF(N4008="", "", TEXT(N4008, "dddd"))</f>
        <v/>
      </c>
      <c r="AA4008" s="21" t="str">
        <f t="shared" ref="AA4008" si="488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x14ac:dyDescent="0.25">
      <c r="P4009" s="60"/>
    </row>
  </sheetData>
  <autoFilter ref="A1:AC4007" xr:uid="{00000000-0001-0000-0000-000000000000}"/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72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7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0</v>
      </c>
      <c r="C3872" s="31">
        <v>0</v>
      </c>
      <c r="D387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A240" sqref="A24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0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240" spans="1:6" x14ac:dyDescent="0.25">
      <c r="A240" s="10">
        <f t="shared" si="3"/>
        <v>238</v>
      </c>
      <c r="B240" s="12" t="s">
        <v>5787</v>
      </c>
      <c r="C240" s="12" t="s">
        <v>5788</v>
      </c>
      <c r="D240" s="58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3"/>
  <sheetViews>
    <sheetView topLeftCell="A537" zoomScale="115" zoomScaleNormal="115" workbookViewId="0">
      <selection activeCell="D548" sqref="D54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1" t="s">
        <v>1195</v>
      </c>
      <c r="I1" s="62"/>
      <c r="J1" s="62"/>
      <c r="K1" s="63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3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_xlfn._xlws.FILTER(A3:D562, (C3:C562=0))
)</f>
        <v>45969</v>
      </c>
      <c r="I3" s="1">
        <v>58157937961</v>
      </c>
      <c r="J3" s="1">
        <v>0</v>
      </c>
      <c r="K3" s="1" t="str">
        <v>IISER MOHALI</v>
      </c>
      <c r="L3" s="20"/>
      <c r="M3" t="str" cm="1">
        <f t="array" ref="M3">_xlfn._xlws.SORT(_xlfn.TEXTJOIN(",", TRUE, _xlfn._xlws.FILTER(I:I, ISNUMBER(--LEFT(I:I,1)))))</f>
        <v>58157937961,58157995140,58157995394,58157995851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 t="str">
        <v>Delivered</v>
      </c>
      <c r="R3" s="1" t="str">
        <v>SAI LIFE</v>
      </c>
      <c r="S3" s="2">
        <f>IFERROR(IF(ISBLANK(VLOOKUP(P3,MasterSheet!Q:X,8,FALSE)), "", VLOOKUP(P3,MasterSheet!Q:X,8,FALSE))," ")</f>
        <v>45971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45971</v>
      </c>
      <c r="I4" s="1">
        <v>58157995140</v>
      </c>
      <c r="J4" s="1">
        <v>0</v>
      </c>
      <c r="K4" s="1" t="str">
        <v>IMMUNOCON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45971</v>
      </c>
      <c r="I5" s="1">
        <v>58157995394</v>
      </c>
      <c r="J5" s="1">
        <v>0</v>
      </c>
      <c r="K5" s="1" t="str">
        <v>BIO SOLUTION</v>
      </c>
      <c r="L5" s="20"/>
      <c r="O5" s="2">
        <v>45969</v>
      </c>
      <c r="P5" s="1">
        <v>58157938252</v>
      </c>
      <c r="Q5" s="1" t="str">
        <v>Delivered</v>
      </c>
      <c r="R5" s="1" t="str">
        <v>BECKMAN</v>
      </c>
      <c r="S5" s="2">
        <f>IFERROR(IF(ISBLANK(VLOOKUP(P5,MasterSheet!Q:X,8,FALSE)), "", VLOOKUP(P5,MasterSheet!Q:X,8,FALSE))," ")</f>
        <v>45971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45971</v>
      </c>
      <c r="I6" s="1">
        <v>58157995851</v>
      </c>
      <c r="J6" s="1">
        <v>0</v>
      </c>
      <c r="K6" s="1" t="str">
        <v>BITS PILANI</v>
      </c>
      <c r="L6" s="20"/>
      <c r="O6" s="2">
        <v>45969</v>
      </c>
      <c r="P6" s="1">
        <v>58157938403</v>
      </c>
      <c r="Q6" s="1" t="str">
        <v>Delivered</v>
      </c>
      <c r="R6" s="1" t="str">
        <v>OMNI PROTECT</v>
      </c>
      <c r="S6" s="2">
        <f>IFERROR(IF(ISBLANK(VLOOKUP(P6,MasterSheet!Q:X,8,FALSE)), "", VLOOKUP(P6,MasterSheet!Q:X,8,FALSE))," ")</f>
        <v>45971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45969</v>
      </c>
      <c r="P7" s="1">
        <v>58157938554</v>
      </c>
      <c r="Q7" s="1" t="str">
        <v>Delivered</v>
      </c>
      <c r="R7" s="1" t="str">
        <v>AURIGINE ONCO</v>
      </c>
      <c r="S7" s="2">
        <f>IFERROR(IF(ISBLANK(VLOOKUP(P7,MasterSheet!Q:X,8,FALSE)), "", VLOOKUP(P7,MasterSheet!Q:X,8,FALSE))," ")</f>
        <v>45970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>
        <f>IFERROR(VLOOKUP(B509,MasterSheet!Q:R,2,)," ")</f>
        <v>0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>
        <f>IFERROR(VLOOKUP(B510,MasterSheet!Q:R,2,)," ")</f>
        <v>0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>
        <f>IFERROR(VLOOKUP(B511,MasterSheet!Q:R,2,)," ")</f>
        <v>0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 t="str">
        <f>_xlfn.XLOOKUP(B512,MasterSheet!Q:Q,MasterSheet!N:N," ")</f>
        <v>Dispatch Date</v>
      </c>
      <c r="B512" s="1" t="str">
        <v>Awb Number</v>
      </c>
      <c r="C512" s="1" t="str">
        <f>IFERROR(VLOOKUP(B512,MasterSheet!Q:R,2,)," ")</f>
        <v>Docket Status</v>
      </c>
      <c r="D512" s="1" t="str">
        <f>_xlfn.XLOOKUP(B512,MasterSheet!Q:Q,MasterSheet!P:P)</f>
        <v>Customer name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Dispatch Date</v>
      </c>
    </row>
    <row r="513" spans="1:6" x14ac:dyDescent="0.25">
      <c r="A513" s="2">
        <f>_xlfn.XLOOKUP(B513,MasterSheet!Q:Q,MasterSheet!N:N," ")</f>
        <v>45955</v>
      </c>
      <c r="B513" s="1" t="str">
        <v>BY  HAND</v>
      </c>
      <c r="C513" s="1" t="str">
        <f>IFERROR(VLOOKUP(B513,MasterSheet!Q:R,2,)," ")</f>
        <v>COMPANY PERSON</v>
      </c>
      <c r="D513" s="1" t="str">
        <f>_xlfn.XLOOKUP(B513,MasterSheet!Q:Q,MasterSheet!P:P)</f>
        <v>SYMBIO SCEINTIFIC</v>
      </c>
      <c r="E513" s="1" t="str">
        <f t="shared" si="88"/>
        <v>Other</v>
      </c>
      <c r="F513" s="1" t="str">
        <f t="shared" si="89"/>
        <v>Saturday</v>
      </c>
    </row>
    <row r="514" spans="1:6" x14ac:dyDescent="0.25">
      <c r="A514" s="2">
        <f>_xlfn.XLOOKUP(B514,MasterSheet!Q:Q,MasterSheet!N:N," ")</f>
        <v>45812</v>
      </c>
      <c r="B514" s="1" t="str">
        <v>BY HAND</v>
      </c>
      <c r="C514" s="1" t="str">
        <f>IFERROR(VLOOKUP(B514,MasterSheet!Q:R,2,)," ")</f>
        <v>PRIYANKA MADAM</v>
      </c>
      <c r="D514" s="1" t="str">
        <f>_xlfn.XLOOKUP(B514,MasterSheet!Q:Q,MasterSheet!P:P)</f>
        <v>ICGEB</v>
      </c>
      <c r="E514" s="1" t="str">
        <f t="shared" si="88"/>
        <v>Other</v>
      </c>
      <c r="F514" s="1" t="str">
        <f t="shared" si="89"/>
        <v>Wednesday</v>
      </c>
    </row>
    <row r="515" spans="1:6" x14ac:dyDescent="0.25">
      <c r="A515" s="2">
        <f>_xlfn.XLOOKUP(B515,MasterSheet!Q:Q,MasterSheet!N:N," ")</f>
        <v>45840</v>
      </c>
      <c r="B515" s="1" t="str">
        <v>BY PORTER</v>
      </c>
      <c r="C515" s="1" t="str">
        <f>IFERROR(VLOOKUP(B515,MasterSheet!Q:R,2,)," ")</f>
        <v>BY PORTER</v>
      </c>
      <c r="D515" s="1" t="str">
        <f>_xlfn.XLOOKUP(B515,MasterSheet!Q:Q,MasterSheet!P:P)</f>
        <v>NDTL</v>
      </c>
      <c r="E515" s="1" t="str">
        <f t="shared" si="88"/>
        <v>Other</v>
      </c>
      <c r="F515" s="1" t="str">
        <f t="shared" si="89"/>
        <v>Wednesday</v>
      </c>
    </row>
    <row r="516" spans="1:6" x14ac:dyDescent="0.25">
      <c r="A516" s="2">
        <f>_xlfn.XLOOKUP(B516,MasterSheet!Q:Q,MasterSheet!N:N," ")</f>
        <v>45894</v>
      </c>
      <c r="B516" s="1" t="str">
        <v>D3001955194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45846</v>
      </c>
      <c r="B517" s="1" t="str">
        <v>D3001996933</v>
      </c>
      <c r="C517" s="1" t="str">
        <f>IFERROR(VLOOKUP(B517,MasterSheet!Q:R,2,)," ")</f>
        <v>Delivered</v>
      </c>
      <c r="D517" s="1" t="str">
        <f>_xlfn.XLOOKUP(B517,MasterSheet!Q:Q,MasterSheet!P:P)</f>
        <v>VECTOR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45846</v>
      </c>
      <c r="B518" s="1" t="str">
        <v>D3001996934</v>
      </c>
      <c r="C518" s="1" t="str">
        <f>IFERROR(VLOOKUP(B518,MasterSheet!Q:R,2,)," ")</f>
        <v>Delivered</v>
      </c>
      <c r="D518" s="1" t="str">
        <f>_xlfn.XLOOKUP(B518,MasterSheet!Q:Q,MasterSheet!P:P)</f>
        <v>BIO SYSTEMS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45846</v>
      </c>
      <c r="B519" s="1" t="str">
        <v>D3001996935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45880</v>
      </c>
      <c r="B520" s="1" t="str">
        <v>D3001997013</v>
      </c>
      <c r="C520" s="1" t="str">
        <f>IFERROR(VLOOKUP(B520,MasterSheet!Q:R,2,)," ")</f>
        <v>Delivered</v>
      </c>
      <c r="D520" s="1" t="str">
        <f>_xlfn.XLOOKUP(B520,MasterSheet!Q:Q,MasterSheet!P:P)</f>
        <v>RESEARCH WORLD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45880</v>
      </c>
      <c r="B521" s="1" t="str">
        <v>D3001997014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45880</v>
      </c>
      <c r="B522" s="1" t="str">
        <v>D3001997015</v>
      </c>
      <c r="C522" s="1" t="str">
        <f>IFERROR(VLOOKUP(B522,MasterSheet!Q:R,2,)," ")</f>
        <v>Delivered</v>
      </c>
      <c r="D522" s="1" t="str">
        <f>_xlfn.XLOOKUP(B522,MasterSheet!Q:Q,MasterSheet!P:P)</f>
        <v>IIT-ROORKE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45887</v>
      </c>
      <c r="B523" s="1" t="str">
        <v>D3001997017</v>
      </c>
      <c r="C523" s="1" t="str">
        <f>IFERROR(VLOOKUP(B523,MasterSheet!Q:R,2,)," ")</f>
        <v>Delivered</v>
      </c>
      <c r="D523" s="1" t="str">
        <f>_xlfn.XLOOKUP(B523,MasterSheet!Q:Q,MasterSheet!P:P)</f>
        <v>Essence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45887</v>
      </c>
      <c r="B524" s="1" t="str">
        <v>D3001997018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Monday</v>
      </c>
    </row>
    <row r="525" spans="1:6" x14ac:dyDescent="0.25">
      <c r="A525" s="2">
        <f>_xlfn.XLOOKUP(B525,MasterSheet!Q:Q,MasterSheet!N:N," ")</f>
        <v>45836</v>
      </c>
      <c r="B525" s="1" t="str">
        <v>D3002213696</v>
      </c>
      <c r="C525" s="1" t="str">
        <f>IFERROR(VLOOKUP(B525,MasterSheet!Q:R,2,)," ")</f>
        <v>Delivered</v>
      </c>
      <c r="D525" s="1" t="str">
        <f>_xlfn.XLOOKUP(B525,MasterSheet!Q:Q,MasterSheet!P:P)</f>
        <v>SOHST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45846</v>
      </c>
      <c r="B526" s="1" t="str">
        <v>D3002213697</v>
      </c>
      <c r="C526" s="1" t="str">
        <f>IFERROR(VLOOKUP(B526,MasterSheet!Q:R,2,)," ")</f>
        <v>Delivered</v>
      </c>
      <c r="D526" s="1" t="str">
        <f>_xlfn.XLOOKUP(B526,MasterSheet!Q:Q,MasterSheet!P:P)</f>
        <v>RESEARCH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45832</v>
      </c>
      <c r="B527" s="1" t="str">
        <v>D3002213704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45829</v>
      </c>
      <c r="B528" s="1" t="str">
        <v>D3002213705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45867</v>
      </c>
      <c r="B529" s="1" t="str">
        <v>D3002709220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45852</v>
      </c>
      <c r="B530" s="1" t="str">
        <v>D3002709675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45852</v>
      </c>
      <c r="B531" s="1" t="str">
        <v>D3002709676</v>
      </c>
      <c r="C531" s="1" t="str">
        <f>IFERROR(VLOOKUP(B531,MasterSheet!Q:R,2,)," ")</f>
        <v>Delivered</v>
      </c>
      <c r="D531" s="1" t="str">
        <f>_xlfn.XLOOKUP(B531,MasterSheet!Q:Q,MasterSheet!P:P)</f>
        <v>IMTECH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45860</v>
      </c>
      <c r="B532" s="1" t="str">
        <v>D3002709684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45860</v>
      </c>
      <c r="B533" s="1" t="str">
        <v>D3002709685</v>
      </c>
      <c r="C533" s="1" t="str">
        <f>IFERROR(VLOOKUP(B533,MasterSheet!Q:R,2,)," ")</f>
        <v>Delivered</v>
      </c>
      <c r="D533" s="1" t="str">
        <f>_xlfn.XLOOKUP(B533,MasterSheet!Q:Q,MasterSheet!P:P)</f>
        <v>Essence</v>
      </c>
      <c r="E533" s="1" t="str">
        <f t="shared" si="90"/>
        <v>DTDC</v>
      </c>
      <c r="F533" s="1" t="str">
        <f t="shared" si="91"/>
        <v>Tuesday</v>
      </c>
    </row>
    <row r="534" spans="1:6" x14ac:dyDescent="0.25">
      <c r="A534" s="2">
        <f>_xlfn.XLOOKUP(B534,MasterSheet!Q:Q,MasterSheet!N:N," ")</f>
        <v>45867</v>
      </c>
      <c r="B534" s="1" t="str">
        <v>D3002864036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Tuesday</v>
      </c>
    </row>
    <row r="535" spans="1:6" x14ac:dyDescent="0.25">
      <c r="A535" s="2">
        <f>_xlfn.XLOOKUP(B535,MasterSheet!Q:Q,MasterSheet!N:N," ")</f>
        <v>45867</v>
      </c>
      <c r="B535" s="1" t="str">
        <v>D3002864037</v>
      </c>
      <c r="C535" s="1" t="str">
        <f>IFERROR(VLOOKUP(B535,MasterSheet!Q:R,2,)," ")</f>
        <v>Delivered</v>
      </c>
      <c r="D535" s="1" t="str">
        <f>_xlfn.XLOOKUP(B535,MasterSheet!Q:Q,MasterSheet!P:P)</f>
        <v>IMTECH</v>
      </c>
      <c r="E535" s="1" t="str">
        <f t="shared" si="90"/>
        <v>DTDC</v>
      </c>
      <c r="F535" s="1" t="str">
        <f t="shared" si="91"/>
        <v>Tuesday</v>
      </c>
    </row>
    <row r="536" spans="1:6" x14ac:dyDescent="0.25">
      <c r="A536" s="2">
        <f>_xlfn.XLOOKUP(B536,MasterSheet!Q:Q,MasterSheet!N:N," ")</f>
        <v>45873</v>
      </c>
      <c r="B536" s="1" t="str">
        <v>D3002864041</v>
      </c>
      <c r="C536" s="1" t="str">
        <f>IFERROR(VLOOKUP(B536,MasterSheet!Q:R,2,)," ")</f>
        <v>Delivered</v>
      </c>
      <c r="D536" s="1" t="str">
        <f>_xlfn.XLOOKUP(B536,MasterSheet!Q:Q,MasterSheet!P:P)</f>
        <v>POOJA TRADERS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45871</v>
      </c>
      <c r="B537" s="1" t="str">
        <v>D3002864042</v>
      </c>
      <c r="C537" s="1" t="str">
        <f>IFERROR(VLOOKUP(B537,MasterSheet!Q:R,2,)," ")</f>
        <v>Delivered</v>
      </c>
      <c r="D537" s="1" t="str">
        <f>_xlfn.XLOOKUP(B537,MasterSheet!Q:Q,MasterSheet!P:P)</f>
        <v>Medlife</v>
      </c>
      <c r="E537" s="1" t="str">
        <f t="shared" si="92"/>
        <v>DTDC</v>
      </c>
      <c r="F537" s="1" t="str">
        <f t="shared" si="93"/>
        <v>Saturday</v>
      </c>
    </row>
    <row r="538" spans="1:6" x14ac:dyDescent="0.25">
      <c r="A538" s="2">
        <f>_xlfn.XLOOKUP(B538,MasterSheet!Q:Q,MasterSheet!N:N," ")</f>
        <v>45875</v>
      </c>
      <c r="B538" s="1" t="str">
        <v>D3002864046</v>
      </c>
      <c r="C538" s="1" t="str">
        <f>IFERROR(VLOOKUP(B538,MasterSheet!Q:R,2,)," ")</f>
        <v>Delivered</v>
      </c>
      <c r="D538" s="1" t="str">
        <f>_xlfn.XLOOKUP(B538,MasterSheet!Q:Q,MasterSheet!P:P)</f>
        <v>MEDLIFE</v>
      </c>
      <c r="E538" s="1" t="str">
        <f t="shared" si="92"/>
        <v>DTDC</v>
      </c>
      <c r="F538" s="1" t="str">
        <f t="shared" si="93"/>
        <v>Wednesday</v>
      </c>
    </row>
    <row r="539" spans="1:6" x14ac:dyDescent="0.25">
      <c r="A539" s="2">
        <f>_xlfn.XLOOKUP(B539,MasterSheet!Q:Q,MasterSheet!N:N," ")</f>
        <v>45901</v>
      </c>
      <c r="B539" s="1" t="str">
        <v>D3002950334</v>
      </c>
      <c r="C539" s="1" t="str">
        <f>IFERROR(VLOOKUP(B539,MasterSheet!Q:R,2,)," ")</f>
        <v>Delivered</v>
      </c>
      <c r="D539" s="1" t="str">
        <f>_xlfn.XLOOKUP(B539,MasterSheet!Q:Q,MasterSheet!P:P)</f>
        <v>IISER MOHALI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s="1" t="str">
        <v>D3002950414</v>
      </c>
      <c r="C540" s="1" t="str">
        <f>IFERROR(VLOOKUP(B540,MasterSheet!Q:R,2,)," ")</f>
        <v>Delivered</v>
      </c>
      <c r="D540" s="1" t="str">
        <f>_xlfn.XLOOKUP(B540,MasterSheet!Q:Q,MasterSheet!P:P)</f>
        <v>RESEARCH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45908</v>
      </c>
      <c r="B541" s="1" t="str">
        <v>D3002950415</v>
      </c>
      <c r="C541" s="1" t="str">
        <f>IFERROR(VLOOKUP(B541,MasterSheet!Q:R,2,)," ")</f>
        <v>Delivered</v>
      </c>
      <c r="D541" s="1" t="str">
        <f>_xlfn.XLOOKUP(B541,MasterSheet!Q:Q,MasterSheet!P:P)</f>
        <v>IISER MOHALI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45908</v>
      </c>
      <c r="B542" s="1" t="str">
        <v>D3002950416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45908</v>
      </c>
      <c r="B543" s="1" t="str">
        <v>D3002950417</v>
      </c>
      <c r="C543" s="1" t="str">
        <f>IFERROR(VLOOKUP(B543,MasterSheet!Q:R,2,)," ")</f>
        <v>Delivered</v>
      </c>
      <c r="D543" s="1" t="str">
        <f>_xlfn.XLOOKUP(B543,MasterSheet!Q:Q,MasterSheet!P:P)</f>
        <v>ESSENCE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45913</v>
      </c>
      <c r="B544" s="1" t="str">
        <v>D3003568451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Saturday</v>
      </c>
    </row>
    <row r="545" spans="1:6" x14ac:dyDescent="0.25">
      <c r="A545" s="2">
        <f>_xlfn.XLOOKUP(B545,MasterSheet!Q:Q,MasterSheet!N:N," ")</f>
        <v>45915</v>
      </c>
      <c r="B545" s="1" t="str">
        <v>D3003568486</v>
      </c>
      <c r="C545" s="1" t="str">
        <f>IFERROR(VLOOKUP(B545,MasterSheet!Q:R,2,)," ")</f>
        <v>Delivered</v>
      </c>
      <c r="D545" s="1" t="str">
        <f>_xlfn.XLOOKUP(B545,MasterSheet!Q:Q,MasterSheet!P:P)</f>
        <v>IMTECH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45915</v>
      </c>
      <c r="B546" s="1" t="str">
        <v>D3003568487</v>
      </c>
      <c r="C546" s="1" t="str">
        <f>IFERROR(VLOOKUP(B546,MasterSheet!Q:R,2,)," ")</f>
        <v>Delivered</v>
      </c>
      <c r="D546" s="1" t="str">
        <f>_xlfn.XLOOKUP(B546,MasterSheet!Q:Q,MasterSheet!P:P)</f>
        <v>RESEARCH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45915</v>
      </c>
      <c r="B547" s="1" t="str">
        <v>D3003568488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45927</v>
      </c>
      <c r="B548" s="1" t="str">
        <v>D3003710005</v>
      </c>
      <c r="C548" s="1" t="str">
        <f>IFERROR(VLOOKUP(B548,MasterSheet!Q:R,2,)," ")</f>
        <v>Delivered</v>
      </c>
      <c r="D548" s="1" t="str">
        <f>_xlfn.XLOOKUP(B548,MasterSheet!Q:Q,MasterSheet!P:P)</f>
        <v>INFINITY</v>
      </c>
      <c r="E548" s="1" t="str">
        <f t="shared" si="92"/>
        <v>DTDC</v>
      </c>
      <c r="F548" s="1" t="str">
        <f t="shared" si="93"/>
        <v>Saturday</v>
      </c>
    </row>
    <row r="549" spans="1:6" x14ac:dyDescent="0.25">
      <c r="A549" s="2">
        <f>_xlfn.XLOOKUP(B549,MasterSheet!Q:Q,MasterSheet!N:N," ")</f>
        <v>45927</v>
      </c>
      <c r="B549" s="1" t="str">
        <v>D3003710006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Saturday</v>
      </c>
    </row>
    <row r="550" spans="1:6" x14ac:dyDescent="0.25">
      <c r="A550" s="2">
        <f>_xlfn.XLOOKUP(B550,MasterSheet!Q:Q,MasterSheet!N:N," ")</f>
        <v>45934</v>
      </c>
      <c r="B550" s="1" t="str">
        <v>D3003710010</v>
      </c>
      <c r="C550" s="1" t="str">
        <f>IFERROR(VLOOKUP(B550,MasterSheet!Q:R,2,)," ")</f>
        <v>Delivered</v>
      </c>
      <c r="D550" s="1" t="str">
        <f>_xlfn.XLOOKUP(B550,MasterSheet!Q:Q,MasterSheet!P:P)</f>
        <v>Vector</v>
      </c>
      <c r="E550" s="1" t="str">
        <f t="shared" si="92"/>
        <v>DTDC</v>
      </c>
      <c r="F550" s="1" t="str">
        <f t="shared" si="93"/>
        <v>Saturday</v>
      </c>
    </row>
    <row r="551" spans="1:6" x14ac:dyDescent="0.25">
      <c r="A551" s="2">
        <f>_xlfn.XLOOKUP(B551,MasterSheet!Q:Q,MasterSheet!N:N," ")</f>
        <v>45937</v>
      </c>
      <c r="B551" s="1" t="str">
        <v>D3003710012</v>
      </c>
      <c r="C551" s="1" t="str">
        <f>IFERROR(VLOOKUP(B551,MasterSheet!Q:R,2,)," ")</f>
        <v>Delivered</v>
      </c>
      <c r="D551" s="1" t="str">
        <f>_xlfn.XLOOKUP(B551,MasterSheet!Q:Q,MasterSheet!P:P)</f>
        <v>PATANJALI</v>
      </c>
      <c r="E551" s="1" t="str">
        <f t="shared" si="92"/>
        <v>DTDC</v>
      </c>
      <c r="F551" s="1" t="str">
        <f t="shared" si="93"/>
        <v>Tuesday</v>
      </c>
    </row>
    <row r="552" spans="1:6" x14ac:dyDescent="0.25">
      <c r="A552" s="2">
        <f>_xlfn.XLOOKUP(B552,MasterSheet!Q:Q,MasterSheet!N:N," ")</f>
        <v>45937</v>
      </c>
      <c r="B552" s="1" t="str">
        <v>D3003710013</v>
      </c>
      <c r="C552" s="1" t="str">
        <f>IFERROR(VLOOKUP(B552,MasterSheet!Q:R,2,)," ")</f>
        <v>Delivered</v>
      </c>
      <c r="D552" s="1" t="str">
        <f>_xlfn.XLOOKUP(B552,MasterSheet!Q:Q,MasterSheet!P:P)</f>
        <v>MEDLIFE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45936</v>
      </c>
      <c r="B553" s="1" t="str">
        <v>D3003710017</v>
      </c>
      <c r="C553" s="1" t="str">
        <f>IFERROR(VLOOKUP(B553,MasterSheet!Q:R,2,)," ")</f>
        <v>Delivered</v>
      </c>
      <c r="D553" s="1" t="str">
        <f>_xlfn.XLOOKUP(B553,MasterSheet!Q:Q,MasterSheet!P:P)</f>
        <v>IISER MOHALI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45933</v>
      </c>
      <c r="B554" s="1" t="str">
        <v>D3003710018</v>
      </c>
      <c r="C554" s="1" t="str">
        <f>IFERROR(VLOOKUP(B554,MasterSheet!Q:R,2,)," ")</f>
        <v>Delivered</v>
      </c>
      <c r="D554" s="1" t="str">
        <f>_xlfn.XLOOKUP(B554,MasterSheet!Q:Q,MasterSheet!P:P)</f>
        <v>Aiims Bhatinda</v>
      </c>
      <c r="E554" s="1" t="str">
        <f t="shared" si="92"/>
        <v>DTDC</v>
      </c>
      <c r="F554" s="1" t="str">
        <f t="shared" si="93"/>
        <v>Friday</v>
      </c>
    </row>
    <row r="555" spans="1:6" x14ac:dyDescent="0.25">
      <c r="A555" s="2">
        <f>_xlfn.XLOOKUP(B555,MasterSheet!Q:Q,MasterSheet!N:N," ")</f>
        <v>45957</v>
      </c>
      <c r="B555" s="1" t="str">
        <v>D3003908734</v>
      </c>
      <c r="C555" s="1" t="str">
        <f>IFERROR(VLOOKUP(B555,MasterSheet!Q:R,2,)," ")</f>
        <v>Delivered</v>
      </c>
      <c r="D555" s="1" t="str">
        <f>_xlfn.XLOOKUP(B555,MasterSheet!Q:Q,MasterSheet!P:P)</f>
        <v>Vector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Monday</v>
      </c>
    </row>
    <row r="556" spans="1:6" x14ac:dyDescent="0.25">
      <c r="A556" s="2">
        <f>_xlfn.XLOOKUP(B556,MasterSheet!Q:Q,MasterSheet!N:N," ")</f>
        <v>45957</v>
      </c>
      <c r="B556" s="1" t="str">
        <v>D3003908735</v>
      </c>
      <c r="C556" s="1" t="str">
        <f>IFERROR(VLOOKUP(B556,MasterSheet!Q:R,2,)," ")</f>
        <v>Delivered</v>
      </c>
      <c r="D556" s="1" t="str">
        <f>_xlfn.XLOOKUP(B556,MasterSheet!Q:Q,MasterSheet!P:P)</f>
        <v>IMTECH</v>
      </c>
      <c r="E556" s="1" t="str">
        <f t="shared" si="94"/>
        <v>DTDC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45958</v>
      </c>
      <c r="B557" s="1" t="str">
        <v>D3003908739</v>
      </c>
      <c r="C557" s="1" t="str">
        <f>IFERROR(VLOOKUP(B557,MasterSheet!Q:R,2,)," ")</f>
        <v>Delivered</v>
      </c>
      <c r="D557" s="1" t="str">
        <f>_xlfn.XLOOKUP(B557,MasterSheet!Q:Q,MasterSheet!P:P)</f>
        <v>MEDLIFE</v>
      </c>
      <c r="E557" s="1" t="str">
        <f t="shared" si="94"/>
        <v>DTDC</v>
      </c>
      <c r="F557" s="1" t="str">
        <f t="shared" si="95"/>
        <v>Tuesday</v>
      </c>
    </row>
    <row r="558" spans="1:6" x14ac:dyDescent="0.25">
      <c r="A558" s="2">
        <f>_xlfn.XLOOKUP(B558,MasterSheet!Q:Q,MasterSheet!N:N," ")</f>
        <v>45958</v>
      </c>
      <c r="B558" s="1" t="str">
        <v>D3003908740</v>
      </c>
      <c r="C558" s="1" t="str">
        <f>IFERROR(VLOOKUP(B558,MasterSheet!Q:R,2,)," ")</f>
        <v>Delivered</v>
      </c>
      <c r="D558" s="1" t="str">
        <f>_xlfn.XLOOKUP(B558,MasterSheet!Q:Q,MasterSheet!P:P)</f>
        <v>IMTECH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45868</v>
      </c>
      <c r="B559" s="1" t="str">
        <v>Expired</v>
      </c>
      <c r="C559" s="1" t="str">
        <f>IFERROR(VLOOKUP(B559,MasterSheet!Q:R,2,)," ")</f>
        <v>Expired</v>
      </c>
      <c r="D559" s="1" t="str">
        <f>_xlfn.XLOOKUP(B559,MasterSheet!Q:Q,MasterSheet!P:P)</f>
        <v>EXPIRED</v>
      </c>
      <c r="E559" s="1" t="str">
        <f t="shared" si="94"/>
        <v>Other</v>
      </c>
      <c r="F559" s="1" t="str">
        <f t="shared" si="95"/>
        <v>Wednesday</v>
      </c>
    </row>
    <row r="560" spans="1:6" x14ac:dyDescent="0.25">
      <c r="A560" s="2">
        <f>_xlfn.XLOOKUP(B560,MasterSheet!Q:Q,MasterSheet!N:N," ")</f>
        <v>45929</v>
      </c>
      <c r="B560" s="1" t="str">
        <v>PORTER</v>
      </c>
      <c r="C560" s="1" t="str">
        <f>IFERROR(VLOOKUP(B560,MasterSheet!Q:R,2,)," ")</f>
        <v>PORTER</v>
      </c>
      <c r="D560" s="1" t="str">
        <f>_xlfn.XLOOKUP(B560,MasterSheet!Q:Q,MasterSheet!P:P)</f>
        <v>Labex</v>
      </c>
      <c r="E560" s="1" t="str">
        <f t="shared" ref="E560:E562" si="96">IF(LEFT(B560,1)="D","DTDC",IF(ISNUMBER(--LEFT(B560,1)),"Bluedart","Other"))</f>
        <v>Other</v>
      </c>
      <c r="F560" s="1" t="str">
        <f t="shared" ref="F560:F562" si="97">TEXT(A560, "dddd")</f>
        <v>Monday</v>
      </c>
    </row>
    <row r="561" spans="1:6" x14ac:dyDescent="0.25">
      <c r="A561" s="2">
        <f>_xlfn.XLOOKUP(B561,MasterSheet!Q:Q,MasterSheet!N:N," ")</f>
        <v>45854</v>
      </c>
      <c r="B561" s="1" t="str">
        <v>WILL BE BILLED</v>
      </c>
      <c r="C561" s="1" t="str">
        <f>IFERROR(VLOOKUP(B561,MasterSheet!Q:R,2,)," ")</f>
        <v>PRIYANKA MADAM</v>
      </c>
      <c r="D561" s="1" t="str">
        <f>_xlfn.XLOOKUP(B561,MasterSheet!Q:Q,MasterSheet!P:P)</f>
        <v>Aiims</v>
      </c>
      <c r="E561" s="1" t="str">
        <f t="shared" si="96"/>
        <v>Other</v>
      </c>
      <c r="F561" s="1" t="str">
        <f t="shared" si="97"/>
        <v>Wednesday</v>
      </c>
    </row>
    <row r="562" spans="1:6" x14ac:dyDescent="0.25">
      <c r="A562" s="2">
        <f>_xlfn.XLOOKUP(B562,MasterSheet!Q:Q,MasterSheet!N:N," ")</f>
        <v>45859</v>
      </c>
      <c r="B562" s="1" t="str">
        <v>with M Bio</v>
      </c>
      <c r="C562" s="1" t="str">
        <f>IFERROR(VLOOKUP(B562,MasterSheet!Q:R,2,)," ")</f>
        <v>With M Biotehc</v>
      </c>
      <c r="D562" s="1" t="str">
        <f>_xlfn.XLOOKUP(B562,MasterSheet!Q:Q,MasterSheet!P:P)</f>
        <v>HKP</v>
      </c>
      <c r="E562" s="1" t="str">
        <f t="shared" si="96"/>
        <v>Other</v>
      </c>
      <c r="F562" s="1" t="str">
        <f t="shared" si="97"/>
        <v>Monday</v>
      </c>
    </row>
    <row r="563" spans="1:6" x14ac:dyDescent="0.25">
      <c r="B563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22" zoomScale="85" zoomScaleNormal="85" workbookViewId="0">
      <selection activeCell="P41" sqref="P4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50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t="str" cm="1">
        <f t="array" ref="A2:I11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T3686</v>
      </c>
      <c r="B2" s="59">
        <v>1</v>
      </c>
      <c r="C2" s="59" t="str">
        <v>AIIMS</v>
      </c>
      <c r="D2" s="59">
        <v>-20</v>
      </c>
      <c r="E2" s="59" t="str">
        <v>TARGETMOL</v>
      </c>
      <c r="F2" s="59">
        <v>0</v>
      </c>
      <c r="G2" s="59" t="str">
        <v>Delhi</v>
      </c>
      <c r="H2" s="59" t="str">
        <v>Priyanka Madam</v>
      </c>
      <c r="I2" s="59" t="str">
        <v>Local</v>
      </c>
      <c r="K2" s="21">
        <f t="shared" ref="K2:K33" si="0">SUMIFS(B:B,C:C, L2,D:D, M2,E:E, N2,F:F, O2,G:G, P2,H:H, Q2)</f>
        <v>2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2</v>
      </c>
    </row>
    <row r="3" spans="1:19" x14ac:dyDescent="0.25">
      <c r="A3" s="21" t="str">
        <v>T14073</v>
      </c>
      <c r="B3" s="21">
        <v>1</v>
      </c>
      <c r="C3" s="21" t="str">
        <v>AIIMS</v>
      </c>
      <c r="D3" s="21">
        <v>-20</v>
      </c>
      <c r="E3" s="21" t="str">
        <v>TARGETMOL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APOLLO CHENNAI</v>
      </c>
      <c r="M3" s="21">
        <v>4</v>
      </c>
      <c r="N3" s="21" t="str">
        <v>BioLegend</v>
      </c>
      <c r="O3" s="21">
        <v>0</v>
      </c>
      <c r="P3" s="21" t="str">
        <v>CHENNAI</v>
      </c>
      <c r="Q3" s="21" t="str">
        <v>PO Awaited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>
        <v>900007707</v>
      </c>
      <c r="B4" s="21">
        <v>1</v>
      </c>
      <c r="C4" s="21" t="str">
        <v>APOLLO CHENNAI</v>
      </c>
      <c r="D4" s="21">
        <v>4</v>
      </c>
      <c r="E4" s="21" t="str">
        <v>BioLegend</v>
      </c>
      <c r="F4" s="21">
        <v>0</v>
      </c>
      <c r="G4" s="21" t="str">
        <v>CHENNAI</v>
      </c>
      <c r="H4" s="21" t="str">
        <v>PO Awaited</v>
      </c>
      <c r="I4" s="21" t="str">
        <v>OutStation</v>
      </c>
      <c r="K4" s="21">
        <f t="shared" si="0"/>
        <v>1</v>
      </c>
      <c r="L4" s="21" t="str">
        <v>ARAGEN</v>
      </c>
      <c r="M4" s="21">
        <v>4</v>
      </c>
      <c r="N4" s="21" t="str">
        <v>DHARMACON</v>
      </c>
      <c r="O4" s="21">
        <v>0</v>
      </c>
      <c r="P4" s="21" t="str">
        <v>Hyderabad</v>
      </c>
      <c r="Q4" s="21" t="str">
        <v>Back Order</v>
      </c>
      <c r="R4" s="21" t="str">
        <v>OutStation</v>
      </c>
      <c r="S4" s="21">
        <f t="shared" si="1"/>
        <v>1</v>
      </c>
    </row>
    <row r="5" spans="1:19" x14ac:dyDescent="0.25">
      <c r="A5" s="21" t="str">
        <v>B-002000-UB-100</v>
      </c>
      <c r="B5" s="21">
        <v>1</v>
      </c>
      <c r="C5" s="21" t="str">
        <v>ARAGEN</v>
      </c>
      <c r="D5" s="21">
        <v>4</v>
      </c>
      <c r="E5" s="21" t="str">
        <v>DHARMACON</v>
      </c>
      <c r="F5" s="21">
        <v>0</v>
      </c>
      <c r="G5" s="21" t="str">
        <v>Hyderabad</v>
      </c>
      <c r="H5" s="21" t="str">
        <v>Back Order</v>
      </c>
      <c r="I5" s="21" t="str">
        <v>OutStation</v>
      </c>
      <c r="K5" s="21">
        <f t="shared" si="0"/>
        <v>3</v>
      </c>
      <c r="L5" s="21" t="str">
        <v>ASHOKA</v>
      </c>
      <c r="M5" s="21">
        <v>4</v>
      </c>
      <c r="N5" s="21" t="str">
        <v>BioLegend</v>
      </c>
      <c r="O5" s="21">
        <v>0</v>
      </c>
      <c r="P5" s="21" t="str">
        <v>Sonipat</v>
      </c>
      <c r="Q5" s="21" t="str">
        <v>Deepak / Priyanka Madam</v>
      </c>
      <c r="R5" s="21" t="str">
        <v>Local</v>
      </c>
      <c r="S5" s="21">
        <f t="shared" si="1"/>
        <v>3</v>
      </c>
    </row>
    <row r="6" spans="1:19" x14ac:dyDescent="0.25">
      <c r="A6" s="59">
        <v>301305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>
        <v>305413</v>
      </c>
      <c r="B7" s="21">
        <v>1</v>
      </c>
      <c r="C7" s="21" t="str">
        <v>ASHOKA</v>
      </c>
      <c r="D7" s="21">
        <v>4</v>
      </c>
      <c r="E7" s="21" t="str">
        <v>BioLegend</v>
      </c>
      <c r="F7" s="21">
        <v>0</v>
      </c>
      <c r="G7" s="21" t="str">
        <v>Sonipat</v>
      </c>
      <c r="H7" s="21" t="str">
        <v>Deepak / Priyanka Madam</v>
      </c>
      <c r="I7" s="21" t="str">
        <v>Local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>
        <v>369703</v>
      </c>
      <c r="B8" s="21">
        <v>1</v>
      </c>
      <c r="C8" s="21" t="str">
        <v>ASHOKA</v>
      </c>
      <c r="D8" s="21">
        <v>4</v>
      </c>
      <c r="E8" s="21" t="str">
        <v>BioLegend</v>
      </c>
      <c r="F8" s="21">
        <v>0</v>
      </c>
      <c r="G8" s="21" t="str">
        <v>Sonipat</v>
      </c>
      <c r="H8" s="21" t="str">
        <v>Deepak / Priyanka Madam</v>
      </c>
      <c r="I8" s="21" t="str">
        <v>Local</v>
      </c>
      <c r="K8" s="21">
        <f t="shared" si="0"/>
        <v>1</v>
      </c>
      <c r="L8" s="21" t="str">
        <v>GK BIO</v>
      </c>
      <c r="M8" s="21">
        <v>-20</v>
      </c>
      <c r="N8" s="21" t="str">
        <v>TARGETMOL</v>
      </c>
      <c r="O8" s="21">
        <v>0</v>
      </c>
      <c r="P8" s="21" t="str">
        <v>Pune</v>
      </c>
      <c r="Q8" s="21" t="str">
        <v>Sample</v>
      </c>
      <c r="R8" s="21" t="str">
        <v>OutStation</v>
      </c>
      <c r="S8" s="21">
        <f t="shared" si="1"/>
        <v>1</v>
      </c>
    </row>
    <row r="9" spans="1:19" x14ac:dyDescent="0.25">
      <c r="A9" s="21" t="str">
        <v>D-001810-10-05</v>
      </c>
      <c r="B9" s="21">
        <v>1</v>
      </c>
      <c r="C9" s="21" t="str">
        <v>AURIGINE ONCO</v>
      </c>
      <c r="D9" s="21">
        <v>-20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GOLDLAKE</v>
      </c>
      <c r="M9" s="21">
        <v>4</v>
      </c>
      <c r="N9" s="21" t="str">
        <v>CYTOSKELETON</v>
      </c>
      <c r="O9" s="21">
        <v>0</v>
      </c>
      <c r="P9" s="21" t="str">
        <v>PUNE</v>
      </c>
      <c r="Q9" s="21" t="str">
        <v>PAYMENT PENDING</v>
      </c>
      <c r="R9" s="21" t="str">
        <v>OutStation</v>
      </c>
      <c r="S9" s="21">
        <f t="shared" si="1"/>
        <v>1</v>
      </c>
    </row>
    <row r="10" spans="1:19" x14ac:dyDescent="0.25">
      <c r="A10" s="59" t="str">
        <v>T-2001-03</v>
      </c>
      <c r="B10" s="59">
        <v>1</v>
      </c>
      <c r="C10" s="59" t="str">
        <v>AURIGINE ONCO</v>
      </c>
      <c r="D10" s="59">
        <v>4</v>
      </c>
      <c r="E10" s="59" t="str">
        <v>DHARMACON</v>
      </c>
      <c r="F10" s="59">
        <v>0</v>
      </c>
      <c r="G10" s="59" t="str">
        <v>Banglore</v>
      </c>
      <c r="H10" s="59" t="str">
        <v>From Stock / Back Order</v>
      </c>
      <c r="I10" s="59" t="str">
        <v>OutStation</v>
      </c>
      <c r="K10" s="21">
        <f t="shared" si="0"/>
        <v>1</v>
      </c>
      <c r="L10" s="21" t="str">
        <v>IIT KANPUR</v>
      </c>
      <c r="M10" s="21">
        <v>-20</v>
      </c>
      <c r="N10" s="21" t="str">
        <v>DHARMACON</v>
      </c>
      <c r="O10" s="21">
        <v>0</v>
      </c>
      <c r="P10" s="21" t="str">
        <v>Kanpur</v>
      </c>
      <c r="Q10" s="21" t="str">
        <v>Back Order</v>
      </c>
      <c r="R10" s="21" t="str">
        <v>OutStation</v>
      </c>
      <c r="S10" s="21">
        <f t="shared" si="1"/>
        <v>1</v>
      </c>
    </row>
    <row r="11" spans="1:19" x14ac:dyDescent="0.25">
      <c r="A11" s="21" t="str">
        <v>STL043124</v>
      </c>
      <c r="B11" s="21">
        <v>1</v>
      </c>
      <c r="C11" s="21" t="str">
        <v>GK BIO</v>
      </c>
      <c r="D11" s="21">
        <v>-20</v>
      </c>
      <c r="E11" s="21" t="str">
        <v>TARGETMOL</v>
      </c>
      <c r="F11" s="21">
        <v>0</v>
      </c>
      <c r="G11" s="21" t="str">
        <v>Pune</v>
      </c>
      <c r="H11" s="21" t="str">
        <v>Sample</v>
      </c>
      <c r="I11" s="21" t="str">
        <v>OutStation</v>
      </c>
      <c r="K11" s="21">
        <f t="shared" si="0"/>
        <v>7</v>
      </c>
      <c r="L11" s="21" t="str">
        <v>ILS</v>
      </c>
      <c r="M11" s="21">
        <v>-20</v>
      </c>
      <c r="N11" s="21" t="str">
        <v>DHARMACON</v>
      </c>
      <c r="O11" s="21">
        <v>0</v>
      </c>
      <c r="P11" s="21" t="str">
        <v>Bhuvneshwar</v>
      </c>
      <c r="Q11" s="21" t="str">
        <v>PO Awaited</v>
      </c>
      <c r="R11" s="21" t="str">
        <v>OutStation</v>
      </c>
      <c r="S11" s="21">
        <f t="shared" si="1"/>
        <v>7</v>
      </c>
    </row>
    <row r="12" spans="1:19" x14ac:dyDescent="0.25">
      <c r="A12" s="21" t="str">
        <v>BK011P</v>
      </c>
      <c r="B12" s="21">
        <v>1</v>
      </c>
      <c r="C12" s="21" t="str">
        <v>GOLDLAKE</v>
      </c>
      <c r="D12" s="21">
        <v>4</v>
      </c>
      <c r="E12" s="21" t="str">
        <v>CYTOSKELETON</v>
      </c>
      <c r="F12" s="21">
        <v>0</v>
      </c>
      <c r="G12" s="21" t="str">
        <v>PUNE</v>
      </c>
      <c r="H12" s="21" t="str">
        <v>PAYMENT PENDING</v>
      </c>
      <c r="I12" s="21" t="str">
        <v>OutStation</v>
      </c>
      <c r="K12" s="21">
        <f t="shared" si="0"/>
        <v>2</v>
      </c>
      <c r="L12" s="21" t="str">
        <v>NCBS</v>
      </c>
      <c r="M12" s="21">
        <v>-20</v>
      </c>
      <c r="N12" s="21" t="str">
        <v>DHARMACON</v>
      </c>
      <c r="O12" s="21">
        <v>0</v>
      </c>
      <c r="P12" s="21" t="str">
        <v>Banglore</v>
      </c>
      <c r="Q12" s="21" t="str">
        <v>PO Awaited</v>
      </c>
      <c r="R12" s="21" t="str">
        <v>OutStation</v>
      </c>
      <c r="S12" s="21">
        <f t="shared" si="1"/>
        <v>2</v>
      </c>
    </row>
    <row r="13" spans="1:19" x14ac:dyDescent="0.25">
      <c r="A13" s="21" t="str">
        <v>SB-P-LV-101-10</v>
      </c>
      <c r="B13" s="21">
        <v>1</v>
      </c>
      <c r="C13" s="21" t="str">
        <v>IIT KANPUR</v>
      </c>
      <c r="D13" s="21">
        <v>-20</v>
      </c>
      <c r="E13" s="21" t="str">
        <v>DHARMACON</v>
      </c>
      <c r="F13" s="21">
        <v>0</v>
      </c>
      <c r="G13" s="21" t="str">
        <v>Kanpur</v>
      </c>
      <c r="H13" s="21" t="str">
        <v>Back Order</v>
      </c>
      <c r="I13" s="21" t="str">
        <v>OutStation</v>
      </c>
      <c r="K13" s="21">
        <f t="shared" si="0"/>
        <v>1</v>
      </c>
      <c r="L13" s="21" t="str">
        <v>NNF</v>
      </c>
      <c r="M13" s="21">
        <v>-20</v>
      </c>
      <c r="N13" s="21" t="str">
        <v>Targetmol</v>
      </c>
      <c r="O13" s="21">
        <v>0</v>
      </c>
      <c r="P13" s="21" t="str">
        <v>Banglore</v>
      </c>
      <c r="Q13" s="21" t="str">
        <v>Sample / Back Order</v>
      </c>
      <c r="R13" s="21" t="str">
        <v>OutStation</v>
      </c>
      <c r="S13" s="21">
        <f t="shared" si="1"/>
        <v>1</v>
      </c>
    </row>
    <row r="14" spans="1:19" x14ac:dyDescent="0.25">
      <c r="A14" s="59" t="str">
        <v>L-019598-00-0005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8</v>
      </c>
      <c r="L14" s="21" t="str">
        <v>Opening Stock</v>
      </c>
      <c r="M14" s="21">
        <v>-20</v>
      </c>
      <c r="N14" s="21" t="str">
        <v>BioLegend</v>
      </c>
      <c r="O14" s="21">
        <v>0</v>
      </c>
      <c r="P14" s="21" t="str">
        <v>STOCK</v>
      </c>
      <c r="Q14" s="21" t="str">
        <v>Stock</v>
      </c>
      <c r="R14" s="21" t="str">
        <v>STOCK</v>
      </c>
      <c r="S14" s="21">
        <f t="shared" si="1"/>
        <v>8</v>
      </c>
    </row>
    <row r="15" spans="1:19" x14ac:dyDescent="0.25">
      <c r="A15" s="21" t="str">
        <v>L-013680-01-0005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10</v>
      </c>
      <c r="L15" s="21" t="str">
        <v>Opening Stock</v>
      </c>
      <c r="M15" s="21">
        <v>4</v>
      </c>
      <c r="N15" s="21" t="str">
        <v>BioLegend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10</v>
      </c>
    </row>
    <row r="16" spans="1:19" x14ac:dyDescent="0.25">
      <c r="A16" s="21" t="str">
        <v>L-012078-00-0005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Opening Stock</v>
      </c>
      <c r="M16" s="21">
        <v>-20</v>
      </c>
      <c r="N16" s="21" t="str">
        <v>Dharmacon</v>
      </c>
      <c r="O16" s="21" t="str">
        <v>Set of 4 item code (N-187978-01-0020, N-187978-02-0020, N-187978-03-0020, N-187978-04-0020)</v>
      </c>
      <c r="P16" s="21" t="str">
        <v>STOCK</v>
      </c>
      <c r="Q16" s="21" t="str">
        <v>Stock</v>
      </c>
      <c r="R16" s="21" t="str">
        <v>STOCK</v>
      </c>
      <c r="S16" s="21">
        <f t="shared" si="1"/>
        <v>1</v>
      </c>
    </row>
    <row r="17" spans="1:19" x14ac:dyDescent="0.25">
      <c r="A17" s="21" t="str">
        <v>L-003030-00-0005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21</v>
      </c>
      <c r="L17" s="21" t="str">
        <v>OPENING STOCK</v>
      </c>
      <c r="M17" s="21" t="str">
        <v>RT</v>
      </c>
      <c r="N17" s="21" t="str">
        <v>Sartorius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21</v>
      </c>
    </row>
    <row r="18" spans="1:19" x14ac:dyDescent="0.25">
      <c r="A18" s="21" t="str">
        <v>L-004920-01-0005</v>
      </c>
      <c r="B18" s="21">
        <v>1</v>
      </c>
      <c r="C18" s="21" t="str">
        <v>ILS</v>
      </c>
      <c r="D18" s="21">
        <v>-20</v>
      </c>
      <c r="E18" s="21" t="str">
        <v>DHARMACON</v>
      </c>
      <c r="F18" s="21">
        <v>0</v>
      </c>
      <c r="G18" s="21" t="str">
        <v>Bhuvneshwar</v>
      </c>
      <c r="H18" s="21" t="str">
        <v>PO Awaited</v>
      </c>
      <c r="I18" s="21" t="str">
        <v>OutStation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</row>
    <row r="19" spans="1:19" x14ac:dyDescent="0.25">
      <c r="A19" s="21" t="str">
        <v>L-003805-00-0005</v>
      </c>
      <c r="B19" s="21">
        <v>1</v>
      </c>
      <c r="C19" s="21" t="str">
        <v>ILS</v>
      </c>
      <c r="D19" s="21">
        <v>-20</v>
      </c>
      <c r="E19" s="21" t="str">
        <v>DHARMACON</v>
      </c>
      <c r="F19" s="21">
        <v>0</v>
      </c>
      <c r="G19" s="21" t="str">
        <v>Bhuvneshwar</v>
      </c>
      <c r="H19" s="21" t="str">
        <v>PO Awaited</v>
      </c>
      <c r="I19" s="21" t="str">
        <v>OutStation</v>
      </c>
      <c r="K19" s="21">
        <f t="shared" si="0"/>
        <v>2</v>
      </c>
      <c r="L19" s="21" t="str">
        <v>RG SONS</v>
      </c>
      <c r="M19" s="21" t="str">
        <v>RT</v>
      </c>
      <c r="N19" s="21" t="str">
        <v>SARTORIUS</v>
      </c>
      <c r="O19" s="21">
        <v>0</v>
      </c>
      <c r="P19" s="21" t="str">
        <v>Lucknow</v>
      </c>
      <c r="Q19" s="21">
        <v>0</v>
      </c>
      <c r="R19" s="21" t="str">
        <v>OutStation</v>
      </c>
      <c r="S19" s="21">
        <f t="shared" si="1"/>
        <v>2</v>
      </c>
    </row>
    <row r="20" spans="1:19" x14ac:dyDescent="0.25">
      <c r="A20" s="21" t="str">
        <v>D-001810-10-05</v>
      </c>
      <c r="B20" s="21">
        <v>1</v>
      </c>
      <c r="C20" s="21" t="str">
        <v>ILS</v>
      </c>
      <c r="D20" s="21">
        <v>-20</v>
      </c>
      <c r="E20" s="21" t="str">
        <v>DHARMACON</v>
      </c>
      <c r="F20" s="21">
        <v>0</v>
      </c>
      <c r="G20" s="21" t="str">
        <v>Bhuvneshwar</v>
      </c>
      <c r="H20" s="21" t="str">
        <v>PO Awaited</v>
      </c>
      <c r="I20" s="21" t="str">
        <v>OutStation</v>
      </c>
      <c r="K20" s="21">
        <f t="shared" si="0"/>
        <v>5</v>
      </c>
      <c r="L20" s="21" t="str">
        <v>Sample (PM)</v>
      </c>
      <c r="M20" s="21">
        <v>4</v>
      </c>
      <c r="N20" s="21" t="str">
        <v>Hansa Biomed</v>
      </c>
      <c r="O20" s="21" t="str">
        <v>Priyanka Madam</v>
      </c>
      <c r="P20" s="21" t="str">
        <v>delhi</v>
      </c>
      <c r="Q20" s="21" t="str">
        <v>Priyanka Madam</v>
      </c>
      <c r="R20" s="21" t="str">
        <v>Local</v>
      </c>
      <c r="S20" s="21">
        <f t="shared" si="1"/>
        <v>5</v>
      </c>
    </row>
    <row r="21" spans="1:19" x14ac:dyDescent="0.25">
      <c r="A21" s="21" t="str">
        <v>L-015121-00-0005</v>
      </c>
      <c r="B21" s="21">
        <v>1</v>
      </c>
      <c r="C21" s="21" t="str">
        <v>NCBS</v>
      </c>
      <c r="D21" s="21">
        <v>-20</v>
      </c>
      <c r="E21" s="21" t="str">
        <v>DHARMACON</v>
      </c>
      <c r="F21" s="21">
        <v>0</v>
      </c>
      <c r="G21" s="21" t="str">
        <v>Banglore</v>
      </c>
      <c r="H21" s="21" t="str">
        <v>PO Awaited</v>
      </c>
      <c r="I21" s="21" t="str">
        <v>OutStation</v>
      </c>
      <c r="K21" s="21">
        <f t="shared" si="0"/>
        <v>2</v>
      </c>
      <c r="L21" s="21" t="str">
        <v>SOUTH CAMPUS</v>
      </c>
      <c r="M21" s="21" t="str">
        <v>RT</v>
      </c>
      <c r="N21" s="21" t="str">
        <v>HOEFER</v>
      </c>
      <c r="O21" s="21">
        <v>0</v>
      </c>
      <c r="P21" s="21" t="str">
        <v>Delhi</v>
      </c>
      <c r="Q21" s="21" t="str">
        <v>Sample</v>
      </c>
      <c r="R21" s="21" t="str">
        <v>Local</v>
      </c>
      <c r="S21" s="21">
        <f t="shared" si="1"/>
        <v>2</v>
      </c>
    </row>
    <row r="22" spans="1:19" x14ac:dyDescent="0.25">
      <c r="A22" s="21" t="str">
        <v>L-020165-00-0005</v>
      </c>
      <c r="B22" s="21">
        <v>1</v>
      </c>
      <c r="C22" s="21" t="str">
        <v>NCBS</v>
      </c>
      <c r="D22" s="21">
        <v>-20</v>
      </c>
      <c r="E22" s="21" t="str">
        <v>DHARMACON</v>
      </c>
      <c r="F22" s="21">
        <v>0</v>
      </c>
      <c r="G22" s="21" t="str">
        <v>Banglore</v>
      </c>
      <c r="H22" s="21" t="str">
        <v>PO Awaited</v>
      </c>
      <c r="I22" s="21" t="str">
        <v>OutStation</v>
      </c>
      <c r="K22" s="21">
        <f t="shared" si="0"/>
        <v>2</v>
      </c>
      <c r="L22" s="21" t="str">
        <v>Stock</v>
      </c>
      <c r="M22" s="21">
        <v>4</v>
      </c>
      <c r="N22" s="21" t="str">
        <v>BioLegend</v>
      </c>
      <c r="O22" s="21" t="str">
        <v>Biocon Order Cancelled</v>
      </c>
      <c r="P22" s="21" t="str">
        <v>STOCK</v>
      </c>
      <c r="Q22" s="21" t="str">
        <v>stock</v>
      </c>
      <c r="R22" s="21" t="str">
        <v>STOCK</v>
      </c>
      <c r="S22" s="21">
        <f t="shared" si="1"/>
        <v>2</v>
      </c>
    </row>
    <row r="23" spans="1:19" x14ac:dyDescent="0.25">
      <c r="A23" s="21" t="str">
        <v>T1785</v>
      </c>
      <c r="B23" s="21">
        <v>1</v>
      </c>
      <c r="C23" s="21" t="str">
        <v>NNF</v>
      </c>
      <c r="D23" s="21">
        <v>-20</v>
      </c>
      <c r="E23" s="21" t="str">
        <v>Targetmol</v>
      </c>
      <c r="F23" s="21">
        <v>0</v>
      </c>
      <c r="G23" s="21" t="str">
        <v>Banglore</v>
      </c>
      <c r="H23" s="21" t="str">
        <v>Sample / Back Order</v>
      </c>
      <c r="I23" s="21" t="str">
        <v>OutStation</v>
      </c>
      <c r="K23" s="21">
        <f t="shared" si="0"/>
        <v>1</v>
      </c>
      <c r="L23" s="21" t="str">
        <v>stock</v>
      </c>
      <c r="M23" s="21">
        <v>-20</v>
      </c>
      <c r="N23" s="21" t="str">
        <v>Dharmacon</v>
      </c>
      <c r="O23" s="21" t="str">
        <v>Extra Item Purchased (Informed by Dharmendra Sir)</v>
      </c>
      <c r="P23" s="21" t="str">
        <v>STOCK</v>
      </c>
      <c r="Q23" s="21" t="str">
        <v>Stock</v>
      </c>
      <c r="R23" s="21" t="str">
        <v>STOCK</v>
      </c>
      <c r="S23" s="21">
        <f t="shared" si="1"/>
        <v>1</v>
      </c>
    </row>
    <row r="24" spans="1:19" x14ac:dyDescent="0.25">
      <c r="A24" s="59">
        <v>556002</v>
      </c>
      <c r="B24" s="59">
        <v>5</v>
      </c>
      <c r="C24" s="59" t="str">
        <v>Opening Stock</v>
      </c>
      <c r="D24" s="59">
        <v>-20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33</v>
      </c>
      <c r="L24" s="21" t="str">
        <v>Stock</v>
      </c>
      <c r="M24" s="21" t="str">
        <v>RT</v>
      </c>
      <c r="N24" s="21" t="str">
        <v>Mp Bio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33</v>
      </c>
    </row>
    <row r="25" spans="1:19" x14ac:dyDescent="0.25">
      <c r="A25" s="21">
        <v>570802</v>
      </c>
      <c r="B25" s="21">
        <v>2</v>
      </c>
      <c r="C25" s="21" t="str">
        <v>Opening Stock</v>
      </c>
      <c r="D25" s="21">
        <v>-20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59</v>
      </c>
      <c r="L25" s="21" t="str">
        <v>Stock</v>
      </c>
      <c r="M25" s="21" t="str">
        <v>RT</v>
      </c>
      <c r="N25" s="21" t="str">
        <v>Sartorius</v>
      </c>
      <c r="O25" s="21">
        <v>0</v>
      </c>
      <c r="P25" s="21" t="str">
        <v>STOCK</v>
      </c>
      <c r="Q25" s="21" t="str">
        <v>Stock</v>
      </c>
      <c r="R25" s="21" t="str">
        <v>STOCK</v>
      </c>
      <c r="S25" s="21">
        <f t="shared" si="1"/>
        <v>59</v>
      </c>
    </row>
    <row r="26" spans="1:19" x14ac:dyDescent="0.25">
      <c r="A26" s="21">
        <v>423303</v>
      </c>
      <c r="B26" s="21">
        <v>1</v>
      </c>
      <c r="C26" s="21" t="str">
        <v>Opening Stock</v>
      </c>
      <c r="D26" s="21">
        <v>-20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3</v>
      </c>
      <c r="L26" s="21" t="str">
        <v>STOCK</v>
      </c>
      <c r="M26" s="21">
        <v>4</v>
      </c>
      <c r="N26" s="21" t="str">
        <v>BioLegend</v>
      </c>
      <c r="O26" s="21" t="str">
        <v>FOC Informed By Priya Madam and informed to SM Sir</v>
      </c>
      <c r="P26" s="21" t="str">
        <v>STOCK</v>
      </c>
      <c r="Q26" s="21" t="str">
        <v>Stock</v>
      </c>
      <c r="R26" s="21" t="str">
        <v>STOCK</v>
      </c>
      <c r="S26" s="21">
        <f t="shared" si="1"/>
        <v>3</v>
      </c>
    </row>
    <row r="27" spans="1:19" x14ac:dyDescent="0.25">
      <c r="A27" s="59">
        <v>421002</v>
      </c>
      <c r="B27" s="59">
        <v>2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14</v>
      </c>
      <c r="L27" s="21" t="str">
        <v>Stock</v>
      </c>
      <c r="M27" s="21">
        <v>-20</v>
      </c>
      <c r="N27" s="21" t="str">
        <v>Mp Bio</v>
      </c>
      <c r="O27" s="21">
        <v>0</v>
      </c>
      <c r="P27" s="21" t="str">
        <v>STOCK</v>
      </c>
      <c r="Q27" s="21" t="str">
        <v>Stock</v>
      </c>
      <c r="R27" s="21" t="str">
        <v>STOCK</v>
      </c>
      <c r="S27" s="21">
        <f t="shared" si="1"/>
        <v>14</v>
      </c>
    </row>
    <row r="28" spans="1:19" x14ac:dyDescent="0.25">
      <c r="A28" s="21">
        <v>421403</v>
      </c>
      <c r="B28" s="21">
        <v>4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2</v>
      </c>
      <c r="L28" s="21" t="str">
        <v>STOCK</v>
      </c>
      <c r="M28" s="21" t="str">
        <v>RT</v>
      </c>
      <c r="N28" s="21" t="str">
        <v>Revvity</v>
      </c>
      <c r="O28" s="21" t="str">
        <v>MACHINE (PRIYANKA MADAM)</v>
      </c>
      <c r="P28" s="21" t="str">
        <v>STOCK</v>
      </c>
      <c r="Q28" s="21" t="str">
        <v>Stock</v>
      </c>
      <c r="R28" s="21" t="str">
        <v>STOCK</v>
      </c>
      <c r="S28" s="21">
        <f t="shared" si="1"/>
        <v>2</v>
      </c>
    </row>
    <row r="29" spans="1:19" x14ac:dyDescent="0.25">
      <c r="A29" s="21">
        <v>100261</v>
      </c>
      <c r="B29" s="21">
        <v>1</v>
      </c>
      <c r="C29" s="21" t="str">
        <v>Opening Stock</v>
      </c>
      <c r="D29" s="21">
        <v>4</v>
      </c>
      <c r="E29" s="21" t="str">
        <v>BioLegend</v>
      </c>
      <c r="F29" s="21">
        <v>0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Return From Bio Health (Extra Purchase infromed by Priynka Madam)</v>
      </c>
      <c r="P29" s="21" t="str">
        <v>STOCK</v>
      </c>
      <c r="Q29" s="21" t="str">
        <v>Priyanka Madam</v>
      </c>
      <c r="R29" s="21" t="str">
        <v>STOCK</v>
      </c>
      <c r="S29" s="21">
        <f t="shared" si="1"/>
        <v>1</v>
      </c>
    </row>
    <row r="30" spans="1:19" x14ac:dyDescent="0.25">
      <c r="A30" s="21">
        <v>108123</v>
      </c>
      <c r="B30" s="21">
        <v>1</v>
      </c>
      <c r="C30" s="21" t="str">
        <v>Opening Stock</v>
      </c>
      <c r="D30" s="21">
        <v>4</v>
      </c>
      <c r="E30" s="21" t="str">
        <v>BioLegend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>
        <v>4</v>
      </c>
      <c r="N30" s="21" t="str">
        <v>BioLegend</v>
      </c>
      <c r="O30" s="21" t="str">
        <v>Expired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x14ac:dyDescent="0.25">
      <c r="A31" s="21">
        <v>329702</v>
      </c>
      <c r="B31" s="21">
        <v>2</v>
      </c>
      <c r="C31" s="21" t="str">
        <v>Opening Stock</v>
      </c>
      <c r="D31" s="21">
        <v>4</v>
      </c>
      <c r="E31" s="21" t="str">
        <v>BioLegend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1</v>
      </c>
      <c r="L31" s="21" t="str">
        <v>STOCK</v>
      </c>
      <c r="M31" s="21" t="str">
        <v>4</v>
      </c>
      <c r="N31" s="21" t="str">
        <v>BioLegend</v>
      </c>
      <c r="O31" s="21" t="str">
        <v>Extra Purchase By Priya Madam</v>
      </c>
      <c r="P31" s="21" t="str">
        <v>STOCK</v>
      </c>
      <c r="Q31" s="21" t="str">
        <v>Stock</v>
      </c>
      <c r="R31" s="21" t="str">
        <v>STOCK</v>
      </c>
      <c r="S31" s="21">
        <f t="shared" si="1"/>
        <v>1</v>
      </c>
    </row>
    <row r="32" spans="1:19" x14ac:dyDescent="0.25">
      <c r="A32" s="21" t="str">
        <v>RU-187978-00-0020</v>
      </c>
      <c r="B32" s="21">
        <v>1</v>
      </c>
      <c r="C32" s="21" t="str">
        <v>Opening Stock</v>
      </c>
      <c r="D32" s="21">
        <v>-20</v>
      </c>
      <c r="E32" s="21" t="str">
        <v>Dharmacon</v>
      </c>
      <c r="F32" s="21" t="str">
        <v>Set of 4 item code (N-187978-01-0020, N-187978-02-0020, N-187978-03-0020, N-187978-04-0020)</v>
      </c>
      <c r="G32" s="21" t="str">
        <v>STOCK</v>
      </c>
      <c r="H32" s="21" t="str">
        <v>Stock</v>
      </c>
      <c r="I32" s="21" t="str">
        <v>STOCK</v>
      </c>
      <c r="K32" s="21">
        <f t="shared" si="0"/>
        <v>5</v>
      </c>
      <c r="L32" s="21" t="str">
        <v>Stock</v>
      </c>
      <c r="M32" s="21" t="str">
        <v>RT</v>
      </c>
      <c r="N32" s="21" t="str">
        <v>Biotium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5</v>
      </c>
    </row>
    <row r="33" spans="1:19" x14ac:dyDescent="0.25">
      <c r="A33" s="21">
        <v>16532</v>
      </c>
      <c r="B33" s="21">
        <v>21</v>
      </c>
      <c r="C33" s="21" t="str">
        <v>OPENING STOCK</v>
      </c>
      <c r="D33" s="21" t="str">
        <v>RT</v>
      </c>
      <c r="E33" s="21" t="str">
        <v>Sartorius</v>
      </c>
      <c r="F33" s="21">
        <v>0</v>
      </c>
      <c r="G33" s="21" t="str">
        <v>STOCK</v>
      </c>
      <c r="H33" s="21" t="str">
        <v>Stock</v>
      </c>
      <c r="I33" s="21" t="str">
        <v>STOCK</v>
      </c>
      <c r="K33" s="21">
        <f t="shared" si="0"/>
        <v>2</v>
      </c>
      <c r="L33" s="21" t="str">
        <v>STOCK</v>
      </c>
      <c r="M33" s="21" t="str">
        <v>RT</v>
      </c>
      <c r="N33" s="21" t="str">
        <v>Genei Lab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2</v>
      </c>
    </row>
    <row r="34" spans="1:19" x14ac:dyDescent="0.25">
      <c r="A34" s="21">
        <v>424401</v>
      </c>
      <c r="B34" s="21">
        <v>1</v>
      </c>
      <c r="C34" s="21" t="str">
        <v>PRIYANKA MADAM</v>
      </c>
      <c r="D34" s="21">
        <v>4</v>
      </c>
      <c r="E34" s="21" t="str">
        <v>BioLegend</v>
      </c>
      <c r="F34" s="21">
        <v>0</v>
      </c>
      <c r="G34" s="21" t="str">
        <v>Delhi</v>
      </c>
      <c r="H34" s="21" t="str">
        <v>Priyanka Madam</v>
      </c>
      <c r="I34" s="21" t="str">
        <v>Local</v>
      </c>
      <c r="K34" s="21">
        <f t="shared" ref="K34:K65" si="2">SUMIFS(B:B,C:C, L34,D:D, M34,E:E, N34,F:F, O34,G:G, P34,H:H, Q34)</f>
        <v>2</v>
      </c>
      <c r="L34" s="21" t="str">
        <v>STOCK</v>
      </c>
      <c r="M34" s="21">
        <v>-20</v>
      </c>
      <c r="N34" s="21" t="str">
        <v>Genei Lab</v>
      </c>
      <c r="O34" s="21" t="str">
        <v>One Piece Damaged received (Replacement received)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2</v>
      </c>
    </row>
    <row r="35" spans="1:19" x14ac:dyDescent="0.25">
      <c r="A35" s="21" t="str">
        <v>VS02H01</v>
      </c>
      <c r="B35" s="21">
        <v>2</v>
      </c>
      <c r="C35" s="21" t="str">
        <v>RG SONS</v>
      </c>
      <c r="D35" s="21" t="str">
        <v>RT</v>
      </c>
      <c r="E35" s="21" t="str">
        <v>SARTORIUS</v>
      </c>
      <c r="F35" s="21">
        <v>0</v>
      </c>
      <c r="G35" s="21" t="str">
        <v>Lucknow</v>
      </c>
      <c r="H35" s="21">
        <v>0</v>
      </c>
      <c r="I35" s="21" t="str">
        <v>OutStation</v>
      </c>
      <c r="K35" s="59">
        <f t="shared" si="2"/>
        <v>3</v>
      </c>
      <c r="L35" s="59" t="str">
        <v>STOCK</v>
      </c>
      <c r="M35" s="59">
        <v>-20</v>
      </c>
      <c r="N35" s="59" t="str">
        <v>Genei Lab</v>
      </c>
      <c r="O35" s="59">
        <v>0</v>
      </c>
      <c r="P35" s="59" t="str">
        <v>STOCK</v>
      </c>
      <c r="Q35" s="59" t="str">
        <v>Stock</v>
      </c>
      <c r="R35" s="59" t="str">
        <v>STOCK</v>
      </c>
      <c r="S35" s="59">
        <f t="shared" si="3"/>
        <v>3</v>
      </c>
    </row>
    <row r="36" spans="1:19" x14ac:dyDescent="0.25">
      <c r="A36" s="21" t="str">
        <v>HBM-EXP-B2.5</v>
      </c>
      <c r="B36" s="21">
        <v>5</v>
      </c>
      <c r="C36" s="21" t="str">
        <v>Sample (PM)</v>
      </c>
      <c r="D36" s="21">
        <v>4</v>
      </c>
      <c r="E36" s="21" t="str">
        <v>Hansa Biomed</v>
      </c>
      <c r="F36" s="21" t="str">
        <v>Priyanka Madam</v>
      </c>
      <c r="G36" s="21" t="str">
        <v>delhi</v>
      </c>
      <c r="H36" s="21" t="str">
        <v>Priyanka Madam</v>
      </c>
      <c r="I36" s="21" t="str">
        <v>Local</v>
      </c>
      <c r="K36" s="21">
        <f t="shared" si="2"/>
        <v>4</v>
      </c>
      <c r="L36" s="21" t="str">
        <v>STOCK</v>
      </c>
      <c r="M36" s="21">
        <v>4</v>
      </c>
      <c r="N36" s="21" t="str">
        <v>BioLegend</v>
      </c>
      <c r="O36" s="21" t="str">
        <v>Extra Received</v>
      </c>
      <c r="P36" s="21" t="str">
        <v>STOCK</v>
      </c>
      <c r="Q36" s="21" t="str">
        <v>Stock</v>
      </c>
      <c r="R36" s="21" t="str">
        <v>STOCK</v>
      </c>
      <c r="S36" s="21">
        <f t="shared" si="3"/>
        <v>4</v>
      </c>
    </row>
    <row r="37" spans="1:19" x14ac:dyDescent="0.25">
      <c r="A37" s="21" t="str">
        <v>SE2619T-2-1.5</v>
      </c>
      <c r="B37" s="21">
        <v>1</v>
      </c>
      <c r="C37" s="21" t="str">
        <v>SOUTH CAMPUS</v>
      </c>
      <c r="D37" s="21" t="str">
        <v>RT</v>
      </c>
      <c r="E37" s="21" t="str">
        <v>HOEFER</v>
      </c>
      <c r="F37" s="21">
        <v>0</v>
      </c>
      <c r="G37" s="21" t="str">
        <v>Delhi</v>
      </c>
      <c r="H37" s="21" t="str">
        <v>Sample</v>
      </c>
      <c r="I37" s="21" t="str">
        <v>Local</v>
      </c>
      <c r="K37" s="21">
        <f t="shared" si="2"/>
        <v>1</v>
      </c>
      <c r="L37" s="21" t="str">
        <v>stock</v>
      </c>
      <c r="M37" s="21">
        <v>4</v>
      </c>
      <c r="N37" s="21" t="str">
        <v>BioLegend</v>
      </c>
      <c r="O37" s="21" t="str">
        <v>Retrun From IGIB , Invoice Number 1058</v>
      </c>
      <c r="P37" s="21" t="str">
        <v>STOCK</v>
      </c>
      <c r="Q37" s="21" t="str">
        <v>Open Item</v>
      </c>
      <c r="R37" s="21" t="str">
        <v>STOCK</v>
      </c>
      <c r="S37" s="21">
        <f t="shared" si="3"/>
        <v>1</v>
      </c>
    </row>
    <row r="38" spans="1:19" x14ac:dyDescent="0.25">
      <c r="A38" s="21" t="str">
        <v>SE211A-10-1.5</v>
      </c>
      <c r="B38" s="21">
        <v>1</v>
      </c>
      <c r="C38" s="21" t="str">
        <v>SOUTH CAMPUS</v>
      </c>
      <c r="D38" s="21" t="str">
        <v>RT</v>
      </c>
      <c r="E38" s="21" t="str">
        <v>HOEFER</v>
      </c>
      <c r="F38" s="21">
        <v>0</v>
      </c>
      <c r="G38" s="21" t="str">
        <v>Delhi</v>
      </c>
      <c r="H38" s="21" t="str">
        <v>Sample</v>
      </c>
      <c r="I38" s="21" t="str">
        <v>Local</v>
      </c>
      <c r="K38" s="21">
        <f t="shared" si="2"/>
        <v>17</v>
      </c>
      <c r="L38" s="21" t="str">
        <v>STOCK</v>
      </c>
      <c r="M38" s="21">
        <v>-20</v>
      </c>
      <c r="N38" s="21" t="str">
        <v>Intron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17</v>
      </c>
    </row>
    <row r="39" spans="1:19" x14ac:dyDescent="0.25">
      <c r="A39" s="21">
        <v>316302</v>
      </c>
      <c r="B39" s="21">
        <v>2</v>
      </c>
      <c r="C39" s="21" t="str">
        <v>Stock</v>
      </c>
      <c r="D39" s="21">
        <v>4</v>
      </c>
      <c r="E39" s="21" t="str">
        <v>BioLegend</v>
      </c>
      <c r="F39" s="21" t="str">
        <v>Biocon Order Cancelled</v>
      </c>
      <c r="G39" s="21" t="str">
        <v>STOCK</v>
      </c>
      <c r="H39" s="21" t="str">
        <v>stock</v>
      </c>
      <c r="I39" s="21" t="str">
        <v>STOCK</v>
      </c>
      <c r="K39" s="21">
        <f t="shared" si="2"/>
        <v>3</v>
      </c>
      <c r="L39" s="21" t="str">
        <v>stock</v>
      </c>
      <c r="M39" s="21">
        <v>4</v>
      </c>
      <c r="N39" s="21" t="str">
        <v>Genexis Biotech</v>
      </c>
      <c r="O39" s="21" t="str">
        <v>Sample Received (Priyanka madam)</v>
      </c>
      <c r="P39" s="21" t="str">
        <v>STOCK</v>
      </c>
      <c r="Q39" s="21" t="str">
        <v>Stock</v>
      </c>
      <c r="R39" s="21" t="str">
        <v>STOCK</v>
      </c>
      <c r="S39" s="21">
        <f t="shared" si="3"/>
        <v>3</v>
      </c>
    </row>
    <row r="40" spans="1:19" x14ac:dyDescent="0.25">
      <c r="A40" s="21" t="str">
        <v>J-004924-06-0010</v>
      </c>
      <c r="B40" s="21">
        <v>1</v>
      </c>
      <c r="C40" s="21" t="str">
        <v>stock</v>
      </c>
      <c r="D40" s="21">
        <v>-20</v>
      </c>
      <c r="E40" s="21" t="str">
        <v>Dharmacon</v>
      </c>
      <c r="F40" s="21" t="str">
        <v>Extra Item Purchased (Informed by Dharmendra Sir)</v>
      </c>
      <c r="G40" s="21" t="str">
        <v>STOCK</v>
      </c>
      <c r="H40" s="21" t="str">
        <v>Stock</v>
      </c>
      <c r="I40" s="21" t="str">
        <v>STOCK</v>
      </c>
      <c r="K40" s="21">
        <f t="shared" si="2"/>
        <v>3</v>
      </c>
      <c r="L40" s="21" t="str">
        <v>Stock</v>
      </c>
      <c r="M40" s="21">
        <v>4</v>
      </c>
      <c r="N40" s="21" t="str">
        <v>BioLegend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3</v>
      </c>
    </row>
    <row r="41" spans="1:19" x14ac:dyDescent="0.25">
      <c r="A41" s="21">
        <v>814326</v>
      </c>
      <c r="B41" s="21">
        <v>2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1</v>
      </c>
      <c r="L41" s="21" t="str">
        <v>Stock</v>
      </c>
      <c r="M41" s="21">
        <v>4</v>
      </c>
      <c r="N41" s="21" t="str">
        <v>BioXcell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1</v>
      </c>
    </row>
    <row r="42" spans="1:19" x14ac:dyDescent="0.25">
      <c r="A42" s="21">
        <v>194825</v>
      </c>
      <c r="B42" s="21">
        <v>2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11</v>
      </c>
      <c r="L42" s="21" t="str">
        <v>STOCK</v>
      </c>
      <c r="M42" s="21">
        <v>4</v>
      </c>
      <c r="N42" s="21" t="str">
        <v>MP BIO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11</v>
      </c>
    </row>
    <row r="43" spans="1:19" x14ac:dyDescent="0.25">
      <c r="A43" s="21">
        <v>104772</v>
      </c>
      <c r="B43" s="21">
        <v>2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8</v>
      </c>
      <c r="L43" s="21" t="str">
        <v>Stock</v>
      </c>
      <c r="M43" s="21">
        <v>4</v>
      </c>
      <c r="N43" s="21" t="str">
        <v>DHARMACON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8</v>
      </c>
    </row>
    <row r="44" spans="1:19" x14ac:dyDescent="0.25">
      <c r="A44" s="21">
        <v>100570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4</v>
      </c>
      <c r="L44" s="21" t="str">
        <v>Stock</v>
      </c>
      <c r="M44" s="21">
        <v>-20</v>
      </c>
      <c r="N44" s="21" t="str">
        <v>DHARMACON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4</v>
      </c>
    </row>
    <row r="45" spans="1:19" x14ac:dyDescent="0.25">
      <c r="A45" s="21">
        <v>152574</v>
      </c>
      <c r="B45" s="21">
        <v>1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181</v>
      </c>
      <c r="L45" s="21" t="str">
        <v>STOCK</v>
      </c>
      <c r="M45" s="21" t="str">
        <v>RT</v>
      </c>
      <c r="N45" s="21" t="str">
        <v>BioLegend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181</v>
      </c>
    </row>
    <row r="46" spans="1:19" x14ac:dyDescent="0.25">
      <c r="A46" s="21">
        <v>193982</v>
      </c>
      <c r="B46" s="21">
        <v>4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1</v>
      </c>
      <c r="L46" s="21" t="str">
        <v>STOCK</v>
      </c>
      <c r="M46" s="21">
        <v>-20</v>
      </c>
      <c r="N46" s="21" t="str">
        <v>TargetMol</v>
      </c>
      <c r="O46" s="21" t="str">
        <v>EXTRA RECEIVED</v>
      </c>
      <c r="P46" s="21" t="str">
        <v>STOCK</v>
      </c>
      <c r="Q46" s="21" t="str">
        <v>Stock</v>
      </c>
      <c r="R46" s="21" t="str">
        <v>STOCK</v>
      </c>
      <c r="S46" s="21">
        <f t="shared" si="3"/>
        <v>1</v>
      </c>
    </row>
    <row r="47" spans="1:19" x14ac:dyDescent="0.25">
      <c r="A47" s="21">
        <v>1860454</v>
      </c>
      <c r="B47" s="21">
        <v>1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4</v>
      </c>
      <c r="L47" s="21" t="str">
        <v>UNKNOWN</v>
      </c>
      <c r="M47" s="21">
        <v>4</v>
      </c>
      <c r="N47" s="21" t="str">
        <v>BioLegend</v>
      </c>
      <c r="O47" s="21" t="str">
        <v>Demo Kit Mohan Sir (740811, 741146) 2 pcs Kit</v>
      </c>
      <c r="P47" s="21" t="str">
        <v>Unknown</v>
      </c>
      <c r="Q47" s="21" t="str">
        <v>Mohan Sir, (Demo)</v>
      </c>
      <c r="R47" s="21" t="str">
        <v>Unknown</v>
      </c>
      <c r="S47" s="21">
        <f t="shared" si="3"/>
        <v>4</v>
      </c>
    </row>
    <row r="48" spans="1:19" x14ac:dyDescent="0.25">
      <c r="A48" s="21">
        <v>6553050</v>
      </c>
      <c r="B48" s="21">
        <v>1</v>
      </c>
      <c r="C48" s="21" t="str">
        <v>Stock</v>
      </c>
      <c r="D48" s="21" t="str">
        <v>RT</v>
      </c>
      <c r="E48" s="21" t="str">
        <v>Mp Bio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1</v>
      </c>
      <c r="L48" s="21" t="str">
        <v>Unknown</v>
      </c>
      <c r="M48" s="21" t="str">
        <v>RT</v>
      </c>
      <c r="N48" s="21" t="str">
        <v>BioLegend</v>
      </c>
      <c r="O48" s="21" t="str">
        <v>Mohn Sir (Sample) Aurigine Onco</v>
      </c>
      <c r="P48" s="21" t="str">
        <v>Unknown</v>
      </c>
      <c r="Q48" s="21" t="str">
        <v>Mohan sir,(Sample) Aurigine Onco</v>
      </c>
      <c r="R48" s="21" t="str">
        <v>Unknown</v>
      </c>
      <c r="S48" s="21">
        <f t="shared" si="3"/>
        <v>1</v>
      </c>
    </row>
    <row r="49" spans="1:19" x14ac:dyDescent="0.25">
      <c r="A49" s="21">
        <v>194002</v>
      </c>
      <c r="B49" s="21">
        <v>2</v>
      </c>
      <c r="C49" s="21" t="str">
        <v>Stock</v>
      </c>
      <c r="D49" s="21" t="str">
        <v>RT</v>
      </c>
      <c r="E49" s="21" t="str">
        <v>Mp Bio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1</v>
      </c>
      <c r="L49" s="21" t="str">
        <v>Unknown</v>
      </c>
      <c r="M49" s="21">
        <v>4</v>
      </c>
      <c r="N49" s="21" t="str">
        <v>BioLegend</v>
      </c>
      <c r="O49" s="21" t="str">
        <v>Mohn Sir (Sample) Aurigine Onco</v>
      </c>
      <c r="P49" s="21" t="str">
        <v>Unknown</v>
      </c>
      <c r="Q49" s="21" t="str">
        <v>Mohan sir,(Sample) Aurigine Onco</v>
      </c>
      <c r="R49" s="21" t="str">
        <v>Unknown</v>
      </c>
      <c r="S49" s="21">
        <f t="shared" si="3"/>
        <v>1</v>
      </c>
    </row>
    <row r="50" spans="1:19" x14ac:dyDescent="0.25">
      <c r="A50" s="21">
        <v>16532</v>
      </c>
      <c r="B50" s="21">
        <v>11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>
        <v>0</v>
      </c>
      <c r="M50" s="59">
        <v>0</v>
      </c>
      <c r="N50" s="59">
        <v>0</v>
      </c>
      <c r="O50" s="59">
        <v>0</v>
      </c>
      <c r="P50" s="59">
        <v>0</v>
      </c>
      <c r="Q50" s="59">
        <v>0</v>
      </c>
      <c r="R50" s="59">
        <v>0</v>
      </c>
      <c r="S50" s="59">
        <f t="shared" si="3"/>
        <v>0</v>
      </c>
    </row>
    <row r="51" spans="1:19" x14ac:dyDescent="0.25">
      <c r="A51" s="21">
        <v>16533</v>
      </c>
      <c r="B51" s="21">
        <v>9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x14ac:dyDescent="0.25">
      <c r="A52" s="59" t="str">
        <v>VS0191</v>
      </c>
      <c r="B52" s="59">
        <v>1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VS0141</v>
      </c>
      <c r="B53" s="21">
        <v>1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15407-47-MIN</v>
      </c>
      <c r="B54" s="21">
        <v>2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VS04T01</v>
      </c>
      <c r="B55" s="21">
        <v>2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VS04T01</v>
      </c>
      <c r="B56" s="21">
        <v>4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VS15T91</v>
      </c>
      <c r="B57" s="21">
        <v>3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VS15T21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VS2051</v>
      </c>
      <c r="B59" s="21">
        <v>1</v>
      </c>
      <c r="C59" s="21" t="str">
        <v>Stock</v>
      </c>
      <c r="D59" s="21" t="str">
        <v>RT</v>
      </c>
      <c r="E59" s="21" t="str">
        <v>Sartorius</v>
      </c>
      <c r="F59" s="21">
        <v>0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VS15TR21</v>
      </c>
      <c r="B60" s="21">
        <v>1</v>
      </c>
      <c r="C60" s="21" t="str">
        <v>Stock</v>
      </c>
      <c r="D60" s="21" t="str">
        <v>RT</v>
      </c>
      <c r="E60" s="21" t="str">
        <v>Sartorius</v>
      </c>
      <c r="F60" s="21">
        <v>0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>
        <v>631151</v>
      </c>
      <c r="B61" s="21">
        <v>1</v>
      </c>
      <c r="C61" s="21" t="str">
        <v>STOCK</v>
      </c>
      <c r="D61" s="21">
        <v>4</v>
      </c>
      <c r="E61" s="21" t="str">
        <v>BioLegend</v>
      </c>
      <c r="F61" s="21" t="str">
        <v>FOC Informed By Priya Madam and informed to SM Sir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>
        <v>656801</v>
      </c>
      <c r="B62" s="21">
        <v>1</v>
      </c>
      <c r="C62" s="21" t="str">
        <v>STOCK</v>
      </c>
      <c r="D62" s="21">
        <v>4</v>
      </c>
      <c r="E62" s="21" t="str">
        <v>BioLegend</v>
      </c>
      <c r="F62" s="21" t="str">
        <v>FOC Informed By Priya Madam and informed to SM Sir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>
        <v>805002</v>
      </c>
      <c r="B63" s="21">
        <v>1</v>
      </c>
      <c r="C63" s="21" t="str">
        <v>STOCK</v>
      </c>
      <c r="D63" s="21">
        <v>4</v>
      </c>
      <c r="E63" s="21" t="str">
        <v>BioLegend</v>
      </c>
      <c r="F63" s="21" t="str">
        <v>FOC Informed By Priya Madam and informed to SM Sir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092913726</v>
      </c>
      <c r="B64" s="21">
        <v>10</v>
      </c>
      <c r="C64" s="21" t="str">
        <v>Stock</v>
      </c>
      <c r="D64" s="21">
        <v>-20</v>
      </c>
      <c r="E64" s="21" t="str">
        <v>Mp Bio</v>
      </c>
      <c r="F64" s="21">
        <v>0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TM125-220</v>
      </c>
      <c r="B65" s="21">
        <v>1</v>
      </c>
      <c r="C65" s="21" t="str">
        <v>STOCK</v>
      </c>
      <c r="D65" s="21" t="str">
        <v>RT</v>
      </c>
      <c r="E65" s="21" t="str">
        <v>Revvity</v>
      </c>
      <c r="F65" s="21" t="str">
        <v>MACHINE (PRIYANKA MADAM)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 t="str">
        <v>TM-125-220-05</v>
      </c>
      <c r="B66" s="21">
        <v>1</v>
      </c>
      <c r="C66" s="21" t="str">
        <v>STOCK</v>
      </c>
      <c r="D66" s="21" t="str">
        <v>RT</v>
      </c>
      <c r="E66" s="21" t="str">
        <v>Revvity</v>
      </c>
      <c r="F66" s="21" t="str">
        <v>MACHINE (PRIYANKA MADAM)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344812</v>
      </c>
      <c r="B67" s="21">
        <v>1</v>
      </c>
      <c r="C67" s="21" t="str">
        <v>STOCK</v>
      </c>
      <c r="D67" s="21">
        <v>4</v>
      </c>
      <c r="E67" s="21" t="str">
        <v>BioLegend</v>
      </c>
      <c r="F67" s="21" t="str">
        <v>Return From Bio Health (Extra Purchase infromed by Priynka Madam)</v>
      </c>
      <c r="G67" s="21" t="str">
        <v>STOCK</v>
      </c>
      <c r="H67" s="21" t="str">
        <v>Priyanka Madam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421403</v>
      </c>
      <c r="B68" s="21">
        <v>1</v>
      </c>
      <c r="C68" s="21" t="str">
        <v>STOCK</v>
      </c>
      <c r="D68" s="21">
        <v>4</v>
      </c>
      <c r="E68" s="21" t="str">
        <v>BioLegend</v>
      </c>
      <c r="F68" s="21" t="str">
        <v>Expired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6542050</v>
      </c>
      <c r="B69" s="21">
        <v>1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6539025</v>
      </c>
      <c r="B70" s="21">
        <v>1</v>
      </c>
      <c r="C70" s="21" t="str">
        <v>Stock</v>
      </c>
      <c r="D70" s="21" t="str">
        <v>RT</v>
      </c>
      <c r="E70" s="21" t="str">
        <v>Mp Bio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6552050</v>
      </c>
      <c r="B71" s="21">
        <v>6</v>
      </c>
      <c r="C71" s="21" t="str">
        <v>Stock</v>
      </c>
      <c r="D71" s="21" t="str">
        <v>RT</v>
      </c>
      <c r="E71" s="21" t="str">
        <v>Mp Bio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300408</v>
      </c>
      <c r="B72" s="21">
        <v>1</v>
      </c>
      <c r="C72" s="21" t="str">
        <v>STOCK</v>
      </c>
      <c r="D72" s="21" t="str">
        <v>4</v>
      </c>
      <c r="E72" s="21" t="str">
        <v>BioLegend</v>
      </c>
      <c r="F72" s="21" t="str">
        <v>Extra Purchase By Priya Madam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41003</v>
      </c>
      <c r="B73" s="21">
        <v>1</v>
      </c>
      <c r="C73" s="21" t="str">
        <v>Stock</v>
      </c>
      <c r="D73" s="21" t="str">
        <v>RT</v>
      </c>
      <c r="E73" s="21" t="str">
        <v>Biotium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116910001</v>
      </c>
      <c r="B74" s="21">
        <v>1</v>
      </c>
      <c r="C74" s="21" t="str">
        <v>Stock</v>
      </c>
      <c r="D74" s="21" t="str">
        <v>RT</v>
      </c>
      <c r="E74" s="21" t="str">
        <v>Mp Bio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VS15T01</v>
      </c>
      <c r="B75" s="21">
        <v>1</v>
      </c>
      <c r="C75" s="21" t="str">
        <v>Stock</v>
      </c>
      <c r="D75" s="21" t="str">
        <v>RT</v>
      </c>
      <c r="E75" s="21" t="str">
        <v>Sartorius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2600505001730</v>
      </c>
      <c r="B76" s="21">
        <v>2</v>
      </c>
      <c r="C76" s="21" t="str">
        <v>STOCK</v>
      </c>
      <c r="D76" s="21" t="str">
        <v>RT</v>
      </c>
      <c r="E76" s="21" t="str">
        <v>Genei Lab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2662070501730</v>
      </c>
      <c r="B77" s="21">
        <v>2</v>
      </c>
      <c r="C77" s="21" t="str">
        <v>STOCK</v>
      </c>
      <c r="D77" s="21">
        <v>-20</v>
      </c>
      <c r="E77" s="21" t="str">
        <v>Genei Lab</v>
      </c>
      <c r="F77" s="21" t="str">
        <v>One Piece Damaged received (Replacement received)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2662670501730</v>
      </c>
      <c r="B78" s="21">
        <v>2</v>
      </c>
      <c r="C78" s="21" t="str">
        <v>STOCK</v>
      </c>
      <c r="D78" s="21">
        <v>-20</v>
      </c>
      <c r="E78" s="21" t="str">
        <v>Genei Lab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0210064710</v>
      </c>
      <c r="B79" s="21">
        <v>1</v>
      </c>
      <c r="C79" s="21" t="str">
        <v>Stock</v>
      </c>
      <c r="D79" s="21">
        <v>-20</v>
      </c>
      <c r="E79" s="21" t="str">
        <v>Mp Bio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16532</v>
      </c>
      <c r="B80" s="21">
        <v>18</v>
      </c>
      <c r="C80" s="21" t="str">
        <v>Stock</v>
      </c>
      <c r="D80" s="21" t="str">
        <v>RT</v>
      </c>
      <c r="E80" s="21" t="str">
        <v>Sartorius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 t="str">
        <v>VS15T21</v>
      </c>
      <c r="B81" s="21">
        <v>4</v>
      </c>
      <c r="C81" s="21" t="str">
        <v>Stock</v>
      </c>
      <c r="D81" s="21" t="str">
        <v>RT</v>
      </c>
      <c r="E81" s="21" t="str">
        <v>Sartorius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432504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431304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Extra Received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430804</v>
      </c>
      <c r="B84" s="21">
        <v>1</v>
      </c>
      <c r="C84" s="21" t="str">
        <v>STOCK</v>
      </c>
      <c r="D84" s="21">
        <v>4</v>
      </c>
      <c r="E84" s="21" t="str">
        <v>BioLegend</v>
      </c>
      <c r="F84" s="21" t="str">
        <v>Extra Received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430904</v>
      </c>
      <c r="B85" s="21">
        <v>1</v>
      </c>
      <c r="C85" s="21" t="str">
        <v>STOCK</v>
      </c>
      <c r="D85" s="21">
        <v>4</v>
      </c>
      <c r="E85" s="21" t="str">
        <v>BioLegend</v>
      </c>
      <c r="F85" s="21" t="str">
        <v>Extra Received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850494</v>
      </c>
      <c r="B86" s="21">
        <v>1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424602</v>
      </c>
      <c r="B87" s="21">
        <v>1</v>
      </c>
      <c r="C87" s="21" t="str">
        <v>stock</v>
      </c>
      <c r="D87" s="21">
        <v>4</v>
      </c>
      <c r="E87" s="21" t="str">
        <v>BioLegend</v>
      </c>
      <c r="F87" s="21" t="str">
        <v>Retrun From IGIB , Invoice Number 1058</v>
      </c>
      <c r="G87" s="21" t="str">
        <v>STOCK</v>
      </c>
      <c r="H87" s="21" t="str">
        <v>Open Item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25021.5</v>
      </c>
      <c r="B88" s="21">
        <v>10</v>
      </c>
      <c r="C88" s="21" t="str">
        <v>STOCK</v>
      </c>
      <c r="D88" s="21">
        <v>-20</v>
      </c>
      <c r="E88" s="21" t="str">
        <v>Intron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25021.5</v>
      </c>
      <c r="B89" s="21">
        <v>7</v>
      </c>
      <c r="C89" s="21" t="str">
        <v>stock</v>
      </c>
      <c r="D89" s="21">
        <v>-20</v>
      </c>
      <c r="E89" s="21" t="str">
        <v>Intron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 t="str">
        <v>LSM 1077</v>
      </c>
      <c r="B90" s="21">
        <v>3</v>
      </c>
      <c r="C90" s="21" t="str">
        <v>stock</v>
      </c>
      <c r="D90" s="21">
        <v>4</v>
      </c>
      <c r="E90" s="21" t="str">
        <v>Genexis Biotech</v>
      </c>
      <c r="F90" s="21" t="str">
        <v>Sample Received (Priyanka madam)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152624</v>
      </c>
      <c r="B91" s="21">
        <v>1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 t="str">
        <v>0602100031730</v>
      </c>
      <c r="B92" s="21">
        <v>1</v>
      </c>
      <c r="C92" s="21" t="str">
        <v>STOCK</v>
      </c>
      <c r="D92" s="21">
        <v>-20</v>
      </c>
      <c r="E92" s="21" t="str">
        <v>Genei Lab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421101</v>
      </c>
      <c r="B93" s="21">
        <v>3</v>
      </c>
      <c r="C93" s="21" t="str">
        <v>Stock</v>
      </c>
      <c r="D93" s="21">
        <v>4</v>
      </c>
      <c r="E93" s="21" t="str">
        <v>BioLegend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41003</v>
      </c>
      <c r="B94" s="21">
        <v>4</v>
      </c>
      <c r="C94" s="21" t="str">
        <v>Stock</v>
      </c>
      <c r="D94" s="21" t="str">
        <v>RT</v>
      </c>
      <c r="E94" s="21" t="str">
        <v>Biotium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 t="str">
        <v>BE0416</v>
      </c>
      <c r="B95" s="21">
        <v>1</v>
      </c>
      <c r="C95" s="21" t="str">
        <v>Stock</v>
      </c>
      <c r="D95" s="21">
        <v>4</v>
      </c>
      <c r="E95" s="21" t="str">
        <v>BioXcell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 t="str">
        <v>092913726</v>
      </c>
      <c r="B96" s="21">
        <v>3</v>
      </c>
      <c r="C96" s="21" t="str">
        <v>Stock</v>
      </c>
      <c r="D96" s="21">
        <v>-20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805615</v>
      </c>
      <c r="B97" s="21">
        <v>2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4064112</v>
      </c>
      <c r="B98" s="21">
        <v>4</v>
      </c>
      <c r="C98" s="21" t="str">
        <v>STOCK</v>
      </c>
      <c r="D98" s="21">
        <v>4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11TRIMPR01</v>
      </c>
      <c r="B99" s="21">
        <v>3</v>
      </c>
      <c r="C99" s="21" t="str">
        <v>STOCK</v>
      </c>
      <c r="D99" s="21" t="str">
        <v>RT</v>
      </c>
      <c r="E99" s="21" t="str">
        <v>MP BIO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16006925</v>
      </c>
      <c r="B100" s="21">
        <v>4</v>
      </c>
      <c r="C100" s="21" t="str">
        <v>STOCK</v>
      </c>
      <c r="D100" s="21">
        <v>4</v>
      </c>
      <c r="E100" s="21" t="str">
        <v>MP BIO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B-003000-WB-100</v>
      </c>
      <c r="B101" s="21">
        <v>5</v>
      </c>
      <c r="C101" s="21" t="str">
        <v>Stock</v>
      </c>
      <c r="D101" s="21">
        <v>4</v>
      </c>
      <c r="E101" s="21" t="str">
        <v>DHARMACON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D-001810-10-05</v>
      </c>
      <c r="B102" s="21">
        <v>4</v>
      </c>
      <c r="C102" s="21" t="str">
        <v>Stock</v>
      </c>
      <c r="D102" s="21">
        <v>-20</v>
      </c>
      <c r="E102" s="21" t="str">
        <v>DHARMACON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T-2001-02</v>
      </c>
      <c r="B103" s="21">
        <v>3</v>
      </c>
      <c r="C103" s="21" t="str">
        <v>Stock</v>
      </c>
      <c r="D103" s="21">
        <v>4</v>
      </c>
      <c r="E103" s="21" t="str">
        <v>DHARMACON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1261254</v>
      </c>
      <c r="B104" s="21">
        <v>3</v>
      </c>
      <c r="C104" s="21" t="str">
        <v>Stock</v>
      </c>
      <c r="D104" s="21">
        <v>4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740379</v>
      </c>
      <c r="B105" s="21">
        <v>181</v>
      </c>
      <c r="C105" s="21" t="str">
        <v>STOCK</v>
      </c>
      <c r="D105" s="21" t="str">
        <v>RT</v>
      </c>
      <c r="E105" s="21" t="str">
        <v>BioLegend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T-0928</v>
      </c>
      <c r="B106" s="21">
        <v>1</v>
      </c>
      <c r="C106" s="21" t="str">
        <v>STOCK</v>
      </c>
      <c r="D106" s="21">
        <v>-20</v>
      </c>
      <c r="E106" s="21" t="str">
        <v>TargetMol</v>
      </c>
      <c r="F106" s="21" t="str">
        <v>EXTRA RECEIVED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11TRIMPR01</v>
      </c>
      <c r="B107" s="21">
        <v>1</v>
      </c>
      <c r="C107" s="21" t="str">
        <v>STOCK</v>
      </c>
      <c r="D107" s="21" t="str">
        <v>RT</v>
      </c>
      <c r="E107" s="21" t="str">
        <v>MP BIO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740811</v>
      </c>
      <c r="B108" s="21">
        <v>2</v>
      </c>
      <c r="C108" s="21" t="str">
        <v>UNKNOWN</v>
      </c>
      <c r="D108" s="21">
        <v>4</v>
      </c>
      <c r="E108" s="21" t="str">
        <v>BioLegend</v>
      </c>
      <c r="F108" s="21" t="str">
        <v>Demo Kit Mohan Sir (740811, 741146) 2 pcs Kit</v>
      </c>
      <c r="G108" s="21" t="str">
        <v>Unknown</v>
      </c>
      <c r="H108" s="21" t="str">
        <v>Mohan Sir, (Demo)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741146</v>
      </c>
      <c r="B109" s="21">
        <v>2</v>
      </c>
      <c r="C109" s="21" t="str">
        <v>UNKNOWN</v>
      </c>
      <c r="D109" s="21">
        <v>4</v>
      </c>
      <c r="E109" s="21" t="str">
        <v>BioLegend</v>
      </c>
      <c r="F109" s="21" t="str">
        <v>Demo Kit Mohan Sir (740811, 741146) 2 pcs Kit</v>
      </c>
      <c r="G109" s="21" t="str">
        <v>Unknown</v>
      </c>
      <c r="H109" s="21" t="str">
        <v>Mohan Sir, (Demo)</v>
      </c>
      <c r="I109" s="21" t="str">
        <v>Unknown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740379</v>
      </c>
      <c r="B110" s="21">
        <v>1</v>
      </c>
      <c r="C110" s="21" t="str">
        <v>Unknown</v>
      </c>
      <c r="D110" s="21" t="str">
        <v>RT</v>
      </c>
      <c r="E110" s="21" t="str">
        <v>BioLegend</v>
      </c>
      <c r="F110" s="21" t="str">
        <v>Mohn Sir (Sample) Aurigine Onco</v>
      </c>
      <c r="G110" s="21" t="str">
        <v>Unknown</v>
      </c>
      <c r="H110" s="21" t="str">
        <v>Mohan sir,(Sample) Aurigine Onco</v>
      </c>
      <c r="I110" s="21" t="str">
        <v>Unknown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741110</v>
      </c>
      <c r="B111" s="21">
        <v>1</v>
      </c>
      <c r="C111" s="21" t="str">
        <v>Unknown</v>
      </c>
      <c r="D111" s="21">
        <v>4</v>
      </c>
      <c r="E111" s="21" t="str">
        <v>BioLegend</v>
      </c>
      <c r="F111" s="21" t="str">
        <v>Mohn Sir (Sample) Aurigine Onco</v>
      </c>
      <c r="G111" s="21" t="str">
        <v>Unknown</v>
      </c>
      <c r="H111" s="21" t="str">
        <v>Mohan sir,(Sample) Aurigine Onco</v>
      </c>
      <c r="I111" s="21" t="str">
        <v>Unknown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9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2</v>
      </c>
      <c r="E2" s="1" t="str">
        <v>Local</v>
      </c>
      <c r="F2" s="1" t="str">
        <v>Priyanka Madam</v>
      </c>
    </row>
    <row r="3" spans="1:6" x14ac:dyDescent="0.25">
      <c r="A3" s="1" t="str">
        <v>APOLLO CHENNAI</v>
      </c>
      <c r="B3" s="1">
        <v>4</v>
      </c>
      <c r="C3" s="1" t="str">
        <v>BioLegend</v>
      </c>
      <c r="D3" s="1">
        <v>1</v>
      </c>
      <c r="E3" s="1" t="str">
        <v>OutStation</v>
      </c>
      <c r="F3" s="1" t="str">
        <v>PO Awaited</v>
      </c>
    </row>
    <row r="4" spans="1:6" x14ac:dyDescent="0.25">
      <c r="A4" s="1" t="str">
        <v>ARAGEN</v>
      </c>
      <c r="B4" s="1">
        <v>4</v>
      </c>
      <c r="C4" s="1" t="str">
        <v>DHARMACON</v>
      </c>
      <c r="D4" s="1">
        <v>1</v>
      </c>
      <c r="E4" s="1" t="str">
        <v>OutStation</v>
      </c>
      <c r="F4" s="1" t="str">
        <v>Back Order</v>
      </c>
    </row>
    <row r="5" spans="1:6" x14ac:dyDescent="0.25">
      <c r="A5" s="1" t="str">
        <v>ASHOKA</v>
      </c>
      <c r="B5" s="1">
        <v>4</v>
      </c>
      <c r="C5" s="1" t="str">
        <v>BioLegend</v>
      </c>
      <c r="D5" s="1">
        <v>3</v>
      </c>
      <c r="E5" s="1" t="str">
        <v>Local</v>
      </c>
      <c r="F5" s="1" t="str">
        <v>Deepak / Priyanka Madam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GK BIO</v>
      </c>
      <c r="B8" s="1">
        <v>-20</v>
      </c>
      <c r="C8" s="1" t="str">
        <v>TARGETMOL</v>
      </c>
      <c r="D8" s="1">
        <v>1</v>
      </c>
      <c r="E8" s="1" t="str">
        <v>OutStation</v>
      </c>
      <c r="F8" s="1" t="str">
        <v>Sample</v>
      </c>
    </row>
    <row r="9" spans="1:6" x14ac:dyDescent="0.25">
      <c r="A9" s="1" t="str">
        <v>GOLDLAKE</v>
      </c>
      <c r="B9" s="1">
        <v>4</v>
      </c>
      <c r="C9" s="1" t="str">
        <v>CYTOSKELETON</v>
      </c>
      <c r="D9" s="1">
        <v>1</v>
      </c>
      <c r="E9" s="1" t="str">
        <v>OutStation</v>
      </c>
      <c r="F9" s="1" t="str">
        <v>PAYMENT PENDING</v>
      </c>
    </row>
    <row r="10" spans="1:6" x14ac:dyDescent="0.25">
      <c r="A10" s="1" t="str">
        <v>IIT KANPUR</v>
      </c>
      <c r="B10" s="1">
        <v>-20</v>
      </c>
      <c r="C10" s="1" t="str">
        <v>DHARMACON</v>
      </c>
      <c r="D10" s="1">
        <v>1</v>
      </c>
      <c r="E10" s="1" t="str">
        <v>OutStation</v>
      </c>
      <c r="F10" s="1" t="str">
        <v>Back Order</v>
      </c>
    </row>
    <row r="11" spans="1:6" x14ac:dyDescent="0.25">
      <c r="A11" s="1" t="str">
        <v>ILS</v>
      </c>
      <c r="B11" s="1">
        <v>-20</v>
      </c>
      <c r="C11" s="1" t="str">
        <v>DHARMACON</v>
      </c>
      <c r="D11" s="1">
        <v>7</v>
      </c>
      <c r="E11" s="1" t="str">
        <v>OutStation</v>
      </c>
      <c r="F11" s="1" t="str">
        <v>PO Awaited</v>
      </c>
    </row>
    <row r="12" spans="1:6" x14ac:dyDescent="0.25">
      <c r="A12" s="1" t="str">
        <v>NCBS</v>
      </c>
      <c r="B12" s="1">
        <v>-20</v>
      </c>
      <c r="C12" s="1" t="str">
        <v>DHARMACON</v>
      </c>
      <c r="D12" s="1">
        <v>2</v>
      </c>
      <c r="E12" s="1" t="str">
        <v>OutStation</v>
      </c>
      <c r="F12" s="1" t="str">
        <v>PO Awaited</v>
      </c>
    </row>
    <row r="13" spans="1:6" x14ac:dyDescent="0.25">
      <c r="A13" s="1" t="str">
        <v>NNF</v>
      </c>
      <c r="B13" s="1">
        <v>-20</v>
      </c>
      <c r="C13" s="1" t="str">
        <v>Targetmol</v>
      </c>
      <c r="D13" s="1">
        <v>1</v>
      </c>
      <c r="E13" s="1" t="str">
        <v>OutStation</v>
      </c>
      <c r="F13" s="1" t="str">
        <v>Sample / Back Order</v>
      </c>
    </row>
    <row r="14" spans="1:6" x14ac:dyDescent="0.25">
      <c r="A14" s="1" t="str">
        <v>Opening Stock</v>
      </c>
      <c r="B14" s="1">
        <v>-20</v>
      </c>
      <c r="C14" s="1" t="str">
        <v>BioLegend</v>
      </c>
      <c r="D14" s="1">
        <v>8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>
        <v>4</v>
      </c>
      <c r="C15" s="1" t="str">
        <v>BioLegend</v>
      </c>
      <c r="D15" s="1">
        <v>10</v>
      </c>
      <c r="E15" s="1" t="str">
        <v>STOCK</v>
      </c>
      <c r="F15" s="1" t="str">
        <v>Stock</v>
      </c>
    </row>
    <row r="16" spans="1:6" x14ac:dyDescent="0.25">
      <c r="A16" s="1" t="str">
        <v>Opening Stock</v>
      </c>
      <c r="B16" s="1">
        <v>-20</v>
      </c>
      <c r="C16" s="1" t="str">
        <v>Dharmacon</v>
      </c>
      <c r="D16" s="1">
        <v>1</v>
      </c>
      <c r="E16" s="1" t="str">
        <v>STOCK</v>
      </c>
      <c r="F16" s="1" t="str">
        <v>Stock</v>
      </c>
    </row>
    <row r="17" spans="1:6" x14ac:dyDescent="0.25">
      <c r="A17" s="1" t="str">
        <v>OPENING STOCK</v>
      </c>
      <c r="B17" s="1" t="str">
        <v>RT</v>
      </c>
      <c r="C17" s="1" t="str">
        <v>Sartorius</v>
      </c>
      <c r="D17" s="1">
        <v>21</v>
      </c>
      <c r="E17" s="1" t="str">
        <v>STOCK</v>
      </c>
      <c r="F17" s="1" t="str">
        <v>Stock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RG SONS</v>
      </c>
      <c r="B19" s="1" t="str">
        <v>RT</v>
      </c>
      <c r="C19" s="1" t="str">
        <v>SARTORIUS</v>
      </c>
      <c r="D19" s="1">
        <v>2</v>
      </c>
      <c r="E19" s="1" t="str">
        <v>OutStation</v>
      </c>
      <c r="F19" s="1">
        <v>0</v>
      </c>
    </row>
    <row r="20" spans="1:6" x14ac:dyDescent="0.25">
      <c r="A20" s="1" t="str">
        <v>Sample (PM)</v>
      </c>
      <c r="B20" s="1">
        <v>4</v>
      </c>
      <c r="C20" s="1" t="str">
        <v>Hansa Biomed</v>
      </c>
      <c r="D20" s="1">
        <v>5</v>
      </c>
      <c r="E20" s="1" t="str">
        <v>Local</v>
      </c>
      <c r="F20" s="1" t="str">
        <v>Priyanka Madam</v>
      </c>
    </row>
    <row r="21" spans="1:6" x14ac:dyDescent="0.25">
      <c r="A21" s="1" t="str">
        <v>SOUTH CAMPUS</v>
      </c>
      <c r="B21" s="1" t="str">
        <v>RT</v>
      </c>
      <c r="C21" s="1" t="str">
        <v>HOEFER</v>
      </c>
      <c r="D21" s="1">
        <v>2</v>
      </c>
      <c r="E21" s="1" t="str">
        <v>Local</v>
      </c>
      <c r="F21" s="1" t="str">
        <v>Sample</v>
      </c>
    </row>
    <row r="22" spans="1:6" x14ac:dyDescent="0.25">
      <c r="A22" s="1" t="str">
        <v>Stock</v>
      </c>
      <c r="B22" s="1">
        <v>4</v>
      </c>
      <c r="C22" s="1" t="str">
        <v>BioLegend</v>
      </c>
      <c r="D22" s="1">
        <v>2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>
        <v>-20</v>
      </c>
      <c r="C23" s="1" t="str">
        <v>Dharmacon</v>
      </c>
      <c r="D23" s="1">
        <v>1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Mp Bio</v>
      </c>
      <c r="D24" s="1">
        <v>33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 t="str">
        <v>RT</v>
      </c>
      <c r="C25" s="1" t="str">
        <v>Sartorius</v>
      </c>
      <c r="D25" s="1">
        <v>59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3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-20</v>
      </c>
      <c r="C27" s="1" t="str">
        <v>Mp Bio</v>
      </c>
      <c r="D27" s="1">
        <v>14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RT</v>
      </c>
      <c r="C28" s="1" t="str">
        <v>Revvity</v>
      </c>
      <c r="D28" s="1">
        <v>2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</v>
      </c>
      <c r="E29" s="1" t="str">
        <v>STOCK</v>
      </c>
      <c r="F29" s="1" t="str">
        <v>Priyanka Madam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4</v>
      </c>
      <c r="C31" s="1" t="str">
        <v>BioLegend</v>
      </c>
      <c r="D31" s="1">
        <v>1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Biotium</v>
      </c>
      <c r="D32" s="1">
        <v>5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Genei Lab</v>
      </c>
      <c r="D35" s="1">
        <v>3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4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BioLegend</v>
      </c>
      <c r="D37" s="1">
        <v>1</v>
      </c>
      <c r="E37" s="1" t="str">
        <v>STOCK</v>
      </c>
      <c r="F37" s="1" t="str">
        <v>Open Item</v>
      </c>
    </row>
    <row r="38" spans="1:6" x14ac:dyDescent="0.25">
      <c r="A38" s="1" t="str">
        <v>STOCK</v>
      </c>
      <c r="B38" s="1">
        <v>-20</v>
      </c>
      <c r="C38" s="1" t="str">
        <v>Intron</v>
      </c>
      <c r="D38" s="1">
        <v>17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Genexis Biotech</v>
      </c>
      <c r="D39" s="1">
        <v>3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BioXcell</v>
      </c>
      <c r="D40" s="1">
        <v>1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MP BIO</v>
      </c>
      <c r="D41" s="1">
        <v>11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DHARMACON</v>
      </c>
      <c r="D42" s="1">
        <v>8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DHARMACON</v>
      </c>
      <c r="D43" s="1">
        <v>4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 t="str">
        <v>RT</v>
      </c>
      <c r="C44" s="1" t="str">
        <v>BioLegend</v>
      </c>
      <c r="D44" s="1">
        <v>181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-20</v>
      </c>
      <c r="C45" s="1" t="str">
        <v>TargetMol</v>
      </c>
      <c r="D45" s="1">
        <v>1</v>
      </c>
      <c r="E45" s="1" t="str">
        <v>STOCK</v>
      </c>
      <c r="F45" s="1" t="str">
        <v>Stock</v>
      </c>
    </row>
    <row r="46" spans="1:6" x14ac:dyDescent="0.25">
      <c r="A46" s="1" t="str">
        <v>UNKNOWN</v>
      </c>
      <c r="B46" s="1">
        <v>4</v>
      </c>
      <c r="C46" s="1" t="str">
        <v>BioLegend</v>
      </c>
      <c r="D46" s="1">
        <v>4</v>
      </c>
      <c r="E46" s="1" t="str">
        <v>Unknown</v>
      </c>
      <c r="F46" s="1" t="str">
        <v>Mohan Sir, (Demo)</v>
      </c>
    </row>
    <row r="47" spans="1:6" x14ac:dyDescent="0.25">
      <c r="A47" s="1" t="str">
        <v>Unknown</v>
      </c>
      <c r="B47" s="1" t="str">
        <v>RT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 t="str">
        <v>Unknown</v>
      </c>
      <c r="B48" s="1">
        <v>4</v>
      </c>
      <c r="C48" s="1" t="str">
        <v>BioLegend</v>
      </c>
      <c r="D48" s="1">
        <v>1</v>
      </c>
      <c r="E48" s="1" t="str">
        <v>Unknown</v>
      </c>
      <c r="F48" s="1" t="str">
        <v>Mohan sir,(Sample) Aurigine Onco</v>
      </c>
    </row>
    <row r="49" spans="1:6" x14ac:dyDescent="0.25">
      <c r="A49" s="1">
        <v>0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58157937961</v>
      </c>
      <c r="C2" s="1">
        <v>0</v>
      </c>
      <c r="D2" s="1" t="str">
        <v>IISER MOHALI</v>
      </c>
    </row>
    <row r="3" spans="1:4" x14ac:dyDescent="0.25">
      <c r="A3" s="2">
        <v>45971</v>
      </c>
      <c r="B3" s="1">
        <v>58157995140</v>
      </c>
      <c r="C3" s="1">
        <v>0</v>
      </c>
      <c r="D3" s="1" t="str">
        <v>IMMUNOCON</v>
      </c>
    </row>
    <row r="4" spans="1:4" x14ac:dyDescent="0.25">
      <c r="A4" s="2">
        <v>45971</v>
      </c>
      <c r="B4" s="1">
        <v>58157995394</v>
      </c>
      <c r="C4" s="1">
        <v>0</v>
      </c>
      <c r="D4" s="1" t="str">
        <v>BIO SOLUTION</v>
      </c>
    </row>
    <row r="5" spans="1:4" x14ac:dyDescent="0.25">
      <c r="A5" s="2">
        <v>45971</v>
      </c>
      <c r="B5" s="1">
        <v>58157995851</v>
      </c>
      <c r="C5" s="1">
        <v>0</v>
      </c>
      <c r="D5" s="1" t="str">
        <v>BITS PILANI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BK011P</v>
      </c>
      <c r="B63" s="1">
        <v>0</v>
      </c>
      <c r="C63" s="1">
        <v>1</v>
      </c>
      <c r="D63" s="1" t="str">
        <v>GOLDLAKE</v>
      </c>
      <c r="E63" s="1">
        <v>4</v>
      </c>
      <c r="F63" s="1" t="str">
        <v>CYTOSKELETON</v>
      </c>
      <c r="G63" s="1" t="str">
        <v>PUNE</v>
      </c>
      <c r="H63" s="1" t="str">
        <v>PAYMENT PENDING</v>
      </c>
      <c r="I63" s="1" t="str">
        <v>OutStation</v>
      </c>
    </row>
    <row r="64" spans="1:9" x14ac:dyDescent="0.25">
      <c r="A64" s="1" t="str">
        <v>SB-P-LV-101-10</v>
      </c>
      <c r="B64" s="1" t="str">
        <v xml:space="preserve">LentiBOOST Lentivirus
Transduction Enhancer, Pharma- Grade, 0.2 mL
</v>
      </c>
      <c r="C64" s="1">
        <v>1</v>
      </c>
      <c r="D64" s="1" t="str">
        <v>IIT KANPUR</v>
      </c>
      <c r="E64" s="1">
        <v>-20</v>
      </c>
      <c r="F64" s="1" t="str">
        <v>DHARMACON</v>
      </c>
      <c r="G64" s="1" t="str">
        <v>Kanpur</v>
      </c>
      <c r="H64" s="1" t="str">
        <v>Back Order</v>
      </c>
      <c r="I64" s="1" t="str">
        <v>OutStation</v>
      </c>
    </row>
    <row r="65" spans="1:9" x14ac:dyDescent="0.25">
      <c r="A65" s="1" t="str">
        <v>T3686</v>
      </c>
      <c r="B65" s="1">
        <v>0</v>
      </c>
      <c r="C65" s="1">
        <v>1</v>
      </c>
      <c r="D65" s="1" t="str">
        <v>AIIMS</v>
      </c>
      <c r="E65" s="1">
        <v>-20</v>
      </c>
      <c r="F65" s="1" t="str">
        <v>TARGETMOL</v>
      </c>
      <c r="G65" s="1" t="str">
        <v>Delhi</v>
      </c>
      <c r="H65" s="1" t="str">
        <v>Priyanka Madam</v>
      </c>
      <c r="I65" s="1" t="str">
        <v>Local</v>
      </c>
    </row>
    <row r="66" spans="1:9" x14ac:dyDescent="0.25">
      <c r="A66" s="1" t="str">
        <v>T14073</v>
      </c>
      <c r="B66" s="1">
        <v>0</v>
      </c>
      <c r="C66" s="1">
        <v>1</v>
      </c>
      <c r="D66" s="1" t="str">
        <v>AIIMS</v>
      </c>
      <c r="E66" s="1">
        <v>-20</v>
      </c>
      <c r="F66" s="1" t="str">
        <v>TARGETMOL</v>
      </c>
      <c r="G66" s="1" t="str">
        <v>Delhi</v>
      </c>
      <c r="H66" s="1" t="str">
        <v>Priyanka Madam</v>
      </c>
      <c r="I66" s="1" t="str">
        <v>Local</v>
      </c>
    </row>
    <row r="67" spans="1:9" x14ac:dyDescent="0.25">
      <c r="A67" s="1" t="str">
        <v>STL043124</v>
      </c>
      <c r="B67" s="1">
        <v>0</v>
      </c>
      <c r="C67" s="1">
        <v>1</v>
      </c>
      <c r="D67" s="1" t="str">
        <v>GK BIO</v>
      </c>
      <c r="E67" s="1">
        <v>-20</v>
      </c>
      <c r="F67" s="1" t="str">
        <v>TARGETMOL</v>
      </c>
      <c r="G67" s="1" t="str">
        <v>Pune</v>
      </c>
      <c r="H67" s="1" t="str">
        <v>Sample</v>
      </c>
      <c r="I67" s="1" t="str">
        <v>OutStation</v>
      </c>
    </row>
    <row r="68" spans="1:9" x14ac:dyDescent="0.25">
      <c r="A68" s="1">
        <v>316302</v>
      </c>
      <c r="B68" s="1" t="str">
        <v>Purified anti-human β2-microglobulin Antibody</v>
      </c>
      <c r="C68" s="1">
        <v>2</v>
      </c>
      <c r="D68" s="1" t="str">
        <v>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570802</v>
      </c>
      <c r="B69" s="1" t="str">
        <v xml:space="preserve">Recombinant Human IL-6 </v>
      </c>
      <c r="C69" s="1">
        <v>2</v>
      </c>
      <c r="D69" s="1" t="str">
        <v>Opening Stock</v>
      </c>
      <c r="E69" s="1">
        <v>-20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421002</v>
      </c>
      <c r="B70" s="1" t="str">
        <v xml:space="preserve">Intracellular Staining Permeabilization Wash Buffer </v>
      </c>
      <c r="C70" s="1">
        <v>2</v>
      </c>
      <c r="D70" s="1" t="str">
        <v>Opening Stock</v>
      </c>
      <c r="E70" s="1">
        <v>4</v>
      </c>
      <c r="F70" s="1" t="str">
        <v>BioLegend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329702</v>
      </c>
      <c r="B71" s="1" t="str">
        <v xml:space="preserve">Purified anti-human CD274 </v>
      </c>
      <c r="C71" s="1">
        <v>2</v>
      </c>
      <c r="D71" s="1" t="str">
        <v>Opening Stock</v>
      </c>
      <c r="E71" s="1">
        <v>4</v>
      </c>
      <c r="F71" s="1" t="str">
        <v>BioLegend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814326</v>
      </c>
      <c r="B72" s="1" t="str">
        <v>Acrylamide, Ultra Pure 500 KG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194825</v>
      </c>
      <c r="B73" s="1" t="str">
        <v>Glycine, Molecular Biology Reagent 1 KG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>
        <v>104772</v>
      </c>
      <c r="B74" s="1" t="str">
        <v>Ammonium Sulfate, Technical Pure 500 GM</v>
      </c>
      <c r="C74" s="1">
        <v>2</v>
      </c>
      <c r="D74" s="1" t="str">
        <v>Stock</v>
      </c>
      <c r="E74" s="1" t="str">
        <v>RT</v>
      </c>
      <c r="F74" s="1" t="str">
        <v>Mp Bio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>
        <v>194002</v>
      </c>
      <c r="B75" s="1" t="str">
        <v>Chloroform, Molecular Biology Reagent</v>
      </c>
      <c r="C75" s="1">
        <v>2</v>
      </c>
      <c r="D75" s="1" t="str">
        <v>Stock</v>
      </c>
      <c r="E75" s="1" t="str">
        <v>RT</v>
      </c>
      <c r="F75" s="1" t="str">
        <v>Mp Bio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15407-47-MIN</v>
      </c>
      <c r="B76" s="1" t="str">
        <v>Polyethersulfone 0.22 µm</v>
      </c>
      <c r="C76" s="1">
        <v>2</v>
      </c>
      <c r="D76" s="1" t="str">
        <v>Stock</v>
      </c>
      <c r="E76" s="1" t="str">
        <v>RT</v>
      </c>
      <c r="F76" s="1" t="str">
        <v>Sartorius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VS04T01</v>
      </c>
      <c r="B77" s="1" t="str">
        <v>VivaSpin Turbo 4 10000 MWCO</v>
      </c>
      <c r="C77" s="1">
        <v>2</v>
      </c>
      <c r="D77" s="1" t="str">
        <v>Stock</v>
      </c>
      <c r="E77" s="1" t="str">
        <v>RT</v>
      </c>
      <c r="F77" s="1" t="str">
        <v>Sartorius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2600505001730</v>
      </c>
      <c r="B78" s="1" t="str">
        <v>(Agarose for Nucleic Acid Electrophoresis-500g)</v>
      </c>
      <c r="C78" s="1">
        <v>2</v>
      </c>
      <c r="D78" s="1" t="str">
        <v>STOCK</v>
      </c>
      <c r="E78" s="1" t="str">
        <v>RT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 t="str">
        <v>2662070501730</v>
      </c>
      <c r="B79" s="1" t="str">
        <v>(StepUp 1 Kb DNA Ladder RTU, 50 µg)</v>
      </c>
      <c r="C79" s="1">
        <v>2</v>
      </c>
      <c r="D79" s="1" t="str">
        <v>STOCK</v>
      </c>
      <c r="E79" s="1">
        <v>-20</v>
      </c>
      <c r="F79" s="1" t="str">
        <v>Genei Lab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 t="str">
        <v>2662670501730</v>
      </c>
      <c r="B80" s="1" t="str">
        <v>RMBD13 (StepUp 100 Bp DNA Ladder RTU, 50 µg)</v>
      </c>
      <c r="C80" s="1">
        <v>2</v>
      </c>
      <c r="D80" s="1" t="str">
        <v>STOCK</v>
      </c>
      <c r="E80" s="1">
        <v>-20</v>
      </c>
      <c r="F80" s="1" t="str">
        <v>Genei Lab</v>
      </c>
      <c r="G80" s="1" t="str">
        <v>STOCK</v>
      </c>
      <c r="H80" s="1" t="str">
        <v>Stock</v>
      </c>
      <c r="I80" s="1" t="str">
        <v>STOCK</v>
      </c>
    </row>
    <row r="81" spans="1:9" x14ac:dyDescent="0.25">
      <c r="A81" s="1">
        <v>740811</v>
      </c>
      <c r="B81" s="1" t="str">
        <v>LEGENDplex™ Human Inflammation Panel 1 Standard  1 vial</v>
      </c>
      <c r="C81" s="1">
        <v>2</v>
      </c>
      <c r="D81" s="1" t="str">
        <v>UNKNOWN</v>
      </c>
      <c r="E81" s="1">
        <v>4</v>
      </c>
      <c r="F81" s="1" t="str">
        <v>BioLegend</v>
      </c>
      <c r="G81" s="1" t="str">
        <v>Unknown</v>
      </c>
      <c r="H81" s="1" t="str">
        <v>Mohan Sir, (Demo)</v>
      </c>
      <c r="I81" s="1" t="str">
        <v>Unknown</v>
      </c>
    </row>
    <row r="82" spans="1:9" x14ac:dyDescent="0.25">
      <c r="A82" s="1">
        <v>741146</v>
      </c>
      <c r="B82" s="1" t="str">
        <v>LEGENDplex™ Buffer Set A3  100tests</v>
      </c>
      <c r="C82" s="1">
        <v>2</v>
      </c>
      <c r="D82" s="1" t="str">
        <v>UNKNOWN</v>
      </c>
      <c r="E82" s="1">
        <v>4</v>
      </c>
      <c r="F82" s="1" t="str">
        <v>BioLegend</v>
      </c>
      <c r="G82" s="1" t="str">
        <v>Unknown</v>
      </c>
      <c r="H82" s="1" t="str">
        <v>Mohan Sir, (Demo)</v>
      </c>
      <c r="I82" s="1" t="str">
        <v>Unknown</v>
      </c>
    </row>
    <row r="83" spans="1:9" x14ac:dyDescent="0.25">
      <c r="A83" s="1">
        <v>805615</v>
      </c>
      <c r="B83" s="1">
        <v>0</v>
      </c>
      <c r="C83" s="1">
        <v>2</v>
      </c>
      <c r="D83" s="1" t="str">
        <v>STOCK</v>
      </c>
      <c r="E83" s="1" t="str">
        <v>RT</v>
      </c>
      <c r="F83" s="1" t="str">
        <v>MP BIO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VS02H01</v>
      </c>
      <c r="B84" s="1" t="str">
        <v>Vivaspin® 2 Centrifugal Concentrator Hydrosart®, 25 pc</v>
      </c>
      <c r="C84" s="1">
        <v>2</v>
      </c>
      <c r="D84" s="1" t="str">
        <v>RG SONS</v>
      </c>
      <c r="E84" s="1" t="str">
        <v>RT</v>
      </c>
      <c r="F84" s="1" t="str">
        <v>SARTORIUS</v>
      </c>
      <c r="G84" s="1" t="str">
        <v>Lucknow</v>
      </c>
      <c r="H84" s="1">
        <v>0</v>
      </c>
      <c r="I84" s="1" t="str">
        <v>OutStation</v>
      </c>
    </row>
    <row r="85" spans="1:9" x14ac:dyDescent="0.25">
      <c r="A85" s="1" t="str">
        <v>VS15T91</v>
      </c>
      <c r="B85" s="1" t="str">
        <v>VivaSpin Turbo 15 3000 MWCO</v>
      </c>
      <c r="C85" s="1">
        <v>3</v>
      </c>
      <c r="D85" s="1" t="str">
        <v>Stock</v>
      </c>
      <c r="E85" s="1" t="str">
        <v>RT</v>
      </c>
      <c r="F85" s="1" t="str">
        <v>Sartorius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LSM 1077</v>
      </c>
      <c r="B86" s="1">
        <v>0</v>
      </c>
      <c r="C86" s="1">
        <v>3</v>
      </c>
      <c r="D86" s="1" t="str">
        <v>stock</v>
      </c>
      <c r="E86" s="1">
        <v>4</v>
      </c>
      <c r="F86" s="1" t="str">
        <v>Genexis Biotech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>
        <v>421101</v>
      </c>
      <c r="B87" s="1" t="str">
        <v>TMB substrate set  110mlx2</v>
      </c>
      <c r="C87" s="1">
        <v>3</v>
      </c>
      <c r="D87" s="1" t="str">
        <v>Stock</v>
      </c>
      <c r="E87" s="1">
        <v>4</v>
      </c>
      <c r="F87" s="1" t="str">
        <v>BioLegend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092913726</v>
      </c>
      <c r="B88" s="1" t="str">
        <v>Adult Bovine Serum, Sterile Filtered, New Zealand Origin 1kg (970ML)</v>
      </c>
      <c r="C88" s="1">
        <v>3</v>
      </c>
      <c r="D88" s="1" t="str">
        <v>Stock</v>
      </c>
      <c r="E88" s="1">
        <v>-20</v>
      </c>
      <c r="F88" s="1" t="str">
        <v>MP Bio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 t="str">
        <v>11TRIMPR01</v>
      </c>
      <c r="B89" s="1">
        <v>0</v>
      </c>
      <c r="C89" s="1">
        <v>3</v>
      </c>
      <c r="D89" s="1" t="str">
        <v>STOCK</v>
      </c>
      <c r="E89" s="1" t="str">
        <v>RT</v>
      </c>
      <c r="F89" s="1" t="str">
        <v>MP BIO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 t="str">
        <v>T-2001-02</v>
      </c>
      <c r="B90" s="1" t="str">
        <v>DharmaFECT 1 Transfection Reagent  0.75 mL</v>
      </c>
      <c r="C90" s="1">
        <v>3</v>
      </c>
      <c r="D90" s="1" t="str">
        <v>Stock</v>
      </c>
      <c r="E90" s="1">
        <v>4</v>
      </c>
      <c r="F90" s="1" t="str">
        <v>DHARMACON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1261254</v>
      </c>
      <c r="B91" s="1" t="str">
        <v>RPMI 1640, 1x, w/o glutamine, 500 mL</v>
      </c>
      <c r="C91" s="1">
        <v>3</v>
      </c>
      <c r="D91" s="1" t="str">
        <v>Stock</v>
      </c>
      <c r="E91" s="1">
        <v>4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421403</v>
      </c>
      <c r="B92" s="1" t="str">
        <v>FOXP3 Fix/Perm Buffer Set</v>
      </c>
      <c r="C92" s="1">
        <v>4</v>
      </c>
      <c r="D92" s="1" t="str">
        <v>Opening Stock</v>
      </c>
      <c r="E92" s="1">
        <v>4</v>
      </c>
      <c r="F92" s="1" t="str">
        <v>BioLegend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>
        <v>193982</v>
      </c>
      <c r="B93" s="1" t="str">
        <v>Acrylamide, Molecular Biology Reagent 1 KG</v>
      </c>
      <c r="C93" s="1">
        <v>4</v>
      </c>
      <c r="D93" s="1" t="str">
        <v>Stock</v>
      </c>
      <c r="E93" s="1" t="str">
        <v>RT</v>
      </c>
      <c r="F93" s="1" t="str">
        <v>Mp Bio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VS04T01</v>
      </c>
      <c r="B94" s="1" t="str">
        <v>VivaSpin Turbo 4 10000 MWCO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 t="str">
        <v>VS15T21</v>
      </c>
      <c r="B95" s="1" t="str">
        <v>Vivaspin® Turbo 15 Centrifugal Concentrator Polyethersulfone, 12 pc</v>
      </c>
      <c r="C95" s="1">
        <v>4</v>
      </c>
      <c r="D95" s="1" t="str">
        <v>Stock</v>
      </c>
      <c r="E95" s="1" t="str">
        <v>RT</v>
      </c>
      <c r="F95" s="1" t="str">
        <v>Sartorius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41003</v>
      </c>
      <c r="B96" s="1" t="str">
        <v>GelRed® Nucleic Acid Stain, 10,000X in water (trial size): (0.1mL)</v>
      </c>
      <c r="C96" s="1">
        <v>4</v>
      </c>
      <c r="D96" s="1" t="str">
        <v>Stock</v>
      </c>
      <c r="E96" s="1" t="str">
        <v>RT</v>
      </c>
      <c r="F96" s="1" t="str">
        <v>Biotium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>
        <v>4064112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>
        <v>16006925</v>
      </c>
      <c r="B98" s="1">
        <v>0</v>
      </c>
      <c r="C98" s="1">
        <v>4</v>
      </c>
      <c r="D98" s="1" t="str">
        <v>STOCK</v>
      </c>
      <c r="E98" s="1">
        <v>4</v>
      </c>
      <c r="F98" s="1" t="str">
        <v>MP BIO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D-001810-10-05</v>
      </c>
      <c r="B99" s="1" t="str">
        <v>ON-TARGETplus Non-targeting Pool  5nmol</v>
      </c>
      <c r="C99" s="1">
        <v>4</v>
      </c>
      <c r="D99" s="1" t="str">
        <v>Stock</v>
      </c>
      <c r="E99" s="1">
        <v>-20</v>
      </c>
      <c r="F99" s="1" t="str">
        <v>DHARMACON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556002</v>
      </c>
      <c r="B100" s="1" t="str">
        <v xml:space="preserve">Recombinant Mouse IL-9 </v>
      </c>
      <c r="C100" s="1">
        <v>5</v>
      </c>
      <c r="D100" s="1" t="str">
        <v>Opening Stock</v>
      </c>
      <c r="E100" s="1">
        <v>-20</v>
      </c>
      <c r="F100" s="1" t="str">
        <v>BioLegend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 t="str">
        <v>HBM-EXP-B2.5</v>
      </c>
      <c r="B101" s="1" t="str">
        <v>Test-Exosomes one step isolation from plasma and serum 2.5ml</v>
      </c>
      <c r="C101" s="1">
        <v>5</v>
      </c>
      <c r="D101" s="1" t="str">
        <v>Sample (PM)</v>
      </c>
      <c r="E101" s="1">
        <v>4</v>
      </c>
      <c r="F101" s="1" t="str">
        <v>Hansa Biomed</v>
      </c>
      <c r="G101" s="1" t="str">
        <v>delhi</v>
      </c>
      <c r="H101" s="1" t="str">
        <v>Priyanka Madam</v>
      </c>
      <c r="I101" s="1" t="str">
        <v>Local</v>
      </c>
    </row>
    <row r="102" spans="1:9" x14ac:dyDescent="0.25">
      <c r="A102" s="1" t="str">
        <v>B-003000-WB-100</v>
      </c>
      <c r="B102" s="1" t="str">
        <v>Molecular Grade RNase-free water  100ml</v>
      </c>
      <c r="C102" s="1">
        <v>5</v>
      </c>
      <c r="D102" s="1" t="str">
        <v>Stock</v>
      </c>
      <c r="E102" s="1">
        <v>4</v>
      </c>
      <c r="F102" s="1" t="str">
        <v>DHARMACON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6552050</v>
      </c>
      <c r="B103" s="1" t="str">
        <v xml:space="preserve">SPINeasy DNA Kit for Blood  </v>
      </c>
      <c r="C103" s="1">
        <v>6</v>
      </c>
      <c r="D103" s="1" t="str">
        <v>Stock</v>
      </c>
      <c r="E103" s="1" t="str">
        <v>RT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25021.5</v>
      </c>
      <c r="B104" s="1" t="str">
        <v>i-Taq (W/O dNTP) DNA Polymerase</v>
      </c>
      <c r="C104" s="1">
        <v>7</v>
      </c>
      <c r="D104" s="1" t="str">
        <v>stock</v>
      </c>
      <c r="E104" s="1">
        <v>-20</v>
      </c>
      <c r="F104" s="1" t="str">
        <v>Intron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16533</v>
      </c>
      <c r="B105" s="1" t="str">
        <v>MiniSart High Flow 0.45 µm</v>
      </c>
      <c r="C105" s="1">
        <v>9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 t="str">
        <v>092913726</v>
      </c>
      <c r="B106" s="1" t="str">
        <v>Adult Bovine Serum, Sterile Filtered, New Zealand Origin 1kg (970ML)</v>
      </c>
      <c r="C106" s="1">
        <v>10</v>
      </c>
      <c r="D106" s="1" t="str">
        <v>Stock</v>
      </c>
      <c r="E106" s="1">
        <v>-20</v>
      </c>
      <c r="F106" s="1" t="str">
        <v>Mp Bio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25021.5</v>
      </c>
      <c r="B107" s="1" t="str">
        <v>i-Taq (W/O dNTP) DNA Polymerase</v>
      </c>
      <c r="C107" s="1">
        <v>10</v>
      </c>
      <c r="D107" s="1" t="str">
        <v>STOCK</v>
      </c>
      <c r="E107" s="1">
        <v>-20</v>
      </c>
      <c r="F107" s="1" t="str">
        <v>Intron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11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18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21</v>
      </c>
      <c r="D110" s="1" t="str">
        <v>OPENING 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740379</v>
      </c>
      <c r="B111" s="1" t="str">
        <v>V-bottom Plate for LEGENDplex™ Assay</v>
      </c>
      <c r="C111" s="1">
        <v>181</v>
      </c>
      <c r="D111" s="1" t="str">
        <v>STOCK</v>
      </c>
      <c r="E111" s="1" t="str">
        <v>RT</v>
      </c>
      <c r="F111" s="1" t="str">
        <v>BioLegend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9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9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0</v>
      </c>
      <c r="I3972">
        <v>1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0</v>
      </c>
      <c r="I3973">
        <v>1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0</v>
      </c>
      <c r="I3989">
        <v>2</v>
      </c>
      <c r="J3989" t="str">
        <v>Lucknow</v>
      </c>
      <c r="K3989">
        <v>0</v>
      </c>
    </row>
    <row r="3990" spans="1:11" x14ac:dyDescent="0.25">
      <c r="A3990">
        <v>0</v>
      </c>
      <c r="B3990">
        <v>0</v>
      </c>
      <c r="C3990">
        <v>0</v>
      </c>
      <c r="D3990" s="6">
        <v>0</v>
      </c>
      <c r="E3990" s="6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4029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82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2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171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5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4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5677</v>
      </c>
      <c r="C41" s="35">
        <f t="shared" ca="1" si="0"/>
        <v>102326183.13999979</v>
      </c>
      <c r="D41" s="35">
        <f t="shared" ca="1" si="0"/>
        <v>5236</v>
      </c>
      <c r="E41" s="35">
        <f t="shared" ca="1" si="0"/>
        <v>99636645.296666488</v>
      </c>
      <c r="F41" s="35">
        <f t="shared" ca="1" si="0"/>
        <v>441</v>
      </c>
      <c r="G41" s="35">
        <f t="shared" ca="1" si="0"/>
        <v>2689537.8433333333</v>
      </c>
      <c r="H41" s="35"/>
      <c r="I41" s="35">
        <f>SUM(I2:I40)</f>
        <v>403</v>
      </c>
      <c r="J41" s="35">
        <f>SUM(J2:J40)</f>
        <v>2180102.91</v>
      </c>
      <c r="K41" s="35">
        <f>SUM(K2:K40)</f>
        <v>38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4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4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>
        <v>0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>
        <v>0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>
        <v>0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 t="str">
        <v>Dispatch Date</v>
      </c>
      <c r="B512" t="str">
        <v>Awb Number</v>
      </c>
      <c r="C512" t="str">
        <v>Docket Status</v>
      </c>
      <c r="D512" t="str">
        <v>Customer name</v>
      </c>
      <c r="E512" t="str">
        <v>Other</v>
      </c>
      <c r="F512" t="str">
        <v>Dispatch Date</v>
      </c>
    </row>
    <row r="513" spans="1:6" x14ac:dyDescent="0.25">
      <c r="A513" s="6">
        <v>45955</v>
      </c>
      <c r="B513" t="str">
        <v>BY  HAND</v>
      </c>
      <c r="C513" t="str">
        <v>COMPANY PERSON</v>
      </c>
      <c r="D513" t="str">
        <v>SYMBIO SCEINTIFIC</v>
      </c>
      <c r="E513" t="str">
        <v>Other</v>
      </c>
      <c r="F513" t="str">
        <v>Saturday</v>
      </c>
    </row>
    <row r="514" spans="1:6" x14ac:dyDescent="0.25">
      <c r="A514" s="6">
        <v>45812</v>
      </c>
      <c r="B514" t="str">
        <v>BY HAND</v>
      </c>
      <c r="C514" t="str">
        <v>PRIYANKA MADAM</v>
      </c>
      <c r="D514" t="str">
        <v>ICGEB</v>
      </c>
      <c r="E514" t="str">
        <v>Other</v>
      </c>
      <c r="F514" t="str">
        <v>Wednesday</v>
      </c>
    </row>
    <row r="515" spans="1:6" x14ac:dyDescent="0.25">
      <c r="A515" s="6">
        <v>45840</v>
      </c>
      <c r="B515" t="str">
        <v>BY PORTER</v>
      </c>
      <c r="C515" t="str">
        <v>BY PORTER</v>
      </c>
      <c r="D515" t="str">
        <v>NDTL</v>
      </c>
      <c r="E515" t="str">
        <v>Other</v>
      </c>
      <c r="F515" t="str">
        <v>Wednesday</v>
      </c>
    </row>
    <row r="516" spans="1:6" x14ac:dyDescent="0.25">
      <c r="A516" s="6">
        <v>45894</v>
      </c>
      <c r="B516" t="str">
        <v>D3001955194</v>
      </c>
      <c r="C516" t="str">
        <v>Delivered</v>
      </c>
      <c r="D516" t="str">
        <v>IISER MOHALI</v>
      </c>
      <c r="E516" t="str">
        <v>DTDC</v>
      </c>
      <c r="F516" t="str">
        <v>Monday</v>
      </c>
    </row>
    <row r="517" spans="1:6" x14ac:dyDescent="0.25">
      <c r="A517" s="6">
        <v>45846</v>
      </c>
      <c r="B517" t="str">
        <v>D3001996933</v>
      </c>
      <c r="C517" t="str">
        <v>Delivered</v>
      </c>
      <c r="D517" t="str">
        <v>VECTOR</v>
      </c>
      <c r="E517" t="str">
        <v>DTDC</v>
      </c>
      <c r="F517" t="str">
        <v>Tuesday</v>
      </c>
    </row>
    <row r="518" spans="1:6" x14ac:dyDescent="0.25">
      <c r="A518" s="6">
        <v>45846</v>
      </c>
      <c r="B518" t="str">
        <v>D3001996934</v>
      </c>
      <c r="C518" t="str">
        <v>Delivered</v>
      </c>
      <c r="D518" t="str">
        <v>BIO SYSTEMS</v>
      </c>
      <c r="E518" t="str">
        <v>DTDC</v>
      </c>
      <c r="F518" t="str">
        <v>Tuesday</v>
      </c>
    </row>
    <row r="519" spans="1:6" x14ac:dyDescent="0.25">
      <c r="A519" s="6">
        <v>45846</v>
      </c>
      <c r="B519" t="str">
        <v>D3001996935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45880</v>
      </c>
      <c r="B520" t="str">
        <v>D3001997013</v>
      </c>
      <c r="C520" t="str">
        <v>Delivered</v>
      </c>
      <c r="D520" t="str">
        <v>RESEARCH WORLD</v>
      </c>
      <c r="E520" t="str">
        <v>DTDC</v>
      </c>
      <c r="F520" t="str">
        <v>Monday</v>
      </c>
    </row>
    <row r="521" spans="1:6" x14ac:dyDescent="0.25">
      <c r="A521" s="6">
        <v>45880</v>
      </c>
      <c r="B521" t="str">
        <v>D3001997014</v>
      </c>
      <c r="C521" t="str">
        <v>Delivered</v>
      </c>
      <c r="D521" t="str">
        <v>IMTECH</v>
      </c>
      <c r="E521" t="str">
        <v>DTDC</v>
      </c>
      <c r="F521" t="str">
        <v>Monday</v>
      </c>
    </row>
    <row r="522" spans="1:6" x14ac:dyDescent="0.25">
      <c r="A522" s="6">
        <v>45880</v>
      </c>
      <c r="B522" t="str">
        <v>D3001997015</v>
      </c>
      <c r="C522" t="str">
        <v>Delivered</v>
      </c>
      <c r="D522" t="str">
        <v>IIT-ROORKE</v>
      </c>
      <c r="E522" t="str">
        <v>DTDC</v>
      </c>
      <c r="F522" t="str">
        <v>Monday</v>
      </c>
    </row>
    <row r="523" spans="1:6" x14ac:dyDescent="0.25">
      <c r="A523" s="6">
        <v>45887</v>
      </c>
      <c r="B523" t="str">
        <v>D3001997017</v>
      </c>
      <c r="C523" t="str">
        <v>Delivered</v>
      </c>
      <c r="D523" t="str">
        <v>Essence</v>
      </c>
      <c r="E523" t="str">
        <v>DTDC</v>
      </c>
      <c r="F523" t="str">
        <v>Monday</v>
      </c>
    </row>
    <row r="524" spans="1:6" x14ac:dyDescent="0.25">
      <c r="A524" s="6">
        <v>45887</v>
      </c>
      <c r="B524" t="str">
        <v>D3001997018</v>
      </c>
      <c r="C524" t="str">
        <v>Delivered</v>
      </c>
      <c r="D524" t="str">
        <v>MEDLIFE</v>
      </c>
      <c r="E524" t="str">
        <v>DTDC</v>
      </c>
      <c r="F524" t="str">
        <v>Monday</v>
      </c>
    </row>
    <row r="525" spans="1:6" x14ac:dyDescent="0.25">
      <c r="A525" s="6">
        <v>45836</v>
      </c>
      <c r="B525" t="str">
        <v>D3002213696</v>
      </c>
      <c r="C525" t="str">
        <v>Delivered</v>
      </c>
      <c r="D525" t="str">
        <v>SOHST</v>
      </c>
      <c r="E525" t="str">
        <v>DTDC</v>
      </c>
      <c r="F525" t="str">
        <v>Saturday</v>
      </c>
    </row>
    <row r="526" spans="1:6" x14ac:dyDescent="0.25">
      <c r="A526" s="6">
        <v>45846</v>
      </c>
      <c r="B526" t="str">
        <v>D3002213697</v>
      </c>
      <c r="C526" t="str">
        <v>Delivered</v>
      </c>
      <c r="D526" t="str">
        <v>RESEARCH</v>
      </c>
      <c r="E526" t="str">
        <v>DTDC</v>
      </c>
      <c r="F526" t="str">
        <v>Tuesday</v>
      </c>
    </row>
    <row r="527" spans="1:6" x14ac:dyDescent="0.25">
      <c r="A527" s="6">
        <v>45832</v>
      </c>
      <c r="B527" t="str">
        <v>D3002213704</v>
      </c>
      <c r="C527" t="str">
        <v>Delivered</v>
      </c>
      <c r="D527" t="str">
        <v>MEDLIFE</v>
      </c>
      <c r="E527" t="str">
        <v>DTDC</v>
      </c>
      <c r="F527" t="str">
        <v>Tuesday</v>
      </c>
    </row>
    <row r="528" spans="1:6" x14ac:dyDescent="0.25">
      <c r="A528" s="6">
        <v>45829</v>
      </c>
      <c r="B528" t="str">
        <v>D3002213705</v>
      </c>
      <c r="C528" t="str">
        <v>Delivered</v>
      </c>
      <c r="D528" t="str">
        <v>Imtech</v>
      </c>
      <c r="E528" t="str">
        <v>DTDC</v>
      </c>
      <c r="F528" t="str">
        <v>Saturday</v>
      </c>
    </row>
    <row r="529" spans="1:6" x14ac:dyDescent="0.25">
      <c r="A529" s="6">
        <v>45867</v>
      </c>
      <c r="B529" t="str">
        <v>D3002709220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45852</v>
      </c>
      <c r="B530" t="str">
        <v>D3002709675</v>
      </c>
      <c r="C530" t="str">
        <v>Delivered</v>
      </c>
      <c r="D530" t="str">
        <v>Medlife</v>
      </c>
      <c r="E530" t="str">
        <v>DTDC</v>
      </c>
      <c r="F530" t="str">
        <v>Monday</v>
      </c>
    </row>
    <row r="531" spans="1:6" x14ac:dyDescent="0.25">
      <c r="A531" s="6">
        <v>45852</v>
      </c>
      <c r="B531" t="str">
        <v>D3002709676</v>
      </c>
      <c r="C531" t="str">
        <v>Delivered</v>
      </c>
      <c r="D531" t="str">
        <v>IMTECH</v>
      </c>
      <c r="E531" t="str">
        <v>DTDC</v>
      </c>
      <c r="F531" t="str">
        <v>Monday</v>
      </c>
    </row>
    <row r="532" spans="1:6" x14ac:dyDescent="0.25">
      <c r="A532" s="6">
        <v>45860</v>
      </c>
      <c r="B532" t="str">
        <v>D3002709684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45860</v>
      </c>
      <c r="B533" t="str">
        <v>D3002709685</v>
      </c>
      <c r="C533" t="str">
        <v>Delivered</v>
      </c>
      <c r="D533" t="str">
        <v>Essence</v>
      </c>
      <c r="E533" t="str">
        <v>DTDC</v>
      </c>
      <c r="F533" t="str">
        <v>Tuesday</v>
      </c>
    </row>
    <row r="534" spans="1:6" x14ac:dyDescent="0.25">
      <c r="A534" s="6">
        <v>45867</v>
      </c>
      <c r="B534" t="str">
        <v>D3002864036</v>
      </c>
      <c r="C534" t="str">
        <v>Delivered</v>
      </c>
      <c r="D534" t="str">
        <v>MEDLIFE</v>
      </c>
      <c r="E534" t="str">
        <v>DTDC</v>
      </c>
      <c r="F534" t="str">
        <v>Tuesday</v>
      </c>
    </row>
    <row r="535" spans="1:6" x14ac:dyDescent="0.25">
      <c r="A535" s="6">
        <v>45867</v>
      </c>
      <c r="B535" t="str">
        <v>D3002864037</v>
      </c>
      <c r="C535" t="str">
        <v>Delivered</v>
      </c>
      <c r="D535" t="str">
        <v>IMTECH</v>
      </c>
      <c r="E535" t="str">
        <v>DTDC</v>
      </c>
      <c r="F535" t="str">
        <v>Tuesday</v>
      </c>
    </row>
    <row r="536" spans="1:6" x14ac:dyDescent="0.25">
      <c r="A536" s="6">
        <v>45873</v>
      </c>
      <c r="B536" t="str">
        <v>D3002864041</v>
      </c>
      <c r="C536" t="str">
        <v>Delivered</v>
      </c>
      <c r="D536" t="str">
        <v>POOJA TRADERS</v>
      </c>
      <c r="E536" t="str">
        <v>DTDC</v>
      </c>
      <c r="F536" t="str">
        <v>Monday</v>
      </c>
    </row>
    <row r="537" spans="1:6" x14ac:dyDescent="0.25">
      <c r="A537" s="6">
        <v>45871</v>
      </c>
      <c r="B537" t="str">
        <v>D3002864042</v>
      </c>
      <c r="C537" t="str">
        <v>Delivered</v>
      </c>
      <c r="D537" t="str">
        <v>Medlife</v>
      </c>
      <c r="E537" t="str">
        <v>DTDC</v>
      </c>
      <c r="F537" t="str">
        <v>Saturday</v>
      </c>
    </row>
    <row r="538" spans="1:6" x14ac:dyDescent="0.25">
      <c r="A538" s="6">
        <v>45875</v>
      </c>
      <c r="B538" t="str">
        <v>D3002864046</v>
      </c>
      <c r="C538" t="str">
        <v>Delivered</v>
      </c>
      <c r="D538" t="str">
        <v>MEDLIFE</v>
      </c>
      <c r="E538" t="str">
        <v>DTDC</v>
      </c>
      <c r="F538" t="str">
        <v>Wednesday</v>
      </c>
    </row>
    <row r="539" spans="1:6" x14ac:dyDescent="0.25">
      <c r="A539" s="6">
        <v>45901</v>
      </c>
      <c r="B539" t="str">
        <v>D3002950334</v>
      </c>
      <c r="C539" t="str">
        <v>Delivered</v>
      </c>
      <c r="D539" t="str">
        <v>IISER MOHALI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D3002950414</v>
      </c>
      <c r="C540" t="str">
        <v>Delivered</v>
      </c>
      <c r="D540" t="str">
        <v>RESEARCH</v>
      </c>
      <c r="E540" t="str">
        <v>DTDC</v>
      </c>
      <c r="F540" t="str">
        <v>Monday</v>
      </c>
    </row>
    <row r="541" spans="1:6" x14ac:dyDescent="0.25">
      <c r="A541" s="6">
        <v>45908</v>
      </c>
      <c r="B541" t="str">
        <v>D3002950415</v>
      </c>
      <c r="C541" t="str">
        <v>Delivered</v>
      </c>
      <c r="D541" t="str">
        <v>IISER MOHALI</v>
      </c>
      <c r="E541" t="str">
        <v>DTDC</v>
      </c>
      <c r="F541" t="str">
        <v>Monday</v>
      </c>
    </row>
    <row r="542" spans="1:6" x14ac:dyDescent="0.25">
      <c r="A542" s="6">
        <v>45908</v>
      </c>
      <c r="B542" t="str">
        <v>D3002950416</v>
      </c>
      <c r="C542" t="str">
        <v>Delivered</v>
      </c>
      <c r="D542" t="str">
        <v>VECTOR</v>
      </c>
      <c r="E542" t="str">
        <v>DTDC</v>
      </c>
      <c r="F542" t="str">
        <v>Monday</v>
      </c>
    </row>
    <row r="543" spans="1:6" x14ac:dyDescent="0.25">
      <c r="A543" s="6">
        <v>45908</v>
      </c>
      <c r="B543" t="str">
        <v>D3002950417</v>
      </c>
      <c r="C543" t="str">
        <v>Delivered</v>
      </c>
      <c r="D543" t="str">
        <v>ESSENCE</v>
      </c>
      <c r="E543" t="str">
        <v>DTDC</v>
      </c>
      <c r="F543" t="str">
        <v>Monday</v>
      </c>
    </row>
    <row r="544" spans="1:6" x14ac:dyDescent="0.25">
      <c r="A544" s="6">
        <v>45913</v>
      </c>
      <c r="B544" t="str">
        <v>D3003568451</v>
      </c>
      <c r="C544" t="str">
        <v>Delivered</v>
      </c>
      <c r="D544" t="str">
        <v>MEDLIFE</v>
      </c>
      <c r="E544" t="str">
        <v>DTDC</v>
      </c>
      <c r="F544" t="str">
        <v>Saturday</v>
      </c>
    </row>
    <row r="545" spans="1:6" x14ac:dyDescent="0.25">
      <c r="A545" s="6">
        <v>45915</v>
      </c>
      <c r="B545" t="str">
        <v>D3003568486</v>
      </c>
      <c r="C545" t="str">
        <v>Delivered</v>
      </c>
      <c r="D545" t="str">
        <v>IMTECH</v>
      </c>
      <c r="E545" t="str">
        <v>DTDC</v>
      </c>
      <c r="F545" t="str">
        <v>Monday</v>
      </c>
    </row>
    <row r="546" spans="1:6" x14ac:dyDescent="0.25">
      <c r="A546" s="6">
        <v>45915</v>
      </c>
      <c r="B546" t="str">
        <v>D3003568487</v>
      </c>
      <c r="C546" t="str">
        <v>Delivered</v>
      </c>
      <c r="D546" t="str">
        <v>RESEARCH</v>
      </c>
      <c r="E546" t="str">
        <v>DTDC</v>
      </c>
      <c r="F546" t="str">
        <v>Monday</v>
      </c>
    </row>
    <row r="547" spans="1:6" x14ac:dyDescent="0.25">
      <c r="A547" s="6">
        <v>45915</v>
      </c>
      <c r="B547" t="str">
        <v>D3003568488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45927</v>
      </c>
      <c r="B548" t="str">
        <v>D3003710005</v>
      </c>
      <c r="C548" t="str">
        <v>Delivered</v>
      </c>
      <c r="D548" t="str">
        <v>INFINITY</v>
      </c>
      <c r="E548" t="str">
        <v>DTDC</v>
      </c>
      <c r="F548" t="str">
        <v>Saturday</v>
      </c>
    </row>
    <row r="549" spans="1:6" x14ac:dyDescent="0.25">
      <c r="A549" s="6">
        <v>45927</v>
      </c>
      <c r="B549" t="str">
        <v>D3003710006</v>
      </c>
      <c r="C549" t="str">
        <v>Delivered</v>
      </c>
      <c r="D549" t="str">
        <v>MEDLIFE</v>
      </c>
      <c r="E549" t="str">
        <v>DTDC</v>
      </c>
      <c r="F549" t="str">
        <v>Saturday</v>
      </c>
    </row>
    <row r="550" spans="1:6" x14ac:dyDescent="0.25">
      <c r="A550" s="6">
        <v>45934</v>
      </c>
      <c r="B550" t="str">
        <v>D3003710010</v>
      </c>
      <c r="C550" t="str">
        <v>Delivered</v>
      </c>
      <c r="D550" t="str">
        <v>Vector</v>
      </c>
      <c r="E550" t="str">
        <v>DTDC</v>
      </c>
      <c r="F550" t="str">
        <v>Saturday</v>
      </c>
    </row>
    <row r="551" spans="1:6" x14ac:dyDescent="0.25">
      <c r="A551" s="6">
        <v>45937</v>
      </c>
      <c r="B551" t="str">
        <v>D3003710012</v>
      </c>
      <c r="C551" t="str">
        <v>Delivered</v>
      </c>
      <c r="D551" t="str">
        <v>PATANJALI</v>
      </c>
      <c r="E551" t="str">
        <v>DTDC</v>
      </c>
      <c r="F551" t="str">
        <v>Tuesday</v>
      </c>
    </row>
    <row r="552" spans="1:6" x14ac:dyDescent="0.25">
      <c r="A552" s="6">
        <v>45937</v>
      </c>
      <c r="B552" t="str">
        <v>D3003710013</v>
      </c>
      <c r="C552" t="str">
        <v>Delivered</v>
      </c>
      <c r="D552" t="str">
        <v>MEDLIFE</v>
      </c>
      <c r="E552" t="str">
        <v>DTDC</v>
      </c>
      <c r="F552" t="str">
        <v>Tuesday</v>
      </c>
    </row>
    <row r="553" spans="1:6" x14ac:dyDescent="0.25">
      <c r="A553" s="6">
        <v>45936</v>
      </c>
      <c r="B553" t="str">
        <v>D3003710017</v>
      </c>
      <c r="C553" t="str">
        <v>Delivered</v>
      </c>
      <c r="D553" t="str">
        <v>IISER MOHALI</v>
      </c>
      <c r="E553" t="str">
        <v>DTDC</v>
      </c>
      <c r="F553" t="str">
        <v>Monday</v>
      </c>
    </row>
    <row r="554" spans="1:6" x14ac:dyDescent="0.25">
      <c r="A554" s="6">
        <v>45933</v>
      </c>
      <c r="B554" t="str">
        <v>D3003710018</v>
      </c>
      <c r="C554" t="str">
        <v>Delivered</v>
      </c>
      <c r="D554" t="str">
        <v>Aiims Bhatinda</v>
      </c>
      <c r="E554" t="str">
        <v>DTDC</v>
      </c>
      <c r="F554" t="str">
        <v>Friday</v>
      </c>
    </row>
    <row r="555" spans="1:6" x14ac:dyDescent="0.25">
      <c r="A555" s="6">
        <v>45957</v>
      </c>
      <c r="B555" t="str">
        <v>D3003908734</v>
      </c>
      <c r="C555" t="str">
        <v>Delivered</v>
      </c>
      <c r="D555" t="str">
        <v>Vector</v>
      </c>
      <c r="E555" t="str">
        <v>DTDC</v>
      </c>
      <c r="F555" t="str">
        <v>Monday</v>
      </c>
    </row>
    <row r="556" spans="1:6" x14ac:dyDescent="0.25">
      <c r="A556" s="6">
        <v>45957</v>
      </c>
      <c r="B556" t="str">
        <v>D3003908735</v>
      </c>
      <c r="C556" t="str">
        <v>Delivered</v>
      </c>
      <c r="D556" t="str">
        <v>IMTECH</v>
      </c>
      <c r="E556" t="str">
        <v>DTDC</v>
      </c>
      <c r="F556" t="str">
        <v>Monday</v>
      </c>
    </row>
    <row r="557" spans="1:6" x14ac:dyDescent="0.25">
      <c r="A557" s="6">
        <v>45958</v>
      </c>
      <c r="B557" t="str">
        <v>D3003908739</v>
      </c>
      <c r="C557" t="str">
        <v>Delivered</v>
      </c>
      <c r="D557" t="str">
        <v>MEDLIFE</v>
      </c>
      <c r="E557" t="str">
        <v>DTDC</v>
      </c>
      <c r="F557" t="str">
        <v>Tuesday</v>
      </c>
    </row>
    <row r="558" spans="1:6" x14ac:dyDescent="0.25">
      <c r="A558" s="6">
        <v>45958</v>
      </c>
      <c r="B558" t="str">
        <v>D3003908740</v>
      </c>
      <c r="C558" t="str">
        <v>Delivered</v>
      </c>
      <c r="D558" t="str">
        <v>IMTECH</v>
      </c>
      <c r="E558" t="str">
        <v>DTDC</v>
      </c>
      <c r="F558" t="str">
        <v>Tuesday</v>
      </c>
    </row>
    <row r="559" spans="1:6" x14ac:dyDescent="0.25">
      <c r="A559" s="6">
        <v>45868</v>
      </c>
      <c r="B559" t="str">
        <v>Expired</v>
      </c>
      <c r="C559" t="str">
        <v>Expired</v>
      </c>
      <c r="D559" t="str">
        <v>EXPIRED</v>
      </c>
      <c r="E559" t="str">
        <v>Other</v>
      </c>
      <c r="F559" t="str">
        <v>Wednesday</v>
      </c>
    </row>
    <row r="560" spans="1:6" x14ac:dyDescent="0.25">
      <c r="A560" s="6">
        <v>45929</v>
      </c>
      <c r="B560" t="str">
        <v>PORTER</v>
      </c>
      <c r="C560" t="str">
        <v>PORTER</v>
      </c>
      <c r="D560" t="str">
        <v>Labex</v>
      </c>
      <c r="E560" t="str">
        <v>Other</v>
      </c>
      <c r="F560" t="str">
        <v>Monday</v>
      </c>
    </row>
    <row r="561" spans="1:6" x14ac:dyDescent="0.25">
      <c r="A561" s="6">
        <v>45854</v>
      </c>
      <c r="B561" t="str">
        <v>WILL BE BILLED</v>
      </c>
      <c r="C561" t="str">
        <v>PRIYANKA MADAM</v>
      </c>
      <c r="D561" t="str">
        <v>Aiims</v>
      </c>
      <c r="E561" t="str">
        <v>Other</v>
      </c>
      <c r="F561" t="str">
        <v>Wednesday</v>
      </c>
    </row>
    <row r="562" spans="1:6" x14ac:dyDescent="0.25">
      <c r="A562" s="6">
        <v>45859</v>
      </c>
      <c r="B562" t="str">
        <v>with M Bio</v>
      </c>
      <c r="C562" t="str">
        <v>With M Biotehc</v>
      </c>
      <c r="D562" t="str">
        <v>HKP</v>
      </c>
      <c r="E562" t="str">
        <v>Other</v>
      </c>
      <c r="F562" t="str">
        <v>Monday</v>
      </c>
    </row>
    <row r="563" spans="1:6" x14ac:dyDescent="0.25">
      <c r="A563" s="6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 s="6">
        <v>0</v>
      </c>
      <c r="B564">
        <v>0</v>
      </c>
      <c r="C564">
        <v>0</v>
      </c>
      <c r="D564">
        <v>0</v>
      </c>
      <c r="E564">
        <v>0</v>
      </c>
      <c r="F56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2025-11-11T09:41:17Z</dcterms:modified>
  <cp:contentStatus/>
</cp:coreProperties>
</file>