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9ABBBEF-D309-4106-AC8B-0958853F0FDF}" xr6:coauthVersionLast="47" xr6:coauthVersionMax="47" xr10:uidLastSave="{00000000-0000-0000-0000-000000000000}"/>
  <bookViews>
    <workbookView xWindow="-120" yWindow="-120" windowWidth="19440" windowHeight="15000" activeTab="4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Report'!$A$1:$S$144</definedName>
    <definedName name="_xlnm._FilterDatabase" localSheetId="3" hidden="1">'Customer List'!$A$1:$F$218</definedName>
    <definedName name="_xlnm._FilterDatabase" localSheetId="4" hidden="1">'Disptach Document'!$Q$2:$W$32</definedName>
    <definedName name="_xlnm._FilterDatabase" localSheetId="8" hidden="1">'Item Wise Current Inventory'!$A$1:$I$144</definedName>
    <definedName name="_xlnm._FilterDatabase" localSheetId="0" hidden="1">MasterSheet!$A$1:$AC$3261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9" l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2" i="19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F3253" i="1" s="1"/>
  <c r="G3253" i="1" s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F3097" i="1"/>
  <c r="G3097" i="1" s="1"/>
  <c r="F3098" i="1"/>
  <c r="G3098" i="1" s="1"/>
  <c r="F3099" i="1"/>
  <c r="G3099" i="1" s="1"/>
  <c r="F3105" i="1"/>
  <c r="G3105" i="1" s="1"/>
  <c r="F3106" i="1"/>
  <c r="G3106" i="1" s="1"/>
  <c r="F3114" i="1"/>
  <c r="G3114" i="1" s="1"/>
  <c r="F3122" i="1"/>
  <c r="G3122" i="1" s="1"/>
  <c r="F3125" i="1"/>
  <c r="G3125" i="1" s="1"/>
  <c r="F3130" i="1"/>
  <c r="G3130" i="1" s="1"/>
  <c r="F3134" i="1"/>
  <c r="G3134" i="1" s="1"/>
  <c r="F3142" i="1"/>
  <c r="G3142" i="1" s="1"/>
  <c r="F3145" i="1"/>
  <c r="G3145" i="1" s="1"/>
  <c r="F3150" i="1"/>
  <c r="G3150" i="1" s="1"/>
  <c r="F3154" i="1"/>
  <c r="G3154" i="1" s="1"/>
  <c r="F3161" i="1"/>
  <c r="G3161" i="1" s="1"/>
  <c r="F3162" i="1"/>
  <c r="G3162" i="1" s="1"/>
  <c r="F3170" i="1"/>
  <c r="G3170" i="1" s="1"/>
  <c r="F3178" i="1"/>
  <c r="G3178" i="1" s="1"/>
  <c r="F3190" i="1"/>
  <c r="G3190" i="1" s="1"/>
  <c r="F3198" i="1"/>
  <c r="G3198" i="1" s="1"/>
  <c r="F3210" i="1"/>
  <c r="G3210" i="1" s="1"/>
  <c r="F3222" i="1"/>
  <c r="G3222" i="1" s="1"/>
  <c r="F3234" i="1"/>
  <c r="G3234" i="1" s="1"/>
  <c r="F3237" i="1"/>
  <c r="G3237" i="1" s="1"/>
  <c r="F3246" i="1"/>
  <c r="G3246" i="1" s="1"/>
  <c r="F3250" i="1"/>
  <c r="G3250" i="1" s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4" i="25"/>
  <c r="D2985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26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H3018" i="25" s="1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J3138" i="25" s="1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D3079" i="25"/>
  <c r="G3080" i="25"/>
  <c r="E3082" i="25"/>
  <c r="E3084" i="25"/>
  <c r="G3087" i="25"/>
  <c r="G3089" i="25"/>
  <c r="E3091" i="25"/>
  <c r="D3093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D3078" i="25"/>
  <c r="G3079" i="25"/>
  <c r="G3081" i="25"/>
  <c r="E3083" i="25"/>
  <c r="G3088" i="25"/>
  <c r="E3090" i="25"/>
  <c r="E3092" i="25"/>
  <c r="D3094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D3123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J2980" i="25" s="1"/>
  <c r="I2973" i="25"/>
  <c r="I2969" i="25"/>
  <c r="I2965" i="25"/>
  <c r="J2965" i="25" s="1"/>
  <c r="I2961" i="25"/>
  <c r="J2961" i="25" s="1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J2948" i="25" s="1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J3010" i="25" s="1"/>
  <c r="I3006" i="25"/>
  <c r="I3002" i="25"/>
  <c r="I2998" i="25"/>
  <c r="I2994" i="25"/>
  <c r="H2961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U22" i="19"/>
  <c r="U23" i="19"/>
  <c r="U24" i="19"/>
  <c r="U25" i="19"/>
  <c r="U26" i="19"/>
  <c r="U27" i="19"/>
  <c r="U28" i="19"/>
  <c r="U29" i="19"/>
  <c r="U30" i="19"/>
  <c r="U31" i="19"/>
  <c r="U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84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J2962" i="25" l="1"/>
  <c r="F3031" i="25"/>
  <c r="F2958" i="25"/>
  <c r="F3026" i="25"/>
  <c r="H3034" i="25"/>
  <c r="D3056" i="25"/>
  <c r="J3056" i="25" s="1"/>
  <c r="J3078" i="25"/>
  <c r="F3137" i="25"/>
  <c r="H2986" i="25"/>
  <c r="F2964" i="25"/>
  <c r="D3085" i="25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94" i="25"/>
  <c r="H3031" i="25"/>
  <c r="F3010" i="25"/>
  <c r="F2966" i="25"/>
  <c r="F2972" i="25"/>
  <c r="F2955" i="25"/>
  <c r="F3123" i="25"/>
  <c r="J2977" i="25"/>
  <c r="F3125" i="25"/>
  <c r="H3026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J3084" i="25"/>
  <c r="F3018" i="25"/>
  <c r="F2980" i="25"/>
  <c r="F3084" i="25"/>
  <c r="J2976" i="25"/>
  <c r="J3122" i="25"/>
  <c r="J2964" i="25"/>
  <c r="F3122" i="25"/>
  <c r="H3084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78" i="25"/>
  <c r="J3124" i="25"/>
  <c r="H3150" i="25"/>
  <c r="H3010" i="25"/>
  <c r="F2984" i="25"/>
  <c r="F2970" i="25"/>
  <c r="F2950" i="25"/>
  <c r="F2946" i="25"/>
  <c r="H3080" i="25"/>
  <c r="F2951" i="25"/>
  <c r="H2950" i="25"/>
  <c r="F2971" i="25"/>
  <c r="J2979" i="25"/>
  <c r="J3126" i="25"/>
  <c r="H2946" i="25"/>
  <c r="J3026" i="25"/>
  <c r="J3079" i="25"/>
  <c r="J3125" i="25"/>
  <c r="J2984" i="25"/>
  <c r="J3080" i="25"/>
  <c r="J2946" i="25"/>
  <c r="H3079" i="25"/>
  <c r="H2970" i="25"/>
  <c r="F3078" i="25"/>
  <c r="F2949" i="25"/>
  <c r="F2945" i="25"/>
  <c r="F2961" i="25"/>
  <c r="H2945" i="25"/>
  <c r="J3136" i="25"/>
  <c r="H2947" i="25"/>
  <c r="J2956" i="25"/>
  <c r="J2985" i="25"/>
  <c r="F2956" i="25"/>
  <c r="H2967" i="25"/>
  <c r="F3094" i="25"/>
  <c r="F3079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23" i="25"/>
  <c r="H3149" i="25"/>
  <c r="H3141" i="25"/>
  <c r="H3137" i="25"/>
  <c r="H3125" i="25"/>
  <c r="F3093" i="25"/>
  <c r="H2972" i="25"/>
  <c r="H2964" i="25"/>
  <c r="H2979" i="25"/>
  <c r="H2975" i="25"/>
  <c r="F2963" i="25"/>
  <c r="J2955" i="25"/>
  <c r="J2971" i="25"/>
  <c r="J2986" i="25"/>
  <c r="J2958" i="25"/>
  <c r="H3085" i="25"/>
  <c r="F3034" i="25"/>
  <c r="F2975" i="25"/>
  <c r="H2955" i="25"/>
  <c r="H2962" i="25"/>
  <c r="J3085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3085" i="25"/>
  <c r="H2985" i="25"/>
  <c r="F2962" i="25"/>
  <c r="H2966" i="25"/>
  <c r="F2985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3093" i="25"/>
  <c r="J3123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G2723" i="1"/>
  <c r="D2631" i="25"/>
  <c r="F2631" i="25" s="1"/>
  <c r="G2719" i="1"/>
  <c r="D2627" i="25"/>
  <c r="J2627" i="25" s="1"/>
  <c r="G2747" i="1"/>
  <c r="G2756" i="1"/>
  <c r="D2664" i="25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J2893" i="25"/>
  <c r="H2833" i="25"/>
  <c r="J2849" i="25"/>
  <c r="H2618" i="25"/>
  <c r="H2803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D3117" i="25" s="1"/>
  <c r="H3117" i="25" s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77" i="25" s="1"/>
  <c r="F307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74" i="25" s="1"/>
  <c r="F307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3007" i="25" s="1"/>
  <c r="H300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23" i="25" s="1"/>
  <c r="F3023" i="25" s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D3113" i="25" s="1"/>
  <c r="J311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D2983" i="25" s="1"/>
  <c r="J2983" i="25" s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92" i="25" s="1"/>
  <c r="J309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D3121" i="25" s="1"/>
  <c r="H3121" i="25" s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J2728" i="25" l="1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D3118" i="25"/>
  <c r="J3118" i="25" s="1"/>
  <c r="D3128" i="25"/>
  <c r="H3113" i="25"/>
  <c r="F3025" i="25"/>
  <c r="D3076" i="25"/>
  <c r="H3076" i="25" s="1"/>
  <c r="H3109" i="25"/>
  <c r="J3116" i="25"/>
  <c r="H2983" i="25"/>
  <c r="J3143" i="25"/>
  <c r="F3121" i="25"/>
  <c r="J3022" i="25"/>
  <c r="F3007" i="25"/>
  <c r="F3022" i="25"/>
  <c r="H3030" i="25"/>
  <c r="H3092" i="25"/>
  <c r="J3121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J3074" i="25"/>
  <c r="H3074" i="25"/>
  <c r="F3116" i="25"/>
  <c r="J3129" i="25"/>
  <c r="F3092" i="25"/>
  <c r="F3046" i="25"/>
  <c r="J2969" i="25"/>
  <c r="F3006" i="25"/>
  <c r="F3129" i="25"/>
  <c r="J3006" i="25"/>
  <c r="F3113" i="25"/>
  <c r="D2995" i="25"/>
  <c r="F2995" i="25" s="1"/>
  <c r="D3005" i="25"/>
  <c r="D3105" i="25"/>
  <c r="F3105" i="25" s="1"/>
  <c r="D3115" i="25"/>
  <c r="F3117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D3024" i="25"/>
  <c r="D3035" i="25"/>
  <c r="F3035" i="25" s="1"/>
  <c r="D3045" i="25"/>
  <c r="J3009" i="25"/>
  <c r="F2983" i="25"/>
  <c r="F2969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38" i="25"/>
  <c r="J3105" i="25"/>
  <c r="J3038" i="25"/>
  <c r="H3053" i="25"/>
  <c r="H3081" i="25"/>
  <c r="J3035" i="25"/>
  <c r="J2990" i="25"/>
  <c r="H3047" i="25"/>
  <c r="J2988" i="25"/>
  <c r="H3011" i="25"/>
  <c r="H3118" i="25"/>
  <c r="J3053" i="25"/>
  <c r="J2995" i="25"/>
  <c r="F3118" i="25"/>
  <c r="J3027" i="25"/>
  <c r="F3027" i="25"/>
  <c r="F3052" i="25"/>
  <c r="H3052" i="25"/>
  <c r="H2995" i="25"/>
  <c r="F3061" i="25"/>
  <c r="H3058" i="25"/>
  <c r="J3145" i="25"/>
  <c r="J3119" i="25"/>
  <c r="J3058" i="25"/>
  <c r="H3095" i="25"/>
  <c r="J3086" i="25"/>
  <c r="F3011" i="25"/>
  <c r="H3145" i="25"/>
  <c r="J3095" i="25"/>
  <c r="H3060" i="25"/>
  <c r="F3020" i="25"/>
  <c r="H3098" i="25"/>
  <c r="F3098" i="25"/>
  <c r="J3050" i="25"/>
  <c r="F3014" i="25"/>
  <c r="H3014" i="25"/>
  <c r="H3106" i="25"/>
  <c r="J3060" i="25"/>
  <c r="J2989" i="25"/>
  <c r="H2988" i="25"/>
  <c r="F3081" i="25"/>
  <c r="H2999" i="25"/>
  <c r="H3105" i="25"/>
  <c r="J3014" i="25"/>
  <c r="F3076" i="25"/>
  <c r="H2992" i="25"/>
  <c r="J3047" i="25"/>
  <c r="H3035" i="25"/>
  <c r="J2992" i="25"/>
  <c r="J3061" i="25"/>
  <c r="J3066" i="25"/>
  <c r="H2990" i="25"/>
  <c r="F3082" i="25"/>
  <c r="J3052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F2953" i="25" l="1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A2" i="19" l="1"/>
  <c r="F2" i="19" s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J3" i="19" a="1"/>
  <c r="J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O9" i="19" a="1"/>
  <c r="O9" i="19" s="1"/>
  <c r="F3" i="19"/>
  <c r="Q3" i="19" a="1"/>
  <c r="F201" i="19"/>
  <c r="I697" i="25"/>
  <c r="J697" i="25" s="1"/>
  <c r="A3047" i="1" l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038" i="1"/>
  <c r="A3039" i="1" s="1"/>
  <c r="A3040" i="1" s="1"/>
  <c r="A3041" i="1" s="1"/>
  <c r="A3042" i="1" s="1"/>
  <c r="A3043" i="1" s="1"/>
  <c r="A3044" i="1" s="1"/>
  <c r="A3045" i="1" s="1"/>
  <c r="A3046" i="1" s="1"/>
  <c r="U4" i="19"/>
  <c r="U8" i="19"/>
  <c r="U12" i="19"/>
  <c r="U16" i="19"/>
  <c r="U20" i="19"/>
  <c r="U5" i="19"/>
  <c r="U9" i="19"/>
  <c r="U13" i="19"/>
  <c r="U17" i="19"/>
  <c r="U21" i="19"/>
  <c r="U3" i="19"/>
  <c r="U6" i="19"/>
  <c r="U10" i="19"/>
  <c r="U14" i="19"/>
  <c r="U18" i="19"/>
  <c r="U7" i="19"/>
  <c r="U11" i="19"/>
  <c r="U15" i="19"/>
  <c r="U19" i="19"/>
  <c r="A1" i="31" a="1"/>
  <c r="A1" i="31" s="1"/>
  <c r="Q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O3" i="19" l="1" a="1"/>
  <c r="O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<sst xmlns="http://schemas.openxmlformats.org/spreadsheetml/2006/main" count="22405" uniqueCount="4732">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</sst>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261"/>
  <sheetViews>
    <sheetView topLeftCell="U1" zoomScaleNormal="100" workbookViewId="0">
      <pane ySplit="1" topLeftCell="A895" activePane="bottomLeft" state="frozen"/>
      <selection sqref="A1:C37"/>
      <selection pane="bottomLeft" activeCell="W895" sqref="W89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4707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4144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4145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4700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4701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4146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4702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4703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4399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4692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4693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4409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/>
      <c r="U895" s="25" t="s">
        <v>19</v>
      </c>
      <c r="V895" s="25" t="str">
        <f>VLOOKUP(P895,'Customer List'!B:C,2,)</f>
        <v>Mumbai</v>
      </c>
      <c r="W895" s="57" t="s">
        <v>3750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4147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4148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4144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4379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4149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4150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4145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4148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4389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4151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4152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4419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4153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4154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4694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4155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4155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4149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4429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4156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4149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4695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4157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4146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4146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4152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4149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4696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4158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4697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4159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4147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4439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4160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4396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4397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4161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4162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4163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4164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4165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4166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4166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4167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4168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4169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4170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4171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4172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4156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4156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4173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4174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4175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4154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4153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4174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4175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4176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4177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4178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4698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4179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4157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4158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3753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3754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3755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3756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3757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3758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3759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3760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3761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3762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3763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3764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3765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3766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3767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3768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3769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3770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3771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3772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3773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3774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3775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3776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3777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3778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3779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3780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3781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3782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3783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3784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3785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3786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3787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3788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3789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3790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3791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3792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3793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3794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3795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3796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3762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3797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3797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3798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3799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3800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3801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3802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3803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3804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3805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3806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3807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3808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3809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3810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3811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3812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3813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3814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3815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3816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3817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3818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3819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3820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3821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3822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3823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3824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3825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3826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3827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3828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3829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3830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3831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3832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3833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3834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3835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3836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3837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3838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3839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3840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3841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3842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3843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3844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3845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3846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3847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3848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3849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3850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3851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3852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3852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3853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3854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3855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3856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3857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3858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3794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3859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3860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3861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3862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3863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3864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3865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3866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3867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3868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3869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3870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3871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3872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3761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3873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3874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3875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3876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3877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3878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3879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3880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3881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3882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3883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3884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3885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3886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3887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3888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3889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3890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3891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3892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3893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3894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3895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3896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3897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3797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3898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3899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3900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3901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3902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3903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3904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3905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hidden="1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3906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4704</v>
      </c>
      <c r="Q2505" s="25"/>
      <c r="R2505" s="25"/>
      <c r="S2505" s="3">
        <v>4</v>
      </c>
      <c r="T2505" s="55" t="s">
        <v>4705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3907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3813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3908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3909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3910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3911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3912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3913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3914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3915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3916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3917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3826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3918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3919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3774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3920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3921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3922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3923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3924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3925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3926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3927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3928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3929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3930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3931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3932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3933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3934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4707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hidden="1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hidden="1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hidden="1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hidden="1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4180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4181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4182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4183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4184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4185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4145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3935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3936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hidden="1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3937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3938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hidden="1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3939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3940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hidden="1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3941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3942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3943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3944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3945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hidden="1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3946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3947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3948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3949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3950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3951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3952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3953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3954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3955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3956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3957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hidden="1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3958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3959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3960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3961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3962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3963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hidden="1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3964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hidden="1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3965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hidden="1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3966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hidden="1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3967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3968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3969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hidden="1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3970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hidden="1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3971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3972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hidden="1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3973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3974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3975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3976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3977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3978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3979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hidden="1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3980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hidden="1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3981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3982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hidden="1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3983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3984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3985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hidden="1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3770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hidden="1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3811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3986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3987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hidden="1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3988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hidden="1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3989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hidden="1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3990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hidden="1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3991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3992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3993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3994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3995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hidden="1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3996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3997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3998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3999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4000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hidden="1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4001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hidden="1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4002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4003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hidden="1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4004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4005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4006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4007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4008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4009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4010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3830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3831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3831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4011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4012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3832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4013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4014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4015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4016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4017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4018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4019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4020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4021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4022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4023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4024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4025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4026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4027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4028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3923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4029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4030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4031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4032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4033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4034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4035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4036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hidden="1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4037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hidden="1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4038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hidden="1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4039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4040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4041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4042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4043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hidden="1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4044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hidden="1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4045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hidden="1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4046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4047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4048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hidden="1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4049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hidden="1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4049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4050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4051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4052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4053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4054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4055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4056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4057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4058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4059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hidden="1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4059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4060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4061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hidden="1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4062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hidden="1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hidden="1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hidden="1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4371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3923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hidden="1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hidden="1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4707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hidden="1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hidden="1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4186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4187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hidden="1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4188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4189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4190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4191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4192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4193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4194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4195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4196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4197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hidden="1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4198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hidden="1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4199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4200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4201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4202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4203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4204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4205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4206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4207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4208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4209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hidden="1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4210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hidden="1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4211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4212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4213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hidden="1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4149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4157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hidden="1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4447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hidden="1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4146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hidden="1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4155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hidden="1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4214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4215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4216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4217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4218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4219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4220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4221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4222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hidden="1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4160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hidden="1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4223</v>
      </c>
      <c r="J2760" s="25">
        <v>1</v>
      </c>
      <c r="K2760" s="25">
        <v>1</v>
      </c>
      <c r="L2760" s="25">
        <f t="shared" si="351"/>
        <v>0</v>
      </c>
      <c r="M2760" s="25" t="s">
        <v>4708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4709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4224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hidden="1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4225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4226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hidden="1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4227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4228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4149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4229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4230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4231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4150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hidden="1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4232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hidden="1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4157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4063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4064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4065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4066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4067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4068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4069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4070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4071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4072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4073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4074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4075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4076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4077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4078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4079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4080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4081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4082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4083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4084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4085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4086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4087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4028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4088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4089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4090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hidden="1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4091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hidden="1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4092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4093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3948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3949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4094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4095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4096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4097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4098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4099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4100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3966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4101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4102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4103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4104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4105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hidden="1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3916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4106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4107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4108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4109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4110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4111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4112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4113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4114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4115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4116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4117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4118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hidden="1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4119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3828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4120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4121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4122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3837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4123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3838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4124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4125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4126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4127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4047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4128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4129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4130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4131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4132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4133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4134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4135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4136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4137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4138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4139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4140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hidden="1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4141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4142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4143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4233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4234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4235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4236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4237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4238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4144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4151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4152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4239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hidden="1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4240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hidden="1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4241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hidden="1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hidden="1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4152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4242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4243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4147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hidden="1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4244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hidden="1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4245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hidden="1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4149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4246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hidden="1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4247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3751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4248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4249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4149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4153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hidden="1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4154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hidden="1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4250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4686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4251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4686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4252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4686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4253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4686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4254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hidden="1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4255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hidden="1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4158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hidden="1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4232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hidden="1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hidden="1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4256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405"/>
        <v>2901</v>
      </c>
      <c r="B2904" s="25" t="s">
        <v>3752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4686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hidden="1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4159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4257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4258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4259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4260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4072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4261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4262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4263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4264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hidden="1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4265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4266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3971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hidden="1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4267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4268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hidden="1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4269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hidden="1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4270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4271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4272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4273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4274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4275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4276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hidden="1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4104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4277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hidden="1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4278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hidden="1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4279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4280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3751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3975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4281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hidden="1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4282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4283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hidden="1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4284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4285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4286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4287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4288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4289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hidden="1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4290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4291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hidden="1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4292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hidden="1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4293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4294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3751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hidden="1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4295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hidden="1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4296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4297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4298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4299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hidden="1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4300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4301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hidden="1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3985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4302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4303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4304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hidden="1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4305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4306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4307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hidden="1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4308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4309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4310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hidden="1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4311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4372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4312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4686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4313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hidden="1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4314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4315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3766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4316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4086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4317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4318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4319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4320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hidden="1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4321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4322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4116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4323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hidden="1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3975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4324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4325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4326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4327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hidden="1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4328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4001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3751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hidden="1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4329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4330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3830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4331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4332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4333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hidden="1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4334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4335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4336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3774</v>
      </c>
      <c r="J3000" s="25">
        <v>2</v>
      </c>
      <c r="K3000" s="25">
        <v>2</v>
      </c>
      <c r="L3000" s="25">
        <f t="shared" ref="L3000:L3072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3838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4337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4338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4339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4340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4341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hidden="1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4342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4343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3751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hidden="1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4344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4345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4346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4686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4347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hidden="1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4348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4349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hidden="1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3929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hidden="1" x14ac:dyDescent="0.25">
      <c r="A3016" s="25">
        <f t="shared" ref="A3016:A3088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3985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4350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hidden="1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4129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4351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4352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4353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4354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4355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4356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4357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4358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hidden="1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4359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3750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4148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hidden="1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4360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3750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hidden="1" x14ac:dyDescent="0.25">
      <c r="A3030" s="25">
        <f t="shared" si="435"/>
        <v>3027</v>
      </c>
      <c r="B3030" s="25" t="s">
        <v>4361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hidden="1" x14ac:dyDescent="0.25">
      <c r="A3031" s="25">
        <f t="shared" si="435"/>
        <v>3028</v>
      </c>
      <c r="B3031" s="25" t="s">
        <v>4361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4455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hidden="1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4362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4363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hidden="1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4364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4365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hidden="1" x14ac:dyDescent="0.25">
      <c r="A3034" s="25">
        <f t="shared" si="435"/>
        <v>3031</v>
      </c>
      <c r="B3034" s="25" t="s">
        <v>4367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4368</v>
      </c>
      <c r="I3034" s="25" t="s">
        <v>4370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4369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hidden="1" x14ac:dyDescent="0.25">
      <c r="A3035" s="25">
        <f t="shared" si="435"/>
        <v>3032</v>
      </c>
      <c r="B3035" s="25" t="s">
        <v>4448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4450</v>
      </c>
      <c r="I3035" s="25" t="s">
        <v>4451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3750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hidden="1" x14ac:dyDescent="0.25">
      <c r="A3036" s="25">
        <f t="shared" si="435"/>
        <v>3033</v>
      </c>
      <c r="B3036" s="25" t="s">
        <v>4448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4452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hidden="1" x14ac:dyDescent="0.25">
      <c r="A3037" s="25">
        <f t="shared" si="435"/>
        <v>3034</v>
      </c>
      <c r="B3037" s="25" t="s">
        <v>4448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4453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4449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4719</v>
      </c>
      <c r="C3038" s="45">
        <v>45927</v>
      </c>
      <c r="D3038" s="45">
        <v>45933</v>
      </c>
      <c r="E3038" s="8">
        <v>75.599999999999994</v>
      </c>
      <c r="F3038" s="8">
        <f t="shared" ref="F3038:F3046" si="459">IF(AB3038="DOLLAR",E3038*88,E3038)</f>
        <v>6652.7999999999993</v>
      </c>
      <c r="G3038" s="54">
        <f t="shared" ref="G3038:G3046" si="460">F3038*J3038</f>
        <v>6652.7999999999993</v>
      </c>
      <c r="H3038" s="25" t="s">
        <v>4710</v>
      </c>
      <c r="I3038" s="25" t="s">
        <v>4723</v>
      </c>
      <c r="J3038" s="25">
        <v>1</v>
      </c>
      <c r="K3038" s="25"/>
      <c r="L3038" s="25">
        <f t="shared" si="434"/>
        <v>1</v>
      </c>
      <c r="M3038" s="25"/>
      <c r="N3038" s="45"/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4722</v>
      </c>
      <c r="V3038" s="25" t="str">
        <f>VLOOKUP(P3038,'Customer List'!B:C,2,)</f>
        <v>JAIPUR</v>
      </c>
      <c r="W3038" s="56" t="s">
        <v>3750</v>
      </c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/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hidden="1" x14ac:dyDescent="0.25">
      <c r="A3039" s="25">
        <f t="shared" si="435"/>
        <v>3036</v>
      </c>
      <c r="B3039" s="25" t="s">
        <v>4719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4711</v>
      </c>
      <c r="I3039" s="25" t="s">
        <v>4724</v>
      </c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4722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4719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4712</v>
      </c>
      <c r="I3040" s="25" t="s">
        <v>4725</v>
      </c>
      <c r="J3040" s="25">
        <v>1</v>
      </c>
      <c r="K3040" s="25"/>
      <c r="L3040" s="25">
        <f t="shared" si="434"/>
        <v>1</v>
      </c>
      <c r="M3040" s="25"/>
      <c r="N3040" s="45"/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4722</v>
      </c>
      <c r="V3040" s="25" t="str">
        <f>VLOOKUP(P3040,'Customer List'!B:C,2,)</f>
        <v>JAIPUR</v>
      </c>
      <c r="W3040" s="56" t="s">
        <v>3750</v>
      </c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4719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4713</v>
      </c>
      <c r="I3041" s="25" t="s">
        <v>4726</v>
      </c>
      <c r="J3041" s="25">
        <v>1</v>
      </c>
      <c r="K3041" s="25"/>
      <c r="L3041" s="25">
        <f t="shared" si="434"/>
        <v>1</v>
      </c>
      <c r="M3041" s="25"/>
      <c r="N3041" s="45"/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4722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4719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4714</v>
      </c>
      <c r="I3042" s="25" t="s">
        <v>4727</v>
      </c>
      <c r="J3042" s="25">
        <v>1</v>
      </c>
      <c r="K3042" s="25"/>
      <c r="L3042" s="25">
        <f t="shared" si="434"/>
        <v>1</v>
      </c>
      <c r="M3042" s="25"/>
      <c r="N3042" s="45"/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4722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4719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4715</v>
      </c>
      <c r="I3043" s="25" t="s">
        <v>4728</v>
      </c>
      <c r="J3043" s="25">
        <v>1</v>
      </c>
      <c r="K3043" s="25"/>
      <c r="L3043" s="25">
        <f t="shared" si="434"/>
        <v>1</v>
      </c>
      <c r="M3043" s="25"/>
      <c r="N3043" s="45"/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4722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435"/>
        <v>3041</v>
      </c>
      <c r="B3044" s="25" t="s">
        <v>4719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4716</v>
      </c>
      <c r="I3044" s="25" t="s">
        <v>4729</v>
      </c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4720</v>
      </c>
      <c r="Q3044" s="25"/>
      <c r="R3044" s="25"/>
      <c r="S3044" s="3">
        <v>-20</v>
      </c>
      <c r="T3044" s="55"/>
      <c r="U3044" s="25" t="s">
        <v>4722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435"/>
        <v>3042</v>
      </c>
      <c r="B3045" s="25" t="s">
        <v>4719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4717</v>
      </c>
      <c r="I3045" s="25" t="s">
        <v>4730</v>
      </c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4720</v>
      </c>
      <c r="Q3045" s="25"/>
      <c r="R3045" s="25"/>
      <c r="S3045" s="3">
        <v>-20</v>
      </c>
      <c r="T3045" s="55"/>
      <c r="U3045" s="25" t="s">
        <v>4722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4719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4718</v>
      </c>
      <c r="I3046" s="25" t="s">
        <v>4731</v>
      </c>
      <c r="J3046" s="25">
        <v>2</v>
      </c>
      <c r="K3046" s="25"/>
      <c r="L3046" s="25">
        <f t="shared" si="434"/>
        <v>2</v>
      </c>
      <c r="M3046" s="25"/>
      <c r="N3046" s="45"/>
      <c r="O3046" s="54"/>
      <c r="P3046" s="25" t="s">
        <v>4721</v>
      </c>
      <c r="Q3046" s="25"/>
      <c r="R3046" s="25"/>
      <c r="S3046" s="3">
        <v>-20</v>
      </c>
      <c r="T3046" s="55"/>
      <c r="U3046" s="25" t="s">
        <v>4722</v>
      </c>
      <c r="V3046" s="25" t="str">
        <f>VLOOKUP(P3046,'Customer List'!B:C,2,)</f>
        <v>Mumbai</v>
      </c>
      <c r="W3046" s="57" t="s">
        <v>3750</v>
      </c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>A3037+1</f>
        <v>3035</v>
      </c>
      <c r="B3047" s="25" t="s">
        <v>4546</v>
      </c>
      <c r="C3047" s="45" t="s">
        <v>4546</v>
      </c>
      <c r="D3047" s="45" t="s">
        <v>4546</v>
      </c>
      <c r="E3047" s="8">
        <v>22</v>
      </c>
      <c r="F3047" s="8">
        <f t="shared" ref="F3047:F3110" si="464">IF(AB3047="DOLLAR",E3047*88,E3047)</f>
        <v>1936</v>
      </c>
      <c r="G3047" s="54">
        <f t="shared" ref="G3047:G3110" si="465">F3047*J3047</f>
        <v>9680</v>
      </c>
      <c r="H3047" s="25" t="s">
        <v>363</v>
      </c>
      <c r="I3047" s="25" t="s">
        <v>4462</v>
      </c>
      <c r="J3047" s="25">
        <v>5</v>
      </c>
      <c r="K3047" s="25">
        <v>5</v>
      </c>
      <c r="L3047" s="25">
        <f t="shared" si="434"/>
        <v>0</v>
      </c>
      <c r="M3047" s="25"/>
      <c r="N3047" s="45"/>
      <c r="O3047" s="54"/>
      <c r="P3047" s="25" t="s">
        <v>1149</v>
      </c>
      <c r="Q3047" s="25"/>
      <c r="R3047" s="25"/>
      <c r="S3047" s="3">
        <v>4</v>
      </c>
      <c r="T3047" s="55"/>
      <c r="U3047" s="25" t="s">
        <v>3601</v>
      </c>
      <c r="V3047" s="25" t="str">
        <f>VLOOKUP(P3047,'Customer List'!B:C,2,)</f>
        <v>STOCK</v>
      </c>
      <c r="W3047" s="56"/>
      <c r="X3047" s="45"/>
      <c r="Y3047" s="25" t="str">
        <f t="shared" ref="Y3047:Y3095" si="466">IF(X3047="", "", X3047-N3047)</f>
        <v/>
      </c>
      <c r="Z3047" s="25" t="str">
        <f t="shared" ref="Z3047:Z3095" si="467">IF(N3047="", "", TEXT(N3047, "dddd"))</f>
        <v/>
      </c>
      <c r="AA3047" s="25" t="str">
        <f t="shared" ref="AA3047:AA3095" si="468">IF(X3047="", "", TEXT(X3047, "dddd"))</f>
        <v/>
      </c>
      <c r="AB3047" s="25" t="str">
        <f>VLOOKUP(U3047,'Currency Sheet'!A:C,3,)</f>
        <v>DOLLAR</v>
      </c>
      <c r="AC3047" s="67" t="str">
        <f>VLOOKUP(P3047,'Customer List'!B:D,3,)</f>
        <v>STOCK</v>
      </c>
    </row>
    <row r="3048" spans="1:29" hidden="1" x14ac:dyDescent="0.25">
      <c r="A3048" s="25">
        <f t="shared" si="435"/>
        <v>3036</v>
      </c>
      <c r="B3048" s="25" t="s">
        <v>4546</v>
      </c>
      <c r="C3048" s="45" t="s">
        <v>4546</v>
      </c>
      <c r="D3048" s="45" t="s">
        <v>4546</v>
      </c>
      <c r="E3048" s="8">
        <v>767.05</v>
      </c>
      <c r="F3048" s="8">
        <f t="shared" si="464"/>
        <v>67500.399999999994</v>
      </c>
      <c r="G3048" s="54">
        <f t="shared" si="465"/>
        <v>67500.399999999994</v>
      </c>
      <c r="H3048" s="25" t="s">
        <v>4463</v>
      </c>
      <c r="I3048" s="25" t="s">
        <v>4464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882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Mumbai</v>
      </c>
      <c r="W3048" s="56" t="s">
        <v>4686</v>
      </c>
      <c r="X3048" s="45"/>
      <c r="Y3048" s="25" t="str">
        <f t="shared" si="466"/>
        <v/>
      </c>
      <c r="Z3048" s="25" t="str">
        <f t="shared" si="467"/>
        <v/>
      </c>
      <c r="AA3048" s="25" t="str">
        <f t="shared" si="468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hidden="1" x14ac:dyDescent="0.25">
      <c r="A3049" s="25">
        <f t="shared" si="435"/>
        <v>3037</v>
      </c>
      <c r="B3049" s="25" t="s">
        <v>4546</v>
      </c>
      <c r="C3049" s="45" t="s">
        <v>4546</v>
      </c>
      <c r="D3049" s="45" t="s">
        <v>4546</v>
      </c>
      <c r="E3049" s="8">
        <v>767.05</v>
      </c>
      <c r="F3049" s="8">
        <f t="shared" si="464"/>
        <v>67500.399999999994</v>
      </c>
      <c r="G3049" s="54">
        <f t="shared" si="465"/>
        <v>67500.399999999994</v>
      </c>
      <c r="H3049" s="25" t="s">
        <v>4465</v>
      </c>
      <c r="I3049" s="25" t="s">
        <v>4466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882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Mumbai</v>
      </c>
      <c r="W3049" s="56" t="s">
        <v>4686</v>
      </c>
      <c r="X3049" s="45"/>
      <c r="Y3049" s="25" t="str">
        <f t="shared" si="466"/>
        <v/>
      </c>
      <c r="Z3049" s="25" t="str">
        <f t="shared" si="467"/>
        <v/>
      </c>
      <c r="AA3049" s="25" t="str">
        <f t="shared" si="468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hidden="1" x14ac:dyDescent="0.25">
      <c r="A3050" s="25">
        <f t="shared" si="435"/>
        <v>3038</v>
      </c>
      <c r="B3050" s="25" t="s">
        <v>4546</v>
      </c>
      <c r="C3050" s="45" t="s">
        <v>4546</v>
      </c>
      <c r="D3050" s="45" t="s">
        <v>4546</v>
      </c>
      <c r="E3050" s="8">
        <v>767.05</v>
      </c>
      <c r="F3050" s="8">
        <f t="shared" si="464"/>
        <v>67500.399999999994</v>
      </c>
      <c r="G3050" s="54">
        <f t="shared" si="465"/>
        <v>67500.399999999994</v>
      </c>
      <c r="H3050" s="25" t="s">
        <v>4467</v>
      </c>
      <c r="I3050" s="25" t="s">
        <v>4468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882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Mumbai</v>
      </c>
      <c r="W3050" s="56" t="s">
        <v>4686</v>
      </c>
      <c r="X3050" s="45"/>
      <c r="Y3050" s="25" t="str">
        <f t="shared" si="466"/>
        <v/>
      </c>
      <c r="Z3050" s="25" t="str">
        <f t="shared" si="467"/>
        <v/>
      </c>
      <c r="AA3050" s="25" t="str">
        <f t="shared" si="468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hidden="1" x14ac:dyDescent="0.25">
      <c r="A3051" s="25">
        <f t="shared" si="435"/>
        <v>3039</v>
      </c>
      <c r="B3051" s="25" t="s">
        <v>4546</v>
      </c>
      <c r="C3051" s="45" t="s">
        <v>4546</v>
      </c>
      <c r="D3051" s="45" t="s">
        <v>4546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4469</v>
      </c>
      <c r="I3051" s="25" t="s">
        <v>4470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4686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435"/>
        <v>3040</v>
      </c>
      <c r="B3052" s="25" t="s">
        <v>4546</v>
      </c>
      <c r="C3052" s="45" t="s">
        <v>4546</v>
      </c>
      <c r="D3052" s="45" t="s">
        <v>4546</v>
      </c>
      <c r="E3052" s="8">
        <v>736</v>
      </c>
      <c r="F3052" s="8">
        <f t="shared" si="464"/>
        <v>64768</v>
      </c>
      <c r="G3052" s="54">
        <f t="shared" si="465"/>
        <v>64768</v>
      </c>
      <c r="H3052" s="25" t="s">
        <v>4471</v>
      </c>
      <c r="I3052" s="25" t="s">
        <v>4472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169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Bhopal</v>
      </c>
      <c r="W3052" s="56" t="s">
        <v>3750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435"/>
        <v>3041</v>
      </c>
      <c r="B3053" s="25" t="s">
        <v>4546</v>
      </c>
      <c r="C3053" s="45" t="s">
        <v>4546</v>
      </c>
      <c r="D3053" s="45" t="s">
        <v>4546</v>
      </c>
      <c r="E3053" s="8">
        <v>374</v>
      </c>
      <c r="F3053" s="8">
        <f t="shared" si="464"/>
        <v>32912</v>
      </c>
      <c r="G3053" s="54">
        <f t="shared" si="465"/>
        <v>32912</v>
      </c>
      <c r="H3053" s="25" t="s">
        <v>4473</v>
      </c>
      <c r="I3053" s="25" t="s">
        <v>4474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4686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435"/>
        <v>3042</v>
      </c>
      <c r="B3054" s="25" t="s">
        <v>4546</v>
      </c>
      <c r="C3054" s="45" t="s">
        <v>4546</v>
      </c>
      <c r="D3054" s="45" t="s">
        <v>4546</v>
      </c>
      <c r="E3054" s="8">
        <v>374</v>
      </c>
      <c r="F3054" s="8">
        <f t="shared" si="464"/>
        <v>32912</v>
      </c>
      <c r="G3054" s="54">
        <f t="shared" si="465"/>
        <v>32912</v>
      </c>
      <c r="H3054" s="25" t="s">
        <v>4475</v>
      </c>
      <c r="I3054" s="25" t="s">
        <v>4476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4686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435"/>
        <v>3043</v>
      </c>
      <c r="B3055" s="25" t="s">
        <v>4546</v>
      </c>
      <c r="C3055" s="45" t="s">
        <v>4546</v>
      </c>
      <c r="D3055" s="45" t="s">
        <v>4546</v>
      </c>
      <c r="E3055" s="8">
        <v>374</v>
      </c>
      <c r="F3055" s="8">
        <f t="shared" si="464"/>
        <v>32912</v>
      </c>
      <c r="G3055" s="54">
        <f t="shared" si="465"/>
        <v>32912</v>
      </c>
      <c r="H3055" s="25" t="s">
        <v>4477</v>
      </c>
      <c r="I3055" s="25" t="s">
        <v>4478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4686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435"/>
        <v>3044</v>
      </c>
      <c r="B3056" s="25" t="s">
        <v>4546</v>
      </c>
      <c r="C3056" s="45" t="s">
        <v>4546</v>
      </c>
      <c r="D3056" s="45" t="s">
        <v>4546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4479</v>
      </c>
      <c r="I3056" s="25" t="s">
        <v>4480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4686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435"/>
        <v>3045</v>
      </c>
      <c r="B3057" s="25" t="s">
        <v>4546</v>
      </c>
      <c r="C3057" s="45" t="s">
        <v>4546</v>
      </c>
      <c r="D3057" s="45" t="s">
        <v>4546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4481</v>
      </c>
      <c r="I3057" s="25" t="s">
        <v>4482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4686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435"/>
        <v>3046</v>
      </c>
      <c r="B3058" s="25" t="s">
        <v>4546</v>
      </c>
      <c r="C3058" s="45" t="s">
        <v>4546</v>
      </c>
      <c r="D3058" s="45" t="s">
        <v>4546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4483</v>
      </c>
      <c r="I3058" s="25" t="s">
        <v>4484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4686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hidden="1" x14ac:dyDescent="0.25">
      <c r="A3059" s="25">
        <f t="shared" si="435"/>
        <v>3047</v>
      </c>
      <c r="B3059" s="25" t="s">
        <v>4546</v>
      </c>
      <c r="C3059" s="45" t="s">
        <v>4546</v>
      </c>
      <c r="D3059" s="45" t="s">
        <v>4546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4485</v>
      </c>
      <c r="I3059" s="25" t="s">
        <v>4486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4686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hidden="1" x14ac:dyDescent="0.25">
      <c r="A3060" s="25">
        <f t="shared" si="435"/>
        <v>3048</v>
      </c>
      <c r="B3060" s="25" t="s">
        <v>4546</v>
      </c>
      <c r="C3060" s="45" t="s">
        <v>4546</v>
      </c>
      <c r="D3060" s="45" t="s">
        <v>4546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4487</v>
      </c>
      <c r="I3060" s="25" t="s">
        <v>4488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4686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hidden="1" x14ac:dyDescent="0.25">
      <c r="A3061" s="25">
        <f t="shared" si="435"/>
        <v>3049</v>
      </c>
      <c r="B3061" s="25" t="s">
        <v>4546</v>
      </c>
      <c r="C3061" s="45" t="s">
        <v>4546</v>
      </c>
      <c r="D3061" s="45" t="s">
        <v>4546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4489</v>
      </c>
      <c r="I3061" s="25" t="s">
        <v>4490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4686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hidden="1" x14ac:dyDescent="0.25">
      <c r="A3062" s="25">
        <f t="shared" si="435"/>
        <v>3050</v>
      </c>
      <c r="B3062" s="25" t="s">
        <v>4546</v>
      </c>
      <c r="C3062" s="45" t="s">
        <v>4546</v>
      </c>
      <c r="D3062" s="45" t="s">
        <v>4546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4491</v>
      </c>
      <c r="I3062" s="25" t="s">
        <v>4492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4686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435"/>
        <v>3051</v>
      </c>
      <c r="B3063" s="25" t="s">
        <v>4546</v>
      </c>
      <c r="C3063" s="45" t="s">
        <v>4546</v>
      </c>
      <c r="D3063" s="45" t="s">
        <v>4546</v>
      </c>
      <c r="E3063" s="8">
        <v>188</v>
      </c>
      <c r="F3063" s="8">
        <f t="shared" si="464"/>
        <v>16544</v>
      </c>
      <c r="G3063" s="54">
        <f t="shared" si="465"/>
        <v>16544</v>
      </c>
      <c r="H3063" s="25" t="s">
        <v>373</v>
      </c>
      <c r="I3063" s="25" t="s">
        <v>4149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4686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hidden="1" x14ac:dyDescent="0.25">
      <c r="A3064" s="25">
        <f t="shared" si="435"/>
        <v>3052</v>
      </c>
      <c r="B3064" s="25" t="s">
        <v>4546</v>
      </c>
      <c r="C3064" s="45" t="s">
        <v>4546</v>
      </c>
      <c r="D3064" s="45" t="s">
        <v>4546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4493</v>
      </c>
      <c r="I3064" s="25" t="s">
        <v>4494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4686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hidden="1" x14ac:dyDescent="0.25">
      <c r="A3065" s="25">
        <f t="shared" si="435"/>
        <v>3053</v>
      </c>
      <c r="B3065" s="25" t="s">
        <v>4546</v>
      </c>
      <c r="C3065" s="45" t="s">
        <v>4546</v>
      </c>
      <c r="D3065" s="45" t="s">
        <v>4546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4495</v>
      </c>
      <c r="I3065" s="25" t="s">
        <v>4496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4686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hidden="1" x14ac:dyDescent="0.25">
      <c r="A3066" s="25">
        <f t="shared" si="435"/>
        <v>3054</v>
      </c>
      <c r="B3066" s="25" t="s">
        <v>4546</v>
      </c>
      <c r="C3066" s="45" t="s">
        <v>4546</v>
      </c>
      <c r="D3066" s="45" t="s">
        <v>4546</v>
      </c>
      <c r="E3066" s="8">
        <v>374</v>
      </c>
      <c r="F3066" s="8">
        <f t="shared" si="464"/>
        <v>32912</v>
      </c>
      <c r="G3066" s="54">
        <f t="shared" si="465"/>
        <v>32912</v>
      </c>
      <c r="H3066" s="25" t="s">
        <v>4497</v>
      </c>
      <c r="I3066" s="25" t="s">
        <v>4498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629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Banglore</v>
      </c>
      <c r="W3066" s="56" t="s">
        <v>4686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hidden="1" x14ac:dyDescent="0.25">
      <c r="A3067" s="25">
        <f t="shared" si="435"/>
        <v>3055</v>
      </c>
      <c r="B3067" s="25" t="s">
        <v>4546</v>
      </c>
      <c r="C3067" s="45" t="s">
        <v>4546</v>
      </c>
      <c r="D3067" s="45" t="s">
        <v>4546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4499</v>
      </c>
      <c r="I3067" s="25" t="s">
        <v>4500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629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Banglore</v>
      </c>
      <c r="W3067" s="56" t="s">
        <v>4686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hidden="1" x14ac:dyDescent="0.25">
      <c r="A3068" s="25">
        <f t="shared" si="435"/>
        <v>3056</v>
      </c>
      <c r="B3068" s="25" t="s">
        <v>4546</v>
      </c>
      <c r="C3068" s="45" t="s">
        <v>4546</v>
      </c>
      <c r="D3068" s="45" t="s">
        <v>4546</v>
      </c>
      <c r="E3068" s="8">
        <v>364.14</v>
      </c>
      <c r="F3068" s="8">
        <f t="shared" si="464"/>
        <v>32044.32</v>
      </c>
      <c r="G3068" s="54">
        <f t="shared" si="465"/>
        <v>32044.32</v>
      </c>
      <c r="H3068" s="25" t="s">
        <v>4501</v>
      </c>
      <c r="I3068" s="25" t="s">
        <v>4502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310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Banglore</v>
      </c>
      <c r="W3068" s="56" t="s">
        <v>3750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hidden="1" x14ac:dyDescent="0.25">
      <c r="A3069" s="25">
        <f t="shared" si="435"/>
        <v>3057</v>
      </c>
      <c r="B3069" s="25" t="s">
        <v>4546</v>
      </c>
      <c r="C3069" s="45" t="s">
        <v>4546</v>
      </c>
      <c r="D3069" s="45" t="s">
        <v>4546</v>
      </c>
      <c r="E3069" s="8">
        <v>201</v>
      </c>
      <c r="F3069" s="8">
        <f t="shared" si="464"/>
        <v>17688</v>
      </c>
      <c r="G3069" s="54">
        <f t="shared" si="465"/>
        <v>17688</v>
      </c>
      <c r="H3069" s="25" t="s">
        <v>4503</v>
      </c>
      <c r="I3069" s="25" t="s">
        <v>4504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255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hidden="1" x14ac:dyDescent="0.25">
      <c r="A3070" s="25">
        <f t="shared" si="435"/>
        <v>3058</v>
      </c>
      <c r="B3070" s="25" t="s">
        <v>4546</v>
      </c>
      <c r="C3070" s="45" t="s">
        <v>4546</v>
      </c>
      <c r="D3070" s="45" t="s">
        <v>4546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4505</v>
      </c>
      <c r="I3070" s="25" t="s">
        <v>4506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hidden="1" x14ac:dyDescent="0.25">
      <c r="A3071" s="25">
        <f t="shared" si="435"/>
        <v>3059</v>
      </c>
      <c r="B3071" s="25" t="s">
        <v>4546</v>
      </c>
      <c r="C3071" s="45" t="s">
        <v>4546</v>
      </c>
      <c r="D3071" s="45" t="s">
        <v>4546</v>
      </c>
      <c r="E3071" s="8">
        <v>374</v>
      </c>
      <c r="F3071" s="8">
        <f t="shared" si="464"/>
        <v>32912</v>
      </c>
      <c r="G3071" s="54">
        <f t="shared" si="465"/>
        <v>32912</v>
      </c>
      <c r="H3071" s="25" t="s">
        <v>4507</v>
      </c>
      <c r="I3071" s="25" t="s">
        <v>4508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hidden="1" x14ac:dyDescent="0.25">
      <c r="A3072" s="25">
        <f t="shared" si="435"/>
        <v>3060</v>
      </c>
      <c r="B3072" s="25" t="s">
        <v>4546</v>
      </c>
      <c r="C3072" s="45" t="s">
        <v>4546</v>
      </c>
      <c r="D3072" s="45" t="s">
        <v>4546</v>
      </c>
      <c r="E3072" s="8">
        <v>374</v>
      </c>
      <c r="F3072" s="8">
        <f t="shared" si="464"/>
        <v>32912</v>
      </c>
      <c r="G3072" s="54">
        <f t="shared" si="465"/>
        <v>32912</v>
      </c>
      <c r="H3072" s="25" t="s">
        <v>4509</v>
      </c>
      <c r="I3072" s="25" t="s">
        <v>4510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hidden="1" x14ac:dyDescent="0.25">
      <c r="A3073" s="25">
        <f t="shared" si="435"/>
        <v>3061</v>
      </c>
      <c r="B3073" s="25" t="s">
        <v>4546</v>
      </c>
      <c r="C3073" s="45" t="s">
        <v>4546</v>
      </c>
      <c r="D3073" s="45" t="s">
        <v>4546</v>
      </c>
      <c r="E3073" s="8">
        <v>105.46</v>
      </c>
      <c r="F3073" s="8">
        <f t="shared" si="464"/>
        <v>9280.48</v>
      </c>
      <c r="G3073" s="54">
        <f t="shared" si="465"/>
        <v>9280.48</v>
      </c>
      <c r="H3073" s="25" t="s">
        <v>4511</v>
      </c>
      <c r="I3073" s="25" t="s">
        <v>4512</v>
      </c>
      <c r="J3073" s="25">
        <v>1</v>
      </c>
      <c r="K3073" s="25">
        <v>1</v>
      </c>
      <c r="L3073" s="25">
        <f t="shared" ref="L3073:L3136" si="469">J3073-K3073</f>
        <v>0</v>
      </c>
      <c r="M3073" s="25"/>
      <c r="N3073" s="45"/>
      <c r="O3073" s="54"/>
      <c r="P3073" s="25" t="s">
        <v>384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hidden="1" x14ac:dyDescent="0.25">
      <c r="A3074" s="25">
        <f t="shared" si="435"/>
        <v>3062</v>
      </c>
      <c r="B3074" s="25" t="s">
        <v>4546</v>
      </c>
      <c r="C3074" s="45" t="s">
        <v>4546</v>
      </c>
      <c r="D3074" s="45" t="s">
        <v>4546</v>
      </c>
      <c r="E3074" s="8">
        <v>201</v>
      </c>
      <c r="F3074" s="8">
        <f t="shared" si="464"/>
        <v>17688</v>
      </c>
      <c r="G3074" s="54">
        <f t="shared" si="465"/>
        <v>17688</v>
      </c>
      <c r="H3074" s="25" t="s">
        <v>4513</v>
      </c>
      <c r="I3074" s="25" t="s">
        <v>4514</v>
      </c>
      <c r="J3074" s="25">
        <v>1</v>
      </c>
      <c r="K3074" s="25">
        <v>1</v>
      </c>
      <c r="L3074" s="25">
        <f t="shared" si="469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hidden="1" x14ac:dyDescent="0.25">
      <c r="A3075" s="25">
        <f t="shared" si="435"/>
        <v>3063</v>
      </c>
      <c r="B3075" s="25" t="s">
        <v>4546</v>
      </c>
      <c r="C3075" s="45" t="s">
        <v>4546</v>
      </c>
      <c r="D3075" s="45" t="s">
        <v>4546</v>
      </c>
      <c r="E3075" s="8">
        <v>201</v>
      </c>
      <c r="F3075" s="8">
        <f t="shared" si="464"/>
        <v>17688</v>
      </c>
      <c r="G3075" s="54">
        <f t="shared" si="465"/>
        <v>17688</v>
      </c>
      <c r="H3075" s="25" t="s">
        <v>4515</v>
      </c>
      <c r="I3075" s="25" t="s">
        <v>4516</v>
      </c>
      <c r="J3075" s="25">
        <v>1</v>
      </c>
      <c r="K3075" s="25">
        <v>1</v>
      </c>
      <c r="L3075" s="25">
        <f t="shared" si="469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hidden="1" x14ac:dyDescent="0.25">
      <c r="A3076" s="25">
        <f t="shared" si="435"/>
        <v>3064</v>
      </c>
      <c r="B3076" s="25" t="s">
        <v>4546</v>
      </c>
      <c r="C3076" s="45" t="s">
        <v>4546</v>
      </c>
      <c r="D3076" s="45" t="s">
        <v>4546</v>
      </c>
      <c r="E3076" s="8">
        <v>201</v>
      </c>
      <c r="F3076" s="8">
        <f t="shared" si="464"/>
        <v>17688</v>
      </c>
      <c r="G3076" s="54">
        <f t="shared" si="465"/>
        <v>17688</v>
      </c>
      <c r="H3076" s="25" t="s">
        <v>4517</v>
      </c>
      <c r="I3076" s="25" t="s">
        <v>4518</v>
      </c>
      <c r="J3076" s="25">
        <v>1</v>
      </c>
      <c r="K3076" s="25">
        <v>1</v>
      </c>
      <c r="L3076" s="25">
        <f t="shared" si="469"/>
        <v>0</v>
      </c>
      <c r="M3076" s="25"/>
      <c r="N3076" s="45"/>
      <c r="O3076" s="54"/>
      <c r="P3076" s="25" t="s">
        <v>31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Delhi</v>
      </c>
      <c r="W3076" s="56"/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hidden="1" x14ac:dyDescent="0.25">
      <c r="A3077" s="25">
        <f t="shared" si="435"/>
        <v>3065</v>
      </c>
      <c r="B3077" s="25" t="s">
        <v>4546</v>
      </c>
      <c r="C3077" s="45" t="s">
        <v>4546</v>
      </c>
      <c r="D3077" s="45" t="s">
        <v>4546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753</v>
      </c>
      <c r="I3077" s="25" t="s">
        <v>4153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hidden="1" x14ac:dyDescent="0.25">
      <c r="A3078" s="25">
        <f t="shared" si="435"/>
        <v>3066</v>
      </c>
      <c r="B3078" s="25" t="s">
        <v>4546</v>
      </c>
      <c r="C3078" s="45" t="s">
        <v>4546</v>
      </c>
      <c r="D3078" s="45" t="s">
        <v>4546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4519</v>
      </c>
      <c r="I3078" s="25" t="s">
        <v>4520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hidden="1" x14ac:dyDescent="0.25">
      <c r="A3079" s="25">
        <f t="shared" si="435"/>
        <v>3067</v>
      </c>
      <c r="B3079" s="25" t="s">
        <v>4546</v>
      </c>
      <c r="C3079" s="45" t="s">
        <v>4546</v>
      </c>
      <c r="D3079" s="45" t="s">
        <v>4546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4521</v>
      </c>
      <c r="I3079" s="25" t="s">
        <v>4522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hidden="1" x14ac:dyDescent="0.25">
      <c r="A3080" s="25">
        <f t="shared" si="435"/>
        <v>3068</v>
      </c>
      <c r="B3080" s="25" t="s">
        <v>4546</v>
      </c>
      <c r="C3080" s="45" t="s">
        <v>4546</v>
      </c>
      <c r="D3080" s="45" t="s">
        <v>4546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4523</v>
      </c>
      <c r="I3080" s="25" t="s">
        <v>4524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hidden="1" x14ac:dyDescent="0.25">
      <c r="A3081" s="25">
        <f t="shared" si="435"/>
        <v>3069</v>
      </c>
      <c r="B3081" s="25" t="s">
        <v>4546</v>
      </c>
      <c r="C3081" s="45" t="s">
        <v>4546</v>
      </c>
      <c r="D3081" s="45" t="s">
        <v>4546</v>
      </c>
      <c r="E3081" s="8">
        <v>188</v>
      </c>
      <c r="F3081" s="8">
        <f t="shared" si="464"/>
        <v>16544</v>
      </c>
      <c r="G3081" s="54">
        <f t="shared" si="465"/>
        <v>82720</v>
      </c>
      <c r="H3081" s="25" t="s">
        <v>373</v>
      </c>
      <c r="I3081" s="25" t="s">
        <v>4149</v>
      </c>
      <c r="J3081" s="25">
        <v>5</v>
      </c>
      <c r="K3081" s="25">
        <v>5</v>
      </c>
      <c r="L3081" s="25">
        <f t="shared" si="469"/>
        <v>0</v>
      </c>
      <c r="M3081" s="25"/>
      <c r="N3081" s="45"/>
      <c r="O3081" s="54"/>
      <c r="P3081" s="25" t="s">
        <v>1149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STOCK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STOCK</v>
      </c>
    </row>
    <row r="3082" spans="1:29" hidden="1" x14ac:dyDescent="0.25">
      <c r="A3082" s="25">
        <f t="shared" si="435"/>
        <v>3070</v>
      </c>
      <c r="B3082" s="25" t="s">
        <v>4546</v>
      </c>
      <c r="C3082" s="45" t="s">
        <v>4546</v>
      </c>
      <c r="D3082" s="45" t="s">
        <v>4546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4525</v>
      </c>
      <c r="I3082" s="25" t="s">
        <v>4526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hidden="1" x14ac:dyDescent="0.25">
      <c r="A3083" s="25">
        <f t="shared" si="435"/>
        <v>3071</v>
      </c>
      <c r="B3083" s="25" t="s">
        <v>4546</v>
      </c>
      <c r="C3083" s="45" t="s">
        <v>4546</v>
      </c>
      <c r="D3083" s="45" t="s">
        <v>4546</v>
      </c>
      <c r="E3083" s="8">
        <v>374</v>
      </c>
      <c r="F3083" s="8">
        <f t="shared" si="464"/>
        <v>32912</v>
      </c>
      <c r="G3083" s="54">
        <f t="shared" si="465"/>
        <v>32912</v>
      </c>
      <c r="H3083" s="25" t="s">
        <v>4527</v>
      </c>
      <c r="I3083" s="25" t="s">
        <v>4528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hidden="1" x14ac:dyDescent="0.25">
      <c r="A3084" s="25">
        <f t="shared" si="435"/>
        <v>3072</v>
      </c>
      <c r="B3084" s="25" t="s">
        <v>4546</v>
      </c>
      <c r="C3084" s="45" t="s">
        <v>4546</v>
      </c>
      <c r="D3084" s="45" t="s">
        <v>4546</v>
      </c>
      <c r="E3084" s="8">
        <v>374</v>
      </c>
      <c r="F3084" s="8">
        <f t="shared" si="464"/>
        <v>32912</v>
      </c>
      <c r="G3084" s="54">
        <f t="shared" si="465"/>
        <v>32912</v>
      </c>
      <c r="H3084" s="25" t="s">
        <v>4529</v>
      </c>
      <c r="I3084" s="25" t="s">
        <v>4530</v>
      </c>
      <c r="J3084" s="25">
        <v>1</v>
      </c>
      <c r="K3084" s="25">
        <v>1</v>
      </c>
      <c r="L3084" s="25">
        <f t="shared" si="469"/>
        <v>0</v>
      </c>
      <c r="M3084" s="25"/>
      <c r="N3084" s="45"/>
      <c r="O3084" s="54"/>
      <c r="P3084" s="25" t="s">
        <v>31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Delhi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Local</v>
      </c>
    </row>
    <row r="3085" spans="1:29" hidden="1" x14ac:dyDescent="0.25">
      <c r="A3085" s="25">
        <f t="shared" si="435"/>
        <v>3073</v>
      </c>
      <c r="B3085" s="25" t="s">
        <v>4546</v>
      </c>
      <c r="C3085" s="45" t="s">
        <v>4546</v>
      </c>
      <c r="D3085" s="45" t="s">
        <v>4546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4531</v>
      </c>
      <c r="I3085" s="25" t="s">
        <v>4532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4456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Noida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hidden="1" x14ac:dyDescent="0.25">
      <c r="A3086" s="25">
        <f t="shared" si="435"/>
        <v>3074</v>
      </c>
      <c r="B3086" s="25" t="s">
        <v>4546</v>
      </c>
      <c r="C3086" s="45" t="s">
        <v>4546</v>
      </c>
      <c r="D3086" s="45" t="s">
        <v>4546</v>
      </c>
      <c r="E3086" s="8">
        <v>374</v>
      </c>
      <c r="F3086" s="8">
        <f t="shared" si="464"/>
        <v>32912</v>
      </c>
      <c r="G3086" s="54">
        <f t="shared" si="465"/>
        <v>65824</v>
      </c>
      <c r="H3086" s="25" t="s">
        <v>2518</v>
      </c>
      <c r="I3086" s="25" t="s">
        <v>4533</v>
      </c>
      <c r="J3086" s="25">
        <v>2</v>
      </c>
      <c r="K3086" s="25">
        <v>2</v>
      </c>
      <c r="L3086" s="25">
        <f t="shared" si="469"/>
        <v>0</v>
      </c>
      <c r="M3086" s="25"/>
      <c r="N3086" s="45"/>
      <c r="O3086" s="54"/>
      <c r="P3086" s="25" t="s">
        <v>4457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Hyderabad</v>
      </c>
      <c r="W3086" s="56" t="s">
        <v>3750</v>
      </c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435"/>
        <v>3075</v>
      </c>
      <c r="B3087" s="25" t="s">
        <v>4546</v>
      </c>
      <c r="C3087" s="45" t="s">
        <v>4546</v>
      </c>
      <c r="D3087" s="45" t="s">
        <v>4546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4534</v>
      </c>
      <c r="I3087" s="25" t="s">
        <v>4535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634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Manesar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hidden="1" x14ac:dyDescent="0.25">
      <c r="A3088" s="25">
        <f t="shared" si="435"/>
        <v>3076</v>
      </c>
      <c r="B3088" s="25" t="s">
        <v>4546</v>
      </c>
      <c r="C3088" s="45" t="s">
        <v>4546</v>
      </c>
      <c r="D3088" s="45" t="s">
        <v>4546</v>
      </c>
      <c r="E3088" s="8">
        <v>372</v>
      </c>
      <c r="F3088" s="8">
        <f t="shared" si="464"/>
        <v>32736</v>
      </c>
      <c r="G3088" s="54">
        <f t="shared" si="465"/>
        <v>32736</v>
      </c>
      <c r="H3088" s="25" t="s">
        <v>4536</v>
      </c>
      <c r="I3088" s="25" t="s">
        <v>4537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169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Bhopal</v>
      </c>
      <c r="W3088" s="56" t="s">
        <v>3750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ref="A3089:A3152" si="470">A3088+1</f>
        <v>3077</v>
      </c>
      <c r="B3089" s="25" t="s">
        <v>4546</v>
      </c>
      <c r="C3089" s="45" t="s">
        <v>4546</v>
      </c>
      <c r="D3089" s="45" t="s">
        <v>4546</v>
      </c>
      <c r="E3089" s="8">
        <v>173</v>
      </c>
      <c r="F3089" s="8">
        <f t="shared" si="464"/>
        <v>15224</v>
      </c>
      <c r="G3089" s="54">
        <f t="shared" si="465"/>
        <v>15224</v>
      </c>
      <c r="H3089" s="25" t="s">
        <v>4538</v>
      </c>
      <c r="I3089" s="25" t="s">
        <v>4539</v>
      </c>
      <c r="J3089" s="25">
        <v>1</v>
      </c>
      <c r="K3089" s="25">
        <v>1</v>
      </c>
      <c r="L3089" s="25">
        <f t="shared" si="469"/>
        <v>0</v>
      </c>
      <c r="M3089" s="25"/>
      <c r="N3089" s="45"/>
      <c r="O3089" s="54"/>
      <c r="P3089" s="25" t="s">
        <v>618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Bhuvneshwar</v>
      </c>
      <c r="W3089" s="56" t="s">
        <v>4686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470"/>
        <v>3078</v>
      </c>
      <c r="B3090" s="25" t="s">
        <v>4546</v>
      </c>
      <c r="C3090" s="45" t="s">
        <v>4546</v>
      </c>
      <c r="D3090" s="45" t="s">
        <v>4546</v>
      </c>
      <c r="E3090" s="8">
        <v>173</v>
      </c>
      <c r="F3090" s="8">
        <f t="shared" si="464"/>
        <v>15224</v>
      </c>
      <c r="G3090" s="54">
        <f t="shared" si="465"/>
        <v>15224</v>
      </c>
      <c r="H3090" s="25" t="s">
        <v>4540</v>
      </c>
      <c r="I3090" s="25" t="s">
        <v>4541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618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Bhuvneshwar</v>
      </c>
      <c r="W3090" s="56" t="s">
        <v>4686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470"/>
        <v>3079</v>
      </c>
      <c r="B3091" s="25" t="s">
        <v>4546</v>
      </c>
      <c r="C3091" s="45" t="s">
        <v>4546</v>
      </c>
      <c r="D3091" s="45" t="s">
        <v>4546</v>
      </c>
      <c r="E3091" s="8">
        <v>282</v>
      </c>
      <c r="F3091" s="8">
        <f t="shared" si="464"/>
        <v>24816</v>
      </c>
      <c r="G3091" s="54">
        <f t="shared" si="465"/>
        <v>24816</v>
      </c>
      <c r="H3091" s="25" t="s">
        <v>4542</v>
      </c>
      <c r="I3091" s="25" t="s">
        <v>4543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31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Delhi</v>
      </c>
      <c r="W3091" s="56"/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Local</v>
      </c>
    </row>
    <row r="3092" spans="1:29" hidden="1" x14ac:dyDescent="0.25">
      <c r="A3092" s="25">
        <f t="shared" si="470"/>
        <v>3080</v>
      </c>
      <c r="B3092" s="25" t="s">
        <v>4546</v>
      </c>
      <c r="C3092" s="45" t="s">
        <v>4546</v>
      </c>
      <c r="D3092" s="45" t="s">
        <v>4546</v>
      </c>
      <c r="E3092" s="8">
        <v>361</v>
      </c>
      <c r="F3092" s="8">
        <f t="shared" si="464"/>
        <v>31768</v>
      </c>
      <c r="G3092" s="54">
        <f t="shared" si="465"/>
        <v>31768</v>
      </c>
      <c r="H3092" s="25" t="s">
        <v>4544</v>
      </c>
      <c r="I3092" s="25" t="s">
        <v>4545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296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Kerala</v>
      </c>
      <c r="W3092" s="56" t="s">
        <v>3750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470"/>
        <v>3081</v>
      </c>
      <c r="B3093" s="25" t="s">
        <v>4546</v>
      </c>
      <c r="C3093" s="45" t="s">
        <v>4546</v>
      </c>
      <c r="D3093" s="45" t="s">
        <v>4546</v>
      </c>
      <c r="E3093" s="8">
        <v>69</v>
      </c>
      <c r="F3093" s="8">
        <f t="shared" si="464"/>
        <v>6072</v>
      </c>
      <c r="G3093" s="54">
        <f t="shared" si="465"/>
        <v>18216</v>
      </c>
      <c r="H3093" s="25" t="s">
        <v>356</v>
      </c>
      <c r="I3093" s="25" t="s">
        <v>4150</v>
      </c>
      <c r="J3093" s="25">
        <v>3</v>
      </c>
      <c r="K3093" s="25">
        <v>3</v>
      </c>
      <c r="L3093" s="25">
        <f t="shared" si="469"/>
        <v>0</v>
      </c>
      <c r="M3093" s="25"/>
      <c r="N3093" s="45"/>
      <c r="O3093" s="54"/>
      <c r="P3093" s="25" t="s">
        <v>1149</v>
      </c>
      <c r="Q3093" s="25"/>
      <c r="R3093" s="25"/>
      <c r="S3093" s="3">
        <v>4</v>
      </c>
      <c r="T3093" s="55"/>
      <c r="U3093" s="25" t="s">
        <v>3601</v>
      </c>
      <c r="V3093" s="25" t="str">
        <f>VLOOKUP(P3093,'Customer List'!B:C,2,)</f>
        <v>STOCK</v>
      </c>
      <c r="W3093" s="56"/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STOCK</v>
      </c>
    </row>
    <row r="3094" spans="1:29" hidden="1" x14ac:dyDescent="0.25">
      <c r="A3094" s="25">
        <f t="shared" si="470"/>
        <v>3082</v>
      </c>
      <c r="B3094" s="25" t="s">
        <v>4546</v>
      </c>
      <c r="C3094" s="45" t="s">
        <v>4546</v>
      </c>
      <c r="D3094" s="45" t="s">
        <v>4546</v>
      </c>
      <c r="E3094" s="8">
        <v>237</v>
      </c>
      <c r="F3094" s="8">
        <f t="shared" si="464"/>
        <v>20856</v>
      </c>
      <c r="G3094" s="54">
        <f t="shared" si="465"/>
        <v>62568</v>
      </c>
      <c r="H3094" s="25" t="s">
        <v>322</v>
      </c>
      <c r="I3094" s="25" t="s">
        <v>4158</v>
      </c>
      <c r="J3094" s="25">
        <v>3</v>
      </c>
      <c r="K3094" s="25">
        <v>3</v>
      </c>
      <c r="L3094" s="25">
        <f t="shared" si="469"/>
        <v>0</v>
      </c>
      <c r="M3094" s="25"/>
      <c r="N3094" s="45"/>
      <c r="O3094" s="54"/>
      <c r="P3094" s="25" t="s">
        <v>1149</v>
      </c>
      <c r="Q3094" s="25"/>
      <c r="R3094" s="25"/>
      <c r="S3094" s="3">
        <v>4</v>
      </c>
      <c r="T3094" s="55"/>
      <c r="U3094" s="25" t="s">
        <v>3601</v>
      </c>
      <c r="V3094" s="25" t="str">
        <f>VLOOKUP(P3094,'Customer List'!B:C,2,)</f>
        <v>STOCK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STOCK</v>
      </c>
    </row>
    <row r="3095" spans="1:29" hidden="1" x14ac:dyDescent="0.25">
      <c r="A3095" s="25">
        <f t="shared" si="470"/>
        <v>3083</v>
      </c>
      <c r="B3095" s="25" t="s">
        <v>4546</v>
      </c>
      <c r="C3095" s="45" t="s">
        <v>4546</v>
      </c>
      <c r="D3095" s="45" t="s">
        <v>4546</v>
      </c>
      <c r="E3095" s="8">
        <v>393</v>
      </c>
      <c r="F3095" s="8">
        <f t="shared" si="464"/>
        <v>34584</v>
      </c>
      <c r="G3095" s="54">
        <f t="shared" si="465"/>
        <v>103752</v>
      </c>
      <c r="H3095" s="25" t="s">
        <v>365</v>
      </c>
      <c r="I3095" s="25" t="s">
        <v>4157</v>
      </c>
      <c r="J3095" s="25">
        <v>3</v>
      </c>
      <c r="K3095" s="25">
        <v>3</v>
      </c>
      <c r="L3095" s="25">
        <f t="shared" si="469"/>
        <v>0</v>
      </c>
      <c r="M3095" s="25"/>
      <c r="N3095" s="45"/>
      <c r="O3095" s="54"/>
      <c r="P3095" s="25" t="s">
        <v>1149</v>
      </c>
      <c r="Q3095" s="25"/>
      <c r="R3095" s="25"/>
      <c r="S3095" s="3">
        <v>4</v>
      </c>
      <c r="T3095" s="55"/>
      <c r="U3095" s="25" t="s">
        <v>3601</v>
      </c>
      <c r="V3095" s="25" t="str">
        <f>VLOOKUP(P3095,'Customer List'!B:C,2,)</f>
        <v>STOCK</v>
      </c>
      <c r="W3095" s="56"/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STOCK</v>
      </c>
    </row>
    <row r="3096" spans="1:29" hidden="1" x14ac:dyDescent="0.25">
      <c r="A3096" s="25">
        <f t="shared" si="470"/>
        <v>3084</v>
      </c>
      <c r="B3096" s="25" t="s">
        <v>4546</v>
      </c>
      <c r="C3096" s="45" t="s">
        <v>4546</v>
      </c>
      <c r="D3096" s="45" t="s">
        <v>4546</v>
      </c>
      <c r="E3096" s="8">
        <v>154.69999999999999</v>
      </c>
      <c r="F3096" s="8">
        <f t="shared" si="464"/>
        <v>13613.599999999999</v>
      </c>
      <c r="G3096" s="54">
        <f t="shared" si="465"/>
        <v>13613.599999999999</v>
      </c>
      <c r="H3096" s="25">
        <v>100209</v>
      </c>
      <c r="I3096" s="25" t="s">
        <v>4547</v>
      </c>
      <c r="J3096" s="25">
        <v>1</v>
      </c>
      <c r="K3096" s="25">
        <v>1</v>
      </c>
      <c r="L3096" s="25">
        <f t="shared" si="469"/>
        <v>0</v>
      </c>
      <c r="M3096" s="25"/>
      <c r="N3096" s="45"/>
      <c r="O3096" s="54"/>
      <c r="P3096" s="25" t="s">
        <v>618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Bhuvneshwar</v>
      </c>
      <c r="W3096" s="56" t="s">
        <v>4686</v>
      </c>
      <c r="X3096" s="45"/>
      <c r="Y3096" s="25" t="str">
        <f t="shared" ref="Y3096:Y3159" si="471">IF(X3096="", "", X3096-N3096)</f>
        <v/>
      </c>
      <c r="Z3096" s="25" t="str">
        <f t="shared" ref="Z3096:Z3159" si="472">IF(N3096="", "", TEXT(N3096, "dddd"))</f>
        <v/>
      </c>
      <c r="AA3096" s="25" t="str">
        <f t="shared" ref="AA3096:AA3159" si="473">IF(X3096="", "", TEXT(X3096, "dddd"))</f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470"/>
        <v>3085</v>
      </c>
      <c r="B3097" s="25" t="s">
        <v>4546</v>
      </c>
      <c r="C3097" s="45" t="s">
        <v>4546</v>
      </c>
      <c r="D3097" s="45" t="s">
        <v>4546</v>
      </c>
      <c r="E3097" s="8">
        <v>73.5</v>
      </c>
      <c r="F3097" s="8">
        <f t="shared" si="464"/>
        <v>6468</v>
      </c>
      <c r="G3097" s="54">
        <f t="shared" si="465"/>
        <v>6468</v>
      </c>
      <c r="H3097" s="25">
        <v>100219</v>
      </c>
      <c r="I3097" s="25" t="s">
        <v>4257</v>
      </c>
      <c r="J3097" s="25">
        <v>1</v>
      </c>
      <c r="K3097" s="25">
        <v>1</v>
      </c>
      <c r="L3097" s="25">
        <f t="shared" si="469"/>
        <v>0</v>
      </c>
      <c r="M3097" s="25"/>
      <c r="N3097" s="45"/>
      <c r="O3097" s="54"/>
      <c r="P3097" s="25" t="s">
        <v>618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Bhuvneshwar</v>
      </c>
      <c r="W3097" s="56" t="s">
        <v>4686</v>
      </c>
      <c r="X3097" s="45"/>
      <c r="Y3097" s="25" t="str">
        <f t="shared" si="471"/>
        <v/>
      </c>
      <c r="Z3097" s="25" t="str">
        <f t="shared" si="472"/>
        <v/>
      </c>
      <c r="AA3097" s="25" t="str">
        <f t="shared" si="473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470"/>
        <v>3086</v>
      </c>
      <c r="B3098" s="25" t="s">
        <v>4546</v>
      </c>
      <c r="C3098" s="45" t="s">
        <v>4546</v>
      </c>
      <c r="D3098" s="45" t="s">
        <v>4546</v>
      </c>
      <c r="E3098" s="8">
        <v>57.4</v>
      </c>
      <c r="F3098" s="8">
        <f t="shared" si="464"/>
        <v>5051.2</v>
      </c>
      <c r="G3098" s="54">
        <f t="shared" si="465"/>
        <v>5051.2</v>
      </c>
      <c r="H3098" s="25">
        <v>100327</v>
      </c>
      <c r="I3098" s="25" t="s">
        <v>4548</v>
      </c>
      <c r="J3098" s="25">
        <v>1</v>
      </c>
      <c r="K3098" s="25">
        <v>1</v>
      </c>
      <c r="L3098" s="25">
        <f t="shared" si="469"/>
        <v>0</v>
      </c>
      <c r="M3098" s="25"/>
      <c r="N3098" s="45"/>
      <c r="O3098" s="54"/>
      <c r="P3098" s="25" t="s">
        <v>4685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Hyderabad</v>
      </c>
      <c r="W3098" s="56" t="s">
        <v>3750</v>
      </c>
      <c r="X3098" s="45"/>
      <c r="Y3098" s="25" t="str">
        <f t="shared" si="471"/>
        <v/>
      </c>
      <c r="Z3098" s="25" t="str">
        <f t="shared" si="472"/>
        <v/>
      </c>
      <c r="AA3098" s="25" t="str">
        <f t="shared" si="473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470"/>
        <v>3087</v>
      </c>
      <c r="B3099" s="25" t="s">
        <v>4546</v>
      </c>
      <c r="C3099" s="45" t="s">
        <v>4546</v>
      </c>
      <c r="D3099" s="45" t="s">
        <v>4546</v>
      </c>
      <c r="E3099" s="8">
        <v>224</v>
      </c>
      <c r="F3099" s="8">
        <f t="shared" si="464"/>
        <v>19712</v>
      </c>
      <c r="G3099" s="54">
        <f t="shared" si="465"/>
        <v>19712</v>
      </c>
      <c r="H3099" s="25">
        <v>100496</v>
      </c>
      <c r="I3099" s="25" t="s">
        <v>4549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71"/>
        <v/>
      </c>
      <c r="Z3099" s="25" t="str">
        <f t="shared" si="472"/>
        <v/>
      </c>
      <c r="AA3099" s="25" t="str">
        <f t="shared" si="473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470"/>
        <v>3088</v>
      </c>
      <c r="B3100" s="25" t="s">
        <v>4546</v>
      </c>
      <c r="C3100" s="45" t="s">
        <v>4546</v>
      </c>
      <c r="D3100" s="45" t="s">
        <v>4546</v>
      </c>
      <c r="E3100" s="8">
        <v>138.6</v>
      </c>
      <c r="F3100" s="8">
        <f t="shared" si="464"/>
        <v>12196.8</v>
      </c>
      <c r="G3100" s="54">
        <f t="shared" si="465"/>
        <v>12196.8</v>
      </c>
      <c r="H3100" s="25">
        <v>100526</v>
      </c>
      <c r="I3100" s="25" t="s">
        <v>4550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173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Kolkata</v>
      </c>
      <c r="W3100" s="56" t="s">
        <v>3749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470"/>
        <v>3089</v>
      </c>
      <c r="B3101" s="25" t="s">
        <v>4546</v>
      </c>
      <c r="C3101" s="45" t="s">
        <v>4546</v>
      </c>
      <c r="D3101" s="45" t="s">
        <v>4546</v>
      </c>
      <c r="E3101" s="8">
        <v>73.5</v>
      </c>
      <c r="F3101" s="8">
        <f t="shared" si="464"/>
        <v>6468</v>
      </c>
      <c r="G3101" s="54">
        <f t="shared" si="465"/>
        <v>6468</v>
      </c>
      <c r="H3101" s="25">
        <v>101212</v>
      </c>
      <c r="I3101" s="25" t="s">
        <v>3938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470"/>
        <v>3090</v>
      </c>
      <c r="B3102" s="25" t="s">
        <v>4546</v>
      </c>
      <c r="C3102" s="45" t="s">
        <v>4546</v>
      </c>
      <c r="D3102" s="45" t="s">
        <v>4546</v>
      </c>
      <c r="E3102" s="8">
        <v>201.6</v>
      </c>
      <c r="F3102" s="8">
        <f t="shared" si="464"/>
        <v>17740.8</v>
      </c>
      <c r="G3102" s="54">
        <f t="shared" si="465"/>
        <v>17740.8</v>
      </c>
      <c r="H3102" s="25">
        <v>101230</v>
      </c>
      <c r="I3102" s="25" t="s">
        <v>4551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243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Mumbai</v>
      </c>
      <c r="W3102" s="56" t="s">
        <v>3750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hidden="1" x14ac:dyDescent="0.25">
      <c r="A3103" s="25">
        <f t="shared" si="470"/>
        <v>3091</v>
      </c>
      <c r="B3103" s="25" t="s">
        <v>4546</v>
      </c>
      <c r="C3103" s="45" t="s">
        <v>4546</v>
      </c>
      <c r="D3103" s="45" t="s">
        <v>4546</v>
      </c>
      <c r="E3103" s="8">
        <v>181.5</v>
      </c>
      <c r="F3103" s="8">
        <f t="shared" si="464"/>
        <v>15972</v>
      </c>
      <c r="G3103" s="54">
        <f t="shared" si="465"/>
        <v>15972</v>
      </c>
      <c r="H3103" s="25">
        <v>101251</v>
      </c>
      <c r="I3103" s="25" t="s">
        <v>4552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1137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 t="s">
        <v>3750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470"/>
        <v>3092</v>
      </c>
      <c r="B3104" s="25" t="s">
        <v>4546</v>
      </c>
      <c r="C3104" s="45" t="s">
        <v>4546</v>
      </c>
      <c r="D3104" s="45" t="s">
        <v>4546</v>
      </c>
      <c r="E3104" s="8">
        <v>214.5</v>
      </c>
      <c r="F3104" s="8">
        <f t="shared" si="464"/>
        <v>18876</v>
      </c>
      <c r="G3104" s="54">
        <f t="shared" si="465"/>
        <v>18876</v>
      </c>
      <c r="H3104" s="25">
        <v>101337</v>
      </c>
      <c r="I3104" s="25" t="s">
        <v>4553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470"/>
        <v>3093</v>
      </c>
      <c r="B3105" s="25" t="s">
        <v>4546</v>
      </c>
      <c r="C3105" s="45" t="s">
        <v>4546</v>
      </c>
      <c r="D3105" s="45" t="s">
        <v>4546</v>
      </c>
      <c r="E3105" s="8">
        <v>107.1</v>
      </c>
      <c r="F3105" s="8">
        <f t="shared" si="464"/>
        <v>9424.7999999999993</v>
      </c>
      <c r="G3105" s="54">
        <f t="shared" si="465"/>
        <v>9424.7999999999993</v>
      </c>
      <c r="H3105" s="25">
        <v>102615</v>
      </c>
      <c r="I3105" s="25" t="s">
        <v>4554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470"/>
        <v>3094</v>
      </c>
      <c r="B3106" s="25" t="s">
        <v>4546</v>
      </c>
      <c r="C3106" s="45" t="s">
        <v>4546</v>
      </c>
      <c r="D3106" s="45" t="s">
        <v>4546</v>
      </c>
      <c r="E3106" s="8">
        <v>65.8</v>
      </c>
      <c r="F3106" s="8">
        <f t="shared" si="464"/>
        <v>5790.4</v>
      </c>
      <c r="G3106" s="54">
        <f t="shared" si="465"/>
        <v>5790.4</v>
      </c>
      <c r="H3106" s="25">
        <v>103025</v>
      </c>
      <c r="I3106" s="25" t="s">
        <v>4555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4685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Hyderabad</v>
      </c>
      <c r="W3106" s="56" t="s">
        <v>3750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470"/>
        <v>3095</v>
      </c>
      <c r="B3107" s="25" t="s">
        <v>4546</v>
      </c>
      <c r="C3107" s="45" t="s">
        <v>4546</v>
      </c>
      <c r="D3107" s="45" t="s">
        <v>4546</v>
      </c>
      <c r="E3107" s="8">
        <v>154.69999999999999</v>
      </c>
      <c r="F3107" s="8">
        <f t="shared" si="464"/>
        <v>13613.599999999999</v>
      </c>
      <c r="G3107" s="54">
        <f t="shared" si="465"/>
        <v>13613.599999999999</v>
      </c>
      <c r="H3107" s="25">
        <v>103132</v>
      </c>
      <c r="I3107" s="25" t="s">
        <v>4556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470"/>
        <v>3096</v>
      </c>
      <c r="B3108" s="25" t="s">
        <v>4546</v>
      </c>
      <c r="C3108" s="45" t="s">
        <v>4546</v>
      </c>
      <c r="D3108" s="45" t="s">
        <v>4546</v>
      </c>
      <c r="E3108" s="8">
        <v>326.25</v>
      </c>
      <c r="F3108" s="8">
        <f t="shared" si="464"/>
        <v>28710</v>
      </c>
      <c r="G3108" s="54">
        <f t="shared" si="465"/>
        <v>28710</v>
      </c>
      <c r="H3108" s="25">
        <v>103140</v>
      </c>
      <c r="I3108" s="25" t="s">
        <v>4557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470"/>
        <v>3097</v>
      </c>
      <c r="B3109" s="25" t="s">
        <v>4546</v>
      </c>
      <c r="C3109" s="45" t="s">
        <v>4546</v>
      </c>
      <c r="D3109" s="45" t="s">
        <v>4546</v>
      </c>
      <c r="E3109" s="8">
        <v>231.75</v>
      </c>
      <c r="F3109" s="8">
        <f t="shared" si="464"/>
        <v>20394</v>
      </c>
      <c r="G3109" s="54">
        <f t="shared" si="465"/>
        <v>40788</v>
      </c>
      <c r="H3109" s="25">
        <v>103157</v>
      </c>
      <c r="I3109" s="25" t="s">
        <v>4558</v>
      </c>
      <c r="J3109" s="25">
        <v>2</v>
      </c>
      <c r="K3109" s="25">
        <v>2</v>
      </c>
      <c r="L3109" s="25">
        <f t="shared" si="469"/>
        <v>0</v>
      </c>
      <c r="M3109" s="25"/>
      <c r="N3109" s="45"/>
      <c r="O3109" s="54"/>
      <c r="P3109" s="25" t="s">
        <v>618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Bhuvneshwar</v>
      </c>
      <c r="W3109" s="56" t="s">
        <v>4686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470"/>
        <v>3098</v>
      </c>
      <c r="B3110" s="25" t="s">
        <v>4546</v>
      </c>
      <c r="C3110" s="45" t="s">
        <v>4546</v>
      </c>
      <c r="D3110" s="45" t="s">
        <v>4546</v>
      </c>
      <c r="E3110" s="8">
        <v>45.5</v>
      </c>
      <c r="F3110" s="8">
        <f t="shared" si="464"/>
        <v>4004</v>
      </c>
      <c r="G3110" s="54">
        <f t="shared" si="465"/>
        <v>4004</v>
      </c>
      <c r="H3110" s="25">
        <v>104103</v>
      </c>
      <c r="I3110" s="25" t="s">
        <v>4559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277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Pune</v>
      </c>
      <c r="W3110" s="56" t="s">
        <v>3750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470"/>
        <v>3099</v>
      </c>
      <c r="B3111" s="25" t="s">
        <v>4546</v>
      </c>
      <c r="C3111" s="45" t="s">
        <v>4546</v>
      </c>
      <c r="D3111" s="45" t="s">
        <v>4546</v>
      </c>
      <c r="E3111" s="8">
        <v>212.8</v>
      </c>
      <c r="F3111" s="8">
        <f t="shared" ref="F3111:F3174" si="474">IF(AB3111="DOLLAR",E3111*88,E3111)</f>
        <v>18726.400000000001</v>
      </c>
      <c r="G3111" s="54">
        <f t="shared" ref="G3111:G3174" si="475">F3111*J3111</f>
        <v>18726.400000000001</v>
      </c>
      <c r="H3111" s="25">
        <v>104106</v>
      </c>
      <c r="I3111" s="25" t="s">
        <v>4560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277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Pune</v>
      </c>
      <c r="W3111" s="56" t="s">
        <v>3750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470"/>
        <v>3100</v>
      </c>
      <c r="B3112" s="25" t="s">
        <v>4546</v>
      </c>
      <c r="C3112" s="45" t="s">
        <v>4546</v>
      </c>
      <c r="D3112" s="45" t="s">
        <v>4546</v>
      </c>
      <c r="E3112" s="8">
        <v>201.6</v>
      </c>
      <c r="F3112" s="8">
        <f t="shared" si="474"/>
        <v>17740.8</v>
      </c>
      <c r="G3112" s="54">
        <f t="shared" si="475"/>
        <v>17740.8</v>
      </c>
      <c r="H3112" s="25">
        <v>105322</v>
      </c>
      <c r="I3112" s="25" t="s">
        <v>4561</v>
      </c>
      <c r="J3112" s="25">
        <v>1</v>
      </c>
      <c r="K3112" s="25">
        <v>1</v>
      </c>
      <c r="L3112" s="25">
        <f t="shared" si="469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470"/>
        <v>3101</v>
      </c>
      <c r="B3113" s="25" t="s">
        <v>4546</v>
      </c>
      <c r="C3113" s="45" t="s">
        <v>4546</v>
      </c>
      <c r="D3113" s="45" t="s">
        <v>4546</v>
      </c>
      <c r="E3113" s="8">
        <v>186.9</v>
      </c>
      <c r="F3113" s="8">
        <f t="shared" si="474"/>
        <v>16447.2</v>
      </c>
      <c r="G3113" s="54">
        <f t="shared" si="475"/>
        <v>16447.2</v>
      </c>
      <c r="H3113" s="25">
        <v>106610</v>
      </c>
      <c r="I3113" s="25" t="s">
        <v>4562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1140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Delhi</v>
      </c>
      <c r="W3113" s="56"/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Local</v>
      </c>
    </row>
    <row r="3114" spans="1:29" hidden="1" x14ac:dyDescent="0.25">
      <c r="A3114" s="25">
        <f t="shared" si="470"/>
        <v>3102</v>
      </c>
      <c r="B3114" s="25" t="s">
        <v>4546</v>
      </c>
      <c r="C3114" s="45" t="s">
        <v>4546</v>
      </c>
      <c r="D3114" s="45" t="s">
        <v>4546</v>
      </c>
      <c r="E3114" s="8">
        <v>85.4</v>
      </c>
      <c r="F3114" s="8">
        <f t="shared" si="474"/>
        <v>7515.2000000000007</v>
      </c>
      <c r="G3114" s="54">
        <f t="shared" si="475"/>
        <v>7515.2000000000007</v>
      </c>
      <c r="H3114" s="25">
        <v>108907</v>
      </c>
      <c r="I3114" s="25" t="s">
        <v>4563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si="470"/>
        <v>3103</v>
      </c>
      <c r="B3115" s="25" t="s">
        <v>4546</v>
      </c>
      <c r="C3115" s="45" t="s">
        <v>4546</v>
      </c>
      <c r="D3115" s="45" t="s">
        <v>4546</v>
      </c>
      <c r="E3115" s="8">
        <v>51.1</v>
      </c>
      <c r="F3115" s="8">
        <f t="shared" si="474"/>
        <v>4496.8</v>
      </c>
      <c r="G3115" s="54">
        <f t="shared" si="475"/>
        <v>4496.8</v>
      </c>
      <c r="H3115" s="25">
        <v>109207</v>
      </c>
      <c r="I3115" s="25" t="s">
        <v>4564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470"/>
        <v>3104</v>
      </c>
      <c r="B3116" s="25" t="s">
        <v>4546</v>
      </c>
      <c r="C3116" s="45" t="s">
        <v>4546</v>
      </c>
      <c r="D3116" s="45" t="s">
        <v>4546</v>
      </c>
      <c r="E3116" s="8">
        <v>214.5</v>
      </c>
      <c r="F3116" s="8">
        <f t="shared" si="474"/>
        <v>18876</v>
      </c>
      <c r="G3116" s="54">
        <f t="shared" si="475"/>
        <v>18876</v>
      </c>
      <c r="H3116" s="25">
        <v>115555</v>
      </c>
      <c r="I3116" s="25" t="s">
        <v>4565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4686</v>
      </c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470"/>
        <v>3105</v>
      </c>
      <c r="B3117" s="25" t="s">
        <v>4546</v>
      </c>
      <c r="C3117" s="45" t="s">
        <v>4546</v>
      </c>
      <c r="D3117" s="45" t="s">
        <v>4546</v>
      </c>
      <c r="E3117" s="8">
        <v>219</v>
      </c>
      <c r="F3117" s="8">
        <f t="shared" si="474"/>
        <v>19272</v>
      </c>
      <c r="G3117" s="54">
        <f t="shared" si="475"/>
        <v>19272</v>
      </c>
      <c r="H3117" s="25">
        <v>117339</v>
      </c>
      <c r="I3117" s="25" t="s">
        <v>4566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4686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470"/>
        <v>3106</v>
      </c>
      <c r="B3118" s="25" t="s">
        <v>4546</v>
      </c>
      <c r="C3118" s="45" t="s">
        <v>4546</v>
      </c>
      <c r="D3118" s="45" t="s">
        <v>4546</v>
      </c>
      <c r="E3118" s="8">
        <v>285.60000000000002</v>
      </c>
      <c r="F3118" s="8">
        <f t="shared" si="474"/>
        <v>25132.800000000003</v>
      </c>
      <c r="G3118" s="54">
        <f t="shared" si="475"/>
        <v>25132.800000000003</v>
      </c>
      <c r="H3118" s="25">
        <v>119806</v>
      </c>
      <c r="I3118" s="25" t="s">
        <v>4567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277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Pune</v>
      </c>
      <c r="W3118" s="56" t="s">
        <v>3750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470"/>
        <v>3107</v>
      </c>
      <c r="B3119" s="25" t="s">
        <v>4546</v>
      </c>
      <c r="C3119" s="45" t="s">
        <v>4546</v>
      </c>
      <c r="D3119" s="45" t="s">
        <v>4546</v>
      </c>
      <c r="E3119" s="8">
        <v>98.7</v>
      </c>
      <c r="F3119" s="8">
        <f t="shared" si="474"/>
        <v>8685.6</v>
      </c>
      <c r="G3119" s="54">
        <f t="shared" si="475"/>
        <v>8685.6</v>
      </c>
      <c r="H3119" s="25">
        <v>123110</v>
      </c>
      <c r="I3119" s="25" t="s">
        <v>4568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4686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470"/>
        <v>3108</v>
      </c>
      <c r="B3120" s="25" t="s">
        <v>4546</v>
      </c>
      <c r="C3120" s="45" t="s">
        <v>4546</v>
      </c>
      <c r="D3120" s="45" t="s">
        <v>4546</v>
      </c>
      <c r="E3120" s="8">
        <v>100.1</v>
      </c>
      <c r="F3120" s="8">
        <f t="shared" si="474"/>
        <v>8808.7999999999993</v>
      </c>
      <c r="G3120" s="54">
        <f t="shared" si="475"/>
        <v>8808.7999999999993</v>
      </c>
      <c r="H3120" s="25">
        <v>123116</v>
      </c>
      <c r="I3120" s="25" t="s">
        <v>4569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622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Hyderabad</v>
      </c>
      <c r="W3120" s="56" t="s">
        <v>3750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hidden="1" x14ac:dyDescent="0.25">
      <c r="A3121" s="25">
        <f t="shared" si="470"/>
        <v>3109</v>
      </c>
      <c r="B3121" s="25" t="s">
        <v>4546</v>
      </c>
      <c r="C3121" s="45" t="s">
        <v>4546</v>
      </c>
      <c r="D3121" s="45" t="s">
        <v>4546</v>
      </c>
      <c r="E3121" s="8">
        <v>250.6</v>
      </c>
      <c r="F3121" s="8">
        <f t="shared" si="474"/>
        <v>22052.799999999999</v>
      </c>
      <c r="G3121" s="54">
        <f t="shared" si="475"/>
        <v>22052.799999999999</v>
      </c>
      <c r="H3121" s="25">
        <v>123128</v>
      </c>
      <c r="I3121" s="25" t="s">
        <v>4570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470"/>
        <v>3110</v>
      </c>
      <c r="B3122" s="25" t="s">
        <v>4546</v>
      </c>
      <c r="C3122" s="45" t="s">
        <v>4546</v>
      </c>
      <c r="D3122" s="45" t="s">
        <v>4546</v>
      </c>
      <c r="E3122" s="8">
        <v>185.5</v>
      </c>
      <c r="F3122" s="8">
        <f t="shared" si="474"/>
        <v>16324</v>
      </c>
      <c r="G3122" s="54">
        <f t="shared" si="475"/>
        <v>16324</v>
      </c>
      <c r="H3122" s="25">
        <v>125226</v>
      </c>
      <c r="I3122" s="25" t="s">
        <v>4571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4686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hidden="1" x14ac:dyDescent="0.25">
      <c r="A3123" s="25">
        <f t="shared" si="470"/>
        <v>3111</v>
      </c>
      <c r="B3123" s="25" t="s">
        <v>4546</v>
      </c>
      <c r="C3123" s="45" t="s">
        <v>4546</v>
      </c>
      <c r="D3123" s="45" t="s">
        <v>4546</v>
      </c>
      <c r="E3123" s="8">
        <v>217.7</v>
      </c>
      <c r="F3123" s="8">
        <f t="shared" si="474"/>
        <v>19157.599999999999</v>
      </c>
      <c r="G3123" s="54">
        <f t="shared" si="475"/>
        <v>19157.599999999999</v>
      </c>
      <c r="H3123" s="25">
        <v>126622</v>
      </c>
      <c r="I3123" s="25" t="s">
        <v>4572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618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Bhuvneshwar</v>
      </c>
      <c r="W3123" s="56" t="s">
        <v>4686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470"/>
        <v>3112</v>
      </c>
      <c r="B3124" s="25" t="s">
        <v>4546</v>
      </c>
      <c r="C3124" s="45" t="s">
        <v>4546</v>
      </c>
      <c r="D3124" s="45" t="s">
        <v>4546</v>
      </c>
      <c r="E3124" s="8">
        <v>219</v>
      </c>
      <c r="F3124" s="8">
        <f t="shared" si="474"/>
        <v>19272</v>
      </c>
      <c r="G3124" s="54">
        <f t="shared" si="475"/>
        <v>19272</v>
      </c>
      <c r="H3124" s="25">
        <v>126633</v>
      </c>
      <c r="I3124" s="25" t="s">
        <v>4573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470"/>
        <v>3113</v>
      </c>
      <c r="B3125" s="25" t="s">
        <v>4546</v>
      </c>
      <c r="C3125" s="45" t="s">
        <v>4546</v>
      </c>
      <c r="D3125" s="45" t="s">
        <v>4546</v>
      </c>
      <c r="E3125" s="8">
        <v>198.1</v>
      </c>
      <c r="F3125" s="8">
        <f t="shared" si="474"/>
        <v>17432.8</v>
      </c>
      <c r="G3125" s="54">
        <f t="shared" si="475"/>
        <v>17432.8</v>
      </c>
      <c r="H3125" s="25">
        <v>127608</v>
      </c>
      <c r="I3125" s="25" t="s">
        <v>4574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470"/>
        <v>3114</v>
      </c>
      <c r="B3126" s="25" t="s">
        <v>4546</v>
      </c>
      <c r="C3126" s="45" t="s">
        <v>4546</v>
      </c>
      <c r="D3126" s="45" t="s">
        <v>4546</v>
      </c>
      <c r="E3126" s="8">
        <v>212.1</v>
      </c>
      <c r="F3126" s="8">
        <f t="shared" si="474"/>
        <v>18664.8</v>
      </c>
      <c r="G3126" s="54">
        <f t="shared" si="475"/>
        <v>18664.8</v>
      </c>
      <c r="H3126" s="25">
        <v>127618</v>
      </c>
      <c r="I3126" s="25" t="s">
        <v>4575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4686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470"/>
        <v>3115</v>
      </c>
      <c r="B3127" s="25" t="s">
        <v>4546</v>
      </c>
      <c r="C3127" s="45" t="s">
        <v>4546</v>
      </c>
      <c r="D3127" s="45" t="s">
        <v>4546</v>
      </c>
      <c r="E3127" s="8">
        <v>217.7</v>
      </c>
      <c r="F3127" s="8">
        <f t="shared" si="474"/>
        <v>19157.599999999999</v>
      </c>
      <c r="G3127" s="54">
        <f t="shared" si="475"/>
        <v>19157.599999999999</v>
      </c>
      <c r="H3127" s="25">
        <v>128026</v>
      </c>
      <c r="I3127" s="25" t="s">
        <v>4576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618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Bhuvneshwar</v>
      </c>
      <c r="W3127" s="56" t="s">
        <v>4686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470"/>
        <v>3116</v>
      </c>
      <c r="B3128" s="25" t="s">
        <v>4546</v>
      </c>
      <c r="C3128" s="45" t="s">
        <v>4546</v>
      </c>
      <c r="D3128" s="45" t="s">
        <v>4546</v>
      </c>
      <c r="E3128" s="8">
        <v>123.2</v>
      </c>
      <c r="F3128" s="8">
        <f t="shared" si="474"/>
        <v>10841.6</v>
      </c>
      <c r="G3128" s="54">
        <f t="shared" si="475"/>
        <v>10841.6</v>
      </c>
      <c r="H3128" s="25">
        <v>128811</v>
      </c>
      <c r="I3128" s="25" t="s">
        <v>4577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618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Bhuvneshwar</v>
      </c>
      <c r="W3128" s="56" t="s">
        <v>4686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hidden="1" x14ac:dyDescent="0.25">
      <c r="A3129" s="25">
        <f t="shared" si="470"/>
        <v>3117</v>
      </c>
      <c r="B3129" s="25" t="s">
        <v>4546</v>
      </c>
      <c r="C3129" s="45" t="s">
        <v>4546</v>
      </c>
      <c r="D3129" s="45" t="s">
        <v>4546</v>
      </c>
      <c r="E3129" s="8">
        <v>86.8</v>
      </c>
      <c r="F3129" s="8">
        <f t="shared" si="474"/>
        <v>7638.4</v>
      </c>
      <c r="G3129" s="54">
        <f t="shared" si="475"/>
        <v>7638.4</v>
      </c>
      <c r="H3129" s="25">
        <v>130213</v>
      </c>
      <c r="I3129" s="25" t="s">
        <v>4578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4686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hidden="1" x14ac:dyDescent="0.25">
      <c r="A3130" s="25">
        <f t="shared" si="470"/>
        <v>3118</v>
      </c>
      <c r="B3130" s="25" t="s">
        <v>4546</v>
      </c>
      <c r="C3130" s="45" t="s">
        <v>4546</v>
      </c>
      <c r="D3130" s="45" t="s">
        <v>4546</v>
      </c>
      <c r="E3130" s="8">
        <v>145.6</v>
      </c>
      <c r="F3130" s="8">
        <f t="shared" si="474"/>
        <v>12812.8</v>
      </c>
      <c r="G3130" s="54">
        <f t="shared" si="475"/>
        <v>12812.8</v>
      </c>
      <c r="H3130" s="25">
        <v>137221</v>
      </c>
      <c r="I3130" s="25" t="s">
        <v>4579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173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Kolkata</v>
      </c>
      <c r="W3130" s="56" t="s">
        <v>3749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470"/>
        <v>3119</v>
      </c>
      <c r="B3131" s="25" t="s">
        <v>4546</v>
      </c>
      <c r="C3131" s="45" t="s">
        <v>4546</v>
      </c>
      <c r="D3131" s="45" t="s">
        <v>4546</v>
      </c>
      <c r="E3131" s="8">
        <v>185.5</v>
      </c>
      <c r="F3131" s="8">
        <f t="shared" si="474"/>
        <v>16324</v>
      </c>
      <c r="G3131" s="54">
        <f t="shared" si="475"/>
        <v>16324</v>
      </c>
      <c r="H3131" s="25" t="s">
        <v>4580</v>
      </c>
      <c r="I3131" s="25" t="s">
        <v>4699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1137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Kerala</v>
      </c>
      <c r="W3131" s="56" t="s">
        <v>3750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470"/>
        <v>3120</v>
      </c>
      <c r="B3132" s="25" t="s">
        <v>4546</v>
      </c>
      <c r="C3132" s="45" t="s">
        <v>4546</v>
      </c>
      <c r="D3132" s="45" t="s">
        <v>4546</v>
      </c>
      <c r="E3132" s="8">
        <v>95.2</v>
      </c>
      <c r="F3132" s="8">
        <f t="shared" si="474"/>
        <v>8377.6</v>
      </c>
      <c r="G3132" s="54">
        <f t="shared" si="475"/>
        <v>8377.6</v>
      </c>
      <c r="H3132" s="25">
        <v>141703</v>
      </c>
      <c r="I3132" s="25" t="s">
        <v>3962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622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Hyderabad</v>
      </c>
      <c r="W3132" s="56" t="s">
        <v>3750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470"/>
        <v>3121</v>
      </c>
      <c r="B3133" s="25" t="s">
        <v>4546</v>
      </c>
      <c r="C3133" s="45" t="s">
        <v>4546</v>
      </c>
      <c r="D3133" s="45" t="s">
        <v>4546</v>
      </c>
      <c r="E3133" s="8">
        <v>153</v>
      </c>
      <c r="F3133" s="8">
        <f t="shared" si="474"/>
        <v>13464</v>
      </c>
      <c r="G3133" s="54">
        <f t="shared" si="475"/>
        <v>13464</v>
      </c>
      <c r="H3133" s="25">
        <v>141717</v>
      </c>
      <c r="I3133" s="25" t="s">
        <v>4581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618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Bhuvneshwar</v>
      </c>
      <c r="W3133" s="56" t="s">
        <v>4686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hidden="1" x14ac:dyDescent="0.25">
      <c r="A3134" s="25">
        <f t="shared" si="470"/>
        <v>3122</v>
      </c>
      <c r="B3134" s="25" t="s">
        <v>4546</v>
      </c>
      <c r="C3134" s="45" t="s">
        <v>4546</v>
      </c>
      <c r="D3134" s="45" t="s">
        <v>4546</v>
      </c>
      <c r="E3134" s="8">
        <v>205.1</v>
      </c>
      <c r="F3134" s="8">
        <f t="shared" si="474"/>
        <v>18048.8</v>
      </c>
      <c r="G3134" s="54">
        <f t="shared" si="475"/>
        <v>18048.8</v>
      </c>
      <c r="H3134" s="25">
        <v>141734</v>
      </c>
      <c r="I3134" s="25" t="s">
        <v>4582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173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Kolkata</v>
      </c>
      <c r="W3134" s="56" t="s">
        <v>3749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hidden="1" x14ac:dyDescent="0.25">
      <c r="A3135" s="25">
        <f t="shared" si="470"/>
        <v>3123</v>
      </c>
      <c r="B3135" s="25" t="s">
        <v>4546</v>
      </c>
      <c r="C3135" s="45" t="s">
        <v>4546</v>
      </c>
      <c r="D3135" s="45" t="s">
        <v>4546</v>
      </c>
      <c r="E3135" s="8">
        <v>181.5</v>
      </c>
      <c r="F3135" s="8">
        <f t="shared" si="474"/>
        <v>15972</v>
      </c>
      <c r="G3135" s="54">
        <f t="shared" si="475"/>
        <v>15972</v>
      </c>
      <c r="H3135" s="25">
        <v>142111</v>
      </c>
      <c r="I3135" s="25" t="s">
        <v>4583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618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Bhuvneshwar</v>
      </c>
      <c r="W3135" s="56" t="s">
        <v>4686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hidden="1" x14ac:dyDescent="0.25">
      <c r="A3136" s="25">
        <f t="shared" si="470"/>
        <v>3124</v>
      </c>
      <c r="B3136" s="25" t="s">
        <v>4546</v>
      </c>
      <c r="C3136" s="45" t="s">
        <v>4546</v>
      </c>
      <c r="D3136" s="45" t="s">
        <v>4546</v>
      </c>
      <c r="E3136" s="8">
        <v>148.5</v>
      </c>
      <c r="F3136" s="8">
        <f t="shared" si="474"/>
        <v>13068</v>
      </c>
      <c r="G3136" s="54">
        <f t="shared" si="475"/>
        <v>13068</v>
      </c>
      <c r="H3136" s="25">
        <v>145209</v>
      </c>
      <c r="I3136" s="25" t="s">
        <v>4584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173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Kolkata</v>
      </c>
      <c r="W3136" s="56" t="s">
        <v>3749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hidden="1" x14ac:dyDescent="0.25">
      <c r="A3137" s="25">
        <f t="shared" si="470"/>
        <v>3125</v>
      </c>
      <c r="B3137" s="25" t="s">
        <v>4546</v>
      </c>
      <c r="C3137" s="45" t="s">
        <v>4546</v>
      </c>
      <c r="D3137" s="45" t="s">
        <v>4546</v>
      </c>
      <c r="E3137" s="8">
        <v>107.1</v>
      </c>
      <c r="F3137" s="8">
        <f t="shared" si="474"/>
        <v>9424.7999999999993</v>
      </c>
      <c r="G3137" s="54">
        <f t="shared" si="475"/>
        <v>9424.7999999999993</v>
      </c>
      <c r="H3137" s="25">
        <v>160908</v>
      </c>
      <c r="I3137" s="25" t="s">
        <v>4585</v>
      </c>
      <c r="J3137" s="25">
        <v>1</v>
      </c>
      <c r="K3137" s="25">
        <v>1</v>
      </c>
      <c r="L3137" s="25">
        <f t="shared" ref="L3137:L3200" si="476">J3137-K3137</f>
        <v>0</v>
      </c>
      <c r="M3137" s="25"/>
      <c r="N3137" s="45"/>
      <c r="O3137" s="54"/>
      <c r="P3137" s="25" t="s">
        <v>277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Pune</v>
      </c>
      <c r="W3137" s="56" t="s">
        <v>3750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470"/>
        <v>3126</v>
      </c>
      <c r="B3138" s="25" t="s">
        <v>4546</v>
      </c>
      <c r="C3138" s="45" t="s">
        <v>4546</v>
      </c>
      <c r="D3138" s="45" t="s">
        <v>4546</v>
      </c>
      <c r="E3138" s="8">
        <v>187.5</v>
      </c>
      <c r="F3138" s="8">
        <f t="shared" si="474"/>
        <v>16500</v>
      </c>
      <c r="G3138" s="54">
        <f t="shared" si="475"/>
        <v>16500</v>
      </c>
      <c r="H3138" s="25">
        <v>160909</v>
      </c>
      <c r="I3138" s="25" t="s">
        <v>4586</v>
      </c>
      <c r="J3138" s="25">
        <v>1</v>
      </c>
      <c r="K3138" s="25">
        <v>1</v>
      </c>
      <c r="L3138" s="25">
        <f t="shared" si="476"/>
        <v>0</v>
      </c>
      <c r="M3138" s="25"/>
      <c r="N3138" s="45"/>
      <c r="O3138" s="54"/>
      <c r="P3138" s="25" t="s">
        <v>277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Pune</v>
      </c>
      <c r="W3138" s="56" t="s">
        <v>3750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470"/>
        <v>3127</v>
      </c>
      <c r="B3139" s="25" t="s">
        <v>4546</v>
      </c>
      <c r="C3139" s="45" t="s">
        <v>4546</v>
      </c>
      <c r="D3139" s="45" t="s">
        <v>4546</v>
      </c>
      <c r="E3139" s="8">
        <v>193.2</v>
      </c>
      <c r="F3139" s="8">
        <f t="shared" si="474"/>
        <v>17001.599999999999</v>
      </c>
      <c r="G3139" s="54">
        <f t="shared" si="475"/>
        <v>17001.599999999999</v>
      </c>
      <c r="H3139" s="25">
        <v>300326</v>
      </c>
      <c r="I3139" s="25" t="s">
        <v>3970</v>
      </c>
      <c r="J3139" s="25">
        <v>1</v>
      </c>
      <c r="K3139" s="25">
        <v>1</v>
      </c>
      <c r="L3139" s="25">
        <f t="shared" si="476"/>
        <v>0</v>
      </c>
      <c r="M3139" s="25"/>
      <c r="N3139" s="45"/>
      <c r="O3139" s="54"/>
      <c r="P3139" s="25" t="s">
        <v>2178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Gujrat</v>
      </c>
      <c r="W3139" s="56" t="s">
        <v>3750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470"/>
        <v>3128</v>
      </c>
      <c r="B3140" s="25" t="s">
        <v>4546</v>
      </c>
      <c r="C3140" s="45" t="s">
        <v>4546</v>
      </c>
      <c r="D3140" s="45" t="s">
        <v>4546</v>
      </c>
      <c r="E3140" s="8">
        <v>321.75</v>
      </c>
      <c r="F3140" s="8">
        <f t="shared" si="474"/>
        <v>28314</v>
      </c>
      <c r="G3140" s="54">
        <f t="shared" si="475"/>
        <v>56628</v>
      </c>
      <c r="H3140" s="25">
        <v>301344</v>
      </c>
      <c r="I3140" s="25" t="s">
        <v>4587</v>
      </c>
      <c r="J3140" s="25">
        <v>2</v>
      </c>
      <c r="K3140" s="25">
        <v>2</v>
      </c>
      <c r="L3140" s="25">
        <f t="shared" si="476"/>
        <v>0</v>
      </c>
      <c r="M3140" s="25"/>
      <c r="N3140" s="45"/>
      <c r="O3140" s="54"/>
      <c r="P3140" s="25" t="s">
        <v>184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470"/>
        <v>3129</v>
      </c>
      <c r="B3141" s="25" t="s">
        <v>4546</v>
      </c>
      <c r="C3141" s="45" t="s">
        <v>4546</v>
      </c>
      <c r="D3141" s="45" t="s">
        <v>4546</v>
      </c>
      <c r="E3141" s="8">
        <v>282</v>
      </c>
      <c r="F3141" s="8">
        <f t="shared" si="474"/>
        <v>24816</v>
      </c>
      <c r="G3141" s="54">
        <f t="shared" si="475"/>
        <v>24816</v>
      </c>
      <c r="H3141" s="25">
        <v>302048</v>
      </c>
      <c r="I3141" s="25" t="s">
        <v>4588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1138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3750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si="470"/>
        <v>3130</v>
      </c>
      <c r="B3142" s="25" t="s">
        <v>4546</v>
      </c>
      <c r="C3142" s="45" t="s">
        <v>4546</v>
      </c>
      <c r="D3142" s="45" t="s">
        <v>4546</v>
      </c>
      <c r="E3142" s="8">
        <v>267.39999999999998</v>
      </c>
      <c r="F3142" s="8">
        <f t="shared" si="474"/>
        <v>23531.199999999997</v>
      </c>
      <c r="G3142" s="54">
        <f t="shared" si="475"/>
        <v>23531.199999999997</v>
      </c>
      <c r="H3142" s="25">
        <v>302120</v>
      </c>
      <c r="I3142" s="25" t="s">
        <v>4589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470"/>
        <v>3131</v>
      </c>
      <c r="B3143" s="25" t="s">
        <v>4546</v>
      </c>
      <c r="C3143" s="45" t="s">
        <v>4546</v>
      </c>
      <c r="D3143" s="45" t="s">
        <v>4546</v>
      </c>
      <c r="E3143" s="8">
        <v>73.5</v>
      </c>
      <c r="F3143" s="8">
        <f t="shared" si="474"/>
        <v>6468</v>
      </c>
      <c r="G3143" s="54">
        <f t="shared" si="475"/>
        <v>6468</v>
      </c>
      <c r="H3143" s="25">
        <v>302212</v>
      </c>
      <c r="I3143" s="25" t="s">
        <v>4590</v>
      </c>
      <c r="J3143" s="25">
        <v>1</v>
      </c>
      <c r="K3143" s="25">
        <v>1</v>
      </c>
      <c r="L3143" s="25">
        <f t="shared" si="476"/>
        <v>0</v>
      </c>
      <c r="M3143" s="25"/>
      <c r="N3143" s="45"/>
      <c r="O3143" s="54"/>
      <c r="P3143" s="25" t="s">
        <v>2178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Gujrat</v>
      </c>
      <c r="W3143" s="56" t="s">
        <v>3750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470"/>
        <v>3132</v>
      </c>
      <c r="B3144" s="25" t="s">
        <v>4546</v>
      </c>
      <c r="C3144" s="45" t="s">
        <v>4546</v>
      </c>
      <c r="D3144" s="45" t="s">
        <v>4546</v>
      </c>
      <c r="E3144" s="8">
        <v>73.5</v>
      </c>
      <c r="F3144" s="8">
        <f t="shared" si="474"/>
        <v>6468</v>
      </c>
      <c r="G3144" s="54">
        <f t="shared" si="475"/>
        <v>6468</v>
      </c>
      <c r="H3144" s="25">
        <v>302212</v>
      </c>
      <c r="I3144" s="25" t="s">
        <v>4590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470"/>
        <v>3133</v>
      </c>
      <c r="B3145" s="25" t="s">
        <v>4546</v>
      </c>
      <c r="C3145" s="45" t="s">
        <v>4546</v>
      </c>
      <c r="D3145" s="45" t="s">
        <v>4546</v>
      </c>
      <c r="E3145" s="8">
        <v>100.1</v>
      </c>
      <c r="F3145" s="8">
        <f t="shared" si="474"/>
        <v>8808.7999999999993</v>
      </c>
      <c r="G3145" s="54">
        <f t="shared" si="475"/>
        <v>8808.7999999999993</v>
      </c>
      <c r="H3145" s="25">
        <v>302611</v>
      </c>
      <c r="I3145" s="25" t="s">
        <v>4591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195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Kanpur</v>
      </c>
      <c r="W3145" s="56" t="s">
        <v>3750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470"/>
        <v>3134</v>
      </c>
      <c r="B3146" s="25" t="s">
        <v>4546</v>
      </c>
      <c r="C3146" s="45" t="s">
        <v>4546</v>
      </c>
      <c r="D3146" s="45" t="s">
        <v>4546</v>
      </c>
      <c r="E3146" s="8">
        <v>90.3</v>
      </c>
      <c r="F3146" s="8">
        <f t="shared" si="474"/>
        <v>7946.4</v>
      </c>
      <c r="G3146" s="54">
        <f t="shared" si="475"/>
        <v>7946.4</v>
      </c>
      <c r="H3146" s="25">
        <v>305105</v>
      </c>
      <c r="I3146" s="25" t="s">
        <v>4592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296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Kerala</v>
      </c>
      <c r="W3146" s="56" t="s">
        <v>3750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470"/>
        <v>3135</v>
      </c>
      <c r="B3147" s="25" t="s">
        <v>4546</v>
      </c>
      <c r="C3147" s="45" t="s">
        <v>4546</v>
      </c>
      <c r="D3147" s="45" t="s">
        <v>4546</v>
      </c>
      <c r="E3147" s="8">
        <v>102.9</v>
      </c>
      <c r="F3147" s="8">
        <f t="shared" si="474"/>
        <v>9055.2000000000007</v>
      </c>
      <c r="G3147" s="54">
        <f t="shared" si="475"/>
        <v>9055.2000000000007</v>
      </c>
      <c r="H3147" s="25">
        <v>305629</v>
      </c>
      <c r="I3147" s="25" t="s">
        <v>4593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3750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hidden="1" x14ac:dyDescent="0.25">
      <c r="A3148" s="25">
        <f t="shared" si="470"/>
        <v>3136</v>
      </c>
      <c r="B3148" s="25" t="s">
        <v>4546</v>
      </c>
      <c r="C3148" s="45" t="s">
        <v>4546</v>
      </c>
      <c r="D3148" s="45" t="s">
        <v>4546</v>
      </c>
      <c r="E3148" s="8">
        <v>205.1</v>
      </c>
      <c r="F3148" s="8">
        <f t="shared" si="474"/>
        <v>18048.8</v>
      </c>
      <c r="G3148" s="54">
        <f t="shared" si="475"/>
        <v>18048.8</v>
      </c>
      <c r="H3148" s="25">
        <v>306008</v>
      </c>
      <c r="I3148" s="25" t="s">
        <v>4288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243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Mumbai</v>
      </c>
      <c r="W3148" s="56" t="s">
        <v>3750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hidden="1" x14ac:dyDescent="0.25">
      <c r="A3149" s="25">
        <f t="shared" si="470"/>
        <v>3137</v>
      </c>
      <c r="B3149" s="25" t="s">
        <v>4546</v>
      </c>
      <c r="C3149" s="45" t="s">
        <v>4546</v>
      </c>
      <c r="D3149" s="45" t="s">
        <v>4546</v>
      </c>
      <c r="E3149" s="8">
        <v>334.5</v>
      </c>
      <c r="F3149" s="8">
        <f t="shared" si="474"/>
        <v>29436</v>
      </c>
      <c r="G3149" s="54">
        <f t="shared" si="475"/>
        <v>117744</v>
      </c>
      <c r="H3149" s="25">
        <v>306026</v>
      </c>
      <c r="I3149" s="25" t="s">
        <v>4594</v>
      </c>
      <c r="J3149" s="25">
        <v>4</v>
      </c>
      <c r="K3149" s="25">
        <v>4</v>
      </c>
      <c r="L3149" s="25">
        <f t="shared" si="476"/>
        <v>0</v>
      </c>
      <c r="M3149" s="25"/>
      <c r="N3149" s="45"/>
      <c r="O3149" s="54"/>
      <c r="P3149" s="25" t="s">
        <v>243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3750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470"/>
        <v>3138</v>
      </c>
      <c r="B3150" s="25" t="s">
        <v>4546</v>
      </c>
      <c r="C3150" s="45" t="s">
        <v>4546</v>
      </c>
      <c r="D3150" s="45" t="s">
        <v>4546</v>
      </c>
      <c r="E3150" s="8">
        <v>179.2</v>
      </c>
      <c r="F3150" s="8">
        <f t="shared" si="474"/>
        <v>15769.599999999999</v>
      </c>
      <c r="G3150" s="54">
        <f t="shared" si="475"/>
        <v>15769.599999999999</v>
      </c>
      <c r="H3150" s="25">
        <v>306308</v>
      </c>
      <c r="I3150" s="25" t="s">
        <v>4595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470"/>
        <v>3139</v>
      </c>
      <c r="B3151" s="25" t="s">
        <v>4546</v>
      </c>
      <c r="C3151" s="45" t="s">
        <v>4546</v>
      </c>
      <c r="D3151" s="45" t="s">
        <v>4546</v>
      </c>
      <c r="E3151" s="8">
        <v>131.6</v>
      </c>
      <c r="F3151" s="8">
        <f t="shared" si="474"/>
        <v>11580.8</v>
      </c>
      <c r="G3151" s="54">
        <f t="shared" si="475"/>
        <v>11580.8</v>
      </c>
      <c r="H3151" s="25">
        <v>306704</v>
      </c>
      <c r="I3151" s="25" t="s">
        <v>4596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296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Kerala</v>
      </c>
      <c r="W3151" s="56" t="s">
        <v>3750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470"/>
        <v>3140</v>
      </c>
      <c r="B3152" s="25" t="s">
        <v>4546</v>
      </c>
      <c r="C3152" s="45" t="s">
        <v>4546</v>
      </c>
      <c r="D3152" s="45" t="s">
        <v>4546</v>
      </c>
      <c r="E3152" s="8">
        <v>326.25</v>
      </c>
      <c r="F3152" s="8">
        <f t="shared" si="474"/>
        <v>28710</v>
      </c>
      <c r="G3152" s="54">
        <f t="shared" si="475"/>
        <v>28710</v>
      </c>
      <c r="H3152" s="25">
        <v>306740</v>
      </c>
      <c r="I3152" s="25" t="s">
        <v>4597</v>
      </c>
      <c r="J3152" s="25">
        <v>1</v>
      </c>
      <c r="K3152" s="25">
        <v>1</v>
      </c>
      <c r="L3152" s="25">
        <f t="shared" si="476"/>
        <v>0</v>
      </c>
      <c r="M3152" s="25"/>
      <c r="N3152" s="45"/>
      <c r="O3152" s="54"/>
      <c r="P3152" s="25" t="s">
        <v>296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Kerala</v>
      </c>
      <c r="W3152" s="56" t="s">
        <v>3750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ref="A3153:A3216" si="477">A3152+1</f>
        <v>3141</v>
      </c>
      <c r="B3153" s="25" t="s">
        <v>4546</v>
      </c>
      <c r="C3153" s="45" t="s">
        <v>4546</v>
      </c>
      <c r="D3153" s="45" t="s">
        <v>4546</v>
      </c>
      <c r="E3153" s="8">
        <v>321.75</v>
      </c>
      <c r="F3153" s="8">
        <f t="shared" si="474"/>
        <v>28314</v>
      </c>
      <c r="G3153" s="54">
        <f t="shared" si="475"/>
        <v>56628</v>
      </c>
      <c r="H3153" s="25">
        <v>307640</v>
      </c>
      <c r="I3153" s="25" t="s">
        <v>4290</v>
      </c>
      <c r="J3153" s="25">
        <v>2</v>
      </c>
      <c r="K3153" s="25">
        <v>2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3750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477"/>
        <v>3142</v>
      </c>
      <c r="B3154" s="25" t="s">
        <v>4546</v>
      </c>
      <c r="C3154" s="45" t="s">
        <v>4546</v>
      </c>
      <c r="D3154" s="45" t="s">
        <v>4546</v>
      </c>
      <c r="E3154" s="8">
        <v>285</v>
      </c>
      <c r="F3154" s="8">
        <f t="shared" si="474"/>
        <v>25080</v>
      </c>
      <c r="G3154" s="54">
        <f t="shared" si="475"/>
        <v>75240</v>
      </c>
      <c r="H3154" s="25">
        <v>307646</v>
      </c>
      <c r="I3154" s="25" t="s">
        <v>4598</v>
      </c>
      <c r="J3154" s="25">
        <v>3</v>
      </c>
      <c r="K3154" s="25">
        <v>3</v>
      </c>
      <c r="L3154" s="25">
        <f t="shared" si="476"/>
        <v>0</v>
      </c>
      <c r="M3154" s="25"/>
      <c r="N3154" s="45"/>
      <c r="O3154" s="54"/>
      <c r="P3154" s="25" t="s">
        <v>184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 t="s">
        <v>3750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hidden="1" x14ac:dyDescent="0.25">
      <c r="A3155" s="25">
        <f t="shared" si="477"/>
        <v>3143</v>
      </c>
      <c r="B3155" s="25" t="s">
        <v>4546</v>
      </c>
      <c r="C3155" s="45" t="s">
        <v>4546</v>
      </c>
      <c r="D3155" s="45" t="s">
        <v>4546</v>
      </c>
      <c r="E3155" s="8">
        <v>285</v>
      </c>
      <c r="F3155" s="8">
        <f t="shared" si="474"/>
        <v>25080</v>
      </c>
      <c r="G3155" s="54">
        <f t="shared" si="475"/>
        <v>25080</v>
      </c>
      <c r="H3155" s="25">
        <v>307646</v>
      </c>
      <c r="I3155" s="25" t="s">
        <v>4598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1138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3750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hidden="1" x14ac:dyDescent="0.25">
      <c r="A3156" s="25">
        <f t="shared" si="477"/>
        <v>3144</v>
      </c>
      <c r="B3156" s="25" t="s">
        <v>4546</v>
      </c>
      <c r="C3156" s="45" t="s">
        <v>4546</v>
      </c>
      <c r="D3156" s="45" t="s">
        <v>4546</v>
      </c>
      <c r="E3156" s="8">
        <v>285</v>
      </c>
      <c r="F3156" s="8">
        <f t="shared" si="474"/>
        <v>25080</v>
      </c>
      <c r="G3156" s="54">
        <f t="shared" si="475"/>
        <v>501600</v>
      </c>
      <c r="H3156" s="25">
        <v>307646</v>
      </c>
      <c r="I3156" s="25" t="s">
        <v>4598</v>
      </c>
      <c r="J3156" s="25">
        <v>20</v>
      </c>
      <c r="K3156" s="25">
        <v>20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3750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hidden="1" x14ac:dyDescent="0.25">
      <c r="A3157" s="25">
        <f t="shared" si="477"/>
        <v>3145</v>
      </c>
      <c r="B3157" s="25" t="s">
        <v>4546</v>
      </c>
      <c r="C3157" s="45" t="s">
        <v>4546</v>
      </c>
      <c r="D3157" s="45" t="s">
        <v>4546</v>
      </c>
      <c r="E3157" s="8">
        <v>91.7</v>
      </c>
      <c r="F3157" s="8">
        <f t="shared" si="474"/>
        <v>8069.6</v>
      </c>
      <c r="G3157" s="54">
        <f t="shared" si="475"/>
        <v>8069.6</v>
      </c>
      <c r="H3157" s="25">
        <v>310805</v>
      </c>
      <c r="I3157" s="25" t="s">
        <v>4599</v>
      </c>
      <c r="J3157" s="25">
        <v>1</v>
      </c>
      <c r="K3157" s="25">
        <v>1</v>
      </c>
      <c r="L3157" s="25">
        <f t="shared" si="476"/>
        <v>0</v>
      </c>
      <c r="M3157" s="25"/>
      <c r="N3157" s="45"/>
      <c r="O3157" s="54"/>
      <c r="P3157" s="25" t="s">
        <v>195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Kanpur</v>
      </c>
      <c r="W3157" s="56" t="s">
        <v>3750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477"/>
        <v>3146</v>
      </c>
      <c r="B3158" s="25" t="s">
        <v>4546</v>
      </c>
      <c r="C3158" s="45" t="s">
        <v>4546</v>
      </c>
      <c r="D3158" s="45" t="s">
        <v>4546</v>
      </c>
      <c r="E3158" s="8">
        <v>50.4</v>
      </c>
      <c r="F3158" s="8">
        <f t="shared" si="474"/>
        <v>4435.2</v>
      </c>
      <c r="G3158" s="54">
        <f t="shared" si="475"/>
        <v>4435.2</v>
      </c>
      <c r="H3158" s="25" t="s">
        <v>617</v>
      </c>
      <c r="I3158" s="25" t="s">
        <v>4600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195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Kanpur</v>
      </c>
      <c r="W3158" s="56" t="s">
        <v>3750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hidden="1" x14ac:dyDescent="0.25">
      <c r="A3159" s="25">
        <f t="shared" si="477"/>
        <v>3147</v>
      </c>
      <c r="B3159" s="25" t="s">
        <v>4546</v>
      </c>
      <c r="C3159" s="45" t="s">
        <v>4546</v>
      </c>
      <c r="D3159" s="45" t="s">
        <v>4546</v>
      </c>
      <c r="E3159" s="8">
        <v>108.5</v>
      </c>
      <c r="F3159" s="8">
        <f t="shared" si="474"/>
        <v>9548</v>
      </c>
      <c r="G3159" s="54">
        <f t="shared" si="475"/>
        <v>9548</v>
      </c>
      <c r="H3159" s="25">
        <v>310913</v>
      </c>
      <c r="I3159" s="25" t="s">
        <v>4601</v>
      </c>
      <c r="J3159" s="25">
        <v>1</v>
      </c>
      <c r="K3159" s="25">
        <v>1</v>
      </c>
      <c r="L3159" s="25">
        <f t="shared" si="476"/>
        <v>0</v>
      </c>
      <c r="M3159" s="25"/>
      <c r="N3159" s="45"/>
      <c r="O3159" s="54"/>
      <c r="P3159" s="25" t="s">
        <v>195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Kanpur</v>
      </c>
      <c r="W3159" s="56" t="s">
        <v>3750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477"/>
        <v>3148</v>
      </c>
      <c r="B3160" s="25" t="s">
        <v>4546</v>
      </c>
      <c r="C3160" s="45" t="s">
        <v>4546</v>
      </c>
      <c r="D3160" s="45" t="s">
        <v>4546</v>
      </c>
      <c r="E3160" s="8">
        <v>326.25</v>
      </c>
      <c r="F3160" s="8">
        <f t="shared" si="474"/>
        <v>28710</v>
      </c>
      <c r="G3160" s="54">
        <f t="shared" si="475"/>
        <v>86130</v>
      </c>
      <c r="H3160" s="25">
        <v>313238</v>
      </c>
      <c r="I3160" s="25" t="s">
        <v>3900</v>
      </c>
      <c r="J3160" s="25">
        <v>3</v>
      </c>
      <c r="K3160" s="25">
        <v>3</v>
      </c>
      <c r="L3160" s="25">
        <f t="shared" si="476"/>
        <v>0</v>
      </c>
      <c r="M3160" s="25"/>
      <c r="N3160" s="45"/>
      <c r="O3160" s="54"/>
      <c r="P3160" s="25" t="s">
        <v>184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Mumbai</v>
      </c>
      <c r="W3160" s="56" t="s">
        <v>3750</v>
      </c>
      <c r="X3160" s="45"/>
      <c r="Y3160" s="25" t="str">
        <f t="shared" ref="Y3160:Y3223" si="478">IF(X3160="", "", X3160-N3160)</f>
        <v/>
      </c>
      <c r="Z3160" s="25" t="str">
        <f t="shared" ref="Z3160:Z3223" si="479">IF(N3160="", "", TEXT(N3160, "dddd"))</f>
        <v/>
      </c>
      <c r="AA3160" s="25" t="str">
        <f t="shared" ref="AA3160:AA3223" si="480">IF(X3160="", "", TEXT(X3160, "dddd"))</f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477"/>
        <v>3149</v>
      </c>
      <c r="B3161" s="25" t="s">
        <v>4546</v>
      </c>
      <c r="C3161" s="45" t="s">
        <v>4546</v>
      </c>
      <c r="D3161" s="45" t="s">
        <v>4546</v>
      </c>
      <c r="E3161" s="8">
        <v>267.39999999999998</v>
      </c>
      <c r="F3161" s="8">
        <f t="shared" si="474"/>
        <v>23531.199999999997</v>
      </c>
      <c r="G3161" s="54">
        <f t="shared" si="475"/>
        <v>23531.199999999997</v>
      </c>
      <c r="H3161" s="25">
        <v>314512</v>
      </c>
      <c r="I3161" s="25" t="s">
        <v>4602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184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3750</v>
      </c>
      <c r="X3161" s="45"/>
      <c r="Y3161" s="25" t="str">
        <f t="shared" si="478"/>
        <v/>
      </c>
      <c r="Z3161" s="25" t="str">
        <f t="shared" si="479"/>
        <v/>
      </c>
      <c r="AA3161" s="25" t="str">
        <f t="shared" si="480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477"/>
        <v>3150</v>
      </c>
      <c r="B3162" s="25" t="s">
        <v>4546</v>
      </c>
      <c r="C3162" s="45" t="s">
        <v>4546</v>
      </c>
      <c r="D3162" s="45" t="s">
        <v>4546</v>
      </c>
      <c r="E3162" s="8">
        <v>273.75</v>
      </c>
      <c r="F3162" s="8">
        <f t="shared" si="474"/>
        <v>24090</v>
      </c>
      <c r="G3162" s="54">
        <f t="shared" si="475"/>
        <v>24090</v>
      </c>
      <c r="H3162" s="25">
        <v>317332</v>
      </c>
      <c r="I3162" s="25" t="s">
        <v>4603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289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Banglore</v>
      </c>
      <c r="W3162" s="56" t="s">
        <v>3750</v>
      </c>
      <c r="X3162" s="45"/>
      <c r="Y3162" s="25" t="str">
        <f t="shared" si="478"/>
        <v/>
      </c>
      <c r="Z3162" s="25" t="str">
        <f t="shared" si="479"/>
        <v/>
      </c>
      <c r="AA3162" s="25" t="str">
        <f t="shared" si="480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hidden="1" x14ac:dyDescent="0.25">
      <c r="A3163" s="25">
        <f t="shared" si="477"/>
        <v>3151</v>
      </c>
      <c r="B3163" s="25" t="s">
        <v>4546</v>
      </c>
      <c r="C3163" s="45" t="s">
        <v>4546</v>
      </c>
      <c r="D3163" s="45" t="s">
        <v>4546</v>
      </c>
      <c r="E3163" s="8">
        <v>78.400000000000006</v>
      </c>
      <c r="F3163" s="8">
        <f t="shared" si="474"/>
        <v>6899.2000000000007</v>
      </c>
      <c r="G3163" s="54">
        <f t="shared" si="475"/>
        <v>6899.2000000000007</v>
      </c>
      <c r="H3163" s="25">
        <v>317335</v>
      </c>
      <c r="I3163" s="25" t="s">
        <v>4604</v>
      </c>
      <c r="J3163" s="25">
        <v>1</v>
      </c>
      <c r="K3163" s="25">
        <v>1</v>
      </c>
      <c r="L3163" s="25">
        <f t="shared" si="476"/>
        <v>0</v>
      </c>
      <c r="M3163" s="25"/>
      <c r="N3163" s="45"/>
      <c r="O3163" s="54"/>
      <c r="P3163" s="25" t="s">
        <v>173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78"/>
        <v/>
      </c>
      <c r="Z3163" s="25" t="str">
        <f t="shared" si="479"/>
        <v/>
      </c>
      <c r="AA3163" s="25" t="str">
        <f t="shared" si="480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hidden="1" x14ac:dyDescent="0.25">
      <c r="A3164" s="25">
        <f t="shared" si="477"/>
        <v>3152</v>
      </c>
      <c r="B3164" s="25" t="s">
        <v>4546</v>
      </c>
      <c r="C3164" s="45" t="s">
        <v>4546</v>
      </c>
      <c r="D3164" s="45" t="s">
        <v>4546</v>
      </c>
      <c r="E3164" s="8">
        <v>270</v>
      </c>
      <c r="F3164" s="8">
        <f t="shared" si="474"/>
        <v>23760</v>
      </c>
      <c r="G3164" s="54">
        <f t="shared" si="475"/>
        <v>23760</v>
      </c>
      <c r="H3164" s="25">
        <v>317344</v>
      </c>
      <c r="I3164" s="25" t="s">
        <v>4265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2053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4686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hidden="1" x14ac:dyDescent="0.25">
      <c r="A3165" s="25">
        <f t="shared" si="477"/>
        <v>3153</v>
      </c>
      <c r="B3165" s="25" t="s">
        <v>4546</v>
      </c>
      <c r="C3165" s="45" t="s">
        <v>4546</v>
      </c>
      <c r="D3165" s="45" t="s">
        <v>4546</v>
      </c>
      <c r="E3165" s="8">
        <v>217.7</v>
      </c>
      <c r="F3165" s="8">
        <f t="shared" si="474"/>
        <v>19157.599999999999</v>
      </c>
      <c r="G3165" s="54">
        <f t="shared" si="475"/>
        <v>19157.599999999999</v>
      </c>
      <c r="H3165" s="25">
        <v>318318</v>
      </c>
      <c r="I3165" s="25" t="s">
        <v>4605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hidden="1" x14ac:dyDescent="0.25">
      <c r="A3166" s="25">
        <f t="shared" si="477"/>
        <v>3154</v>
      </c>
      <c r="B3166" s="25" t="s">
        <v>4546</v>
      </c>
      <c r="C3166" s="45" t="s">
        <v>4546</v>
      </c>
      <c r="D3166" s="45" t="s">
        <v>4546</v>
      </c>
      <c r="E3166" s="8">
        <v>305.25</v>
      </c>
      <c r="F3166" s="8">
        <f t="shared" si="474"/>
        <v>26862</v>
      </c>
      <c r="G3166" s="54">
        <f t="shared" si="475"/>
        <v>188034</v>
      </c>
      <c r="H3166" s="25">
        <v>318340</v>
      </c>
      <c r="I3166" s="25" t="s">
        <v>3810</v>
      </c>
      <c r="J3166" s="25">
        <v>7</v>
      </c>
      <c r="K3166" s="25">
        <v>7</v>
      </c>
      <c r="L3166" s="25">
        <f t="shared" si="476"/>
        <v>0</v>
      </c>
      <c r="M3166" s="25"/>
      <c r="N3166" s="45"/>
      <c r="O3166" s="54"/>
      <c r="P3166" s="25" t="s">
        <v>243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Mumbai</v>
      </c>
      <c r="W3166" s="56" t="s">
        <v>3750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hidden="1" x14ac:dyDescent="0.25">
      <c r="A3167" s="25">
        <f t="shared" si="477"/>
        <v>3155</v>
      </c>
      <c r="B3167" s="25" t="s">
        <v>4546</v>
      </c>
      <c r="C3167" s="45" t="s">
        <v>4546</v>
      </c>
      <c r="D3167" s="45" t="s">
        <v>4546</v>
      </c>
      <c r="E3167" s="8">
        <v>259</v>
      </c>
      <c r="F3167" s="8">
        <f t="shared" si="474"/>
        <v>22792</v>
      </c>
      <c r="G3167" s="54">
        <f t="shared" si="475"/>
        <v>22792</v>
      </c>
      <c r="H3167" s="25">
        <v>320216</v>
      </c>
      <c r="I3167" s="25" t="s">
        <v>4606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hidden="1" x14ac:dyDescent="0.25">
      <c r="A3168" s="25">
        <f t="shared" si="477"/>
        <v>3156</v>
      </c>
      <c r="B3168" s="25" t="s">
        <v>4546</v>
      </c>
      <c r="C3168" s="45" t="s">
        <v>4546</v>
      </c>
      <c r="D3168" s="45" t="s">
        <v>4546</v>
      </c>
      <c r="E3168" s="8">
        <v>313.5</v>
      </c>
      <c r="F3168" s="8">
        <f t="shared" si="474"/>
        <v>27588</v>
      </c>
      <c r="G3168" s="54">
        <f t="shared" si="475"/>
        <v>27588</v>
      </c>
      <c r="H3168" s="25">
        <v>321142</v>
      </c>
      <c r="I3168" s="25" t="s">
        <v>4607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289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Banglore</v>
      </c>
      <c r="W3168" s="56" t="s">
        <v>3750</v>
      </c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hidden="1" x14ac:dyDescent="0.25">
      <c r="A3169" s="25">
        <f t="shared" si="477"/>
        <v>3157</v>
      </c>
      <c r="B3169" s="25" t="s">
        <v>4546</v>
      </c>
      <c r="C3169" s="45" t="s">
        <v>4546</v>
      </c>
      <c r="D3169" s="45" t="s">
        <v>4546</v>
      </c>
      <c r="E3169" s="8">
        <v>313.5</v>
      </c>
      <c r="F3169" s="8">
        <f t="shared" si="474"/>
        <v>27588</v>
      </c>
      <c r="G3169" s="54">
        <f t="shared" si="475"/>
        <v>27588</v>
      </c>
      <c r="H3169" s="25">
        <v>323050</v>
      </c>
      <c r="I3169" s="25" t="s">
        <v>4608</v>
      </c>
      <c r="J3169" s="25">
        <v>1</v>
      </c>
      <c r="K3169" s="25">
        <v>1</v>
      </c>
      <c r="L3169" s="25">
        <f t="shared" si="476"/>
        <v>0</v>
      </c>
      <c r="M3169" s="25"/>
      <c r="N3169" s="45"/>
      <c r="O3169" s="54"/>
      <c r="P3169" s="25" t="s">
        <v>289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Banglore</v>
      </c>
      <c r="W3169" s="56" t="s">
        <v>3750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hidden="1" x14ac:dyDescent="0.25">
      <c r="A3170" s="25">
        <f t="shared" si="477"/>
        <v>3158</v>
      </c>
      <c r="B3170" s="25" t="s">
        <v>4546</v>
      </c>
      <c r="C3170" s="45" t="s">
        <v>4546</v>
      </c>
      <c r="D3170" s="45" t="s">
        <v>4546</v>
      </c>
      <c r="E3170" s="8">
        <v>267.39999999999998</v>
      </c>
      <c r="F3170" s="8">
        <f t="shared" si="474"/>
        <v>23531.199999999997</v>
      </c>
      <c r="G3170" s="54">
        <f t="shared" si="475"/>
        <v>23531.199999999997</v>
      </c>
      <c r="H3170" s="25">
        <v>325622</v>
      </c>
      <c r="I3170" s="25" t="s">
        <v>4609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289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Banglore</v>
      </c>
      <c r="W3170" s="56" t="s">
        <v>3750</v>
      </c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hidden="1" x14ac:dyDescent="0.25">
      <c r="A3171" s="25">
        <f t="shared" si="477"/>
        <v>3159</v>
      </c>
      <c r="B3171" s="25" t="s">
        <v>4546</v>
      </c>
      <c r="C3171" s="45" t="s">
        <v>4546</v>
      </c>
      <c r="D3171" s="45" t="s">
        <v>4546</v>
      </c>
      <c r="E3171" s="8">
        <v>187.6</v>
      </c>
      <c r="F3171" s="8">
        <f t="shared" si="474"/>
        <v>16508.8</v>
      </c>
      <c r="G3171" s="54">
        <f t="shared" si="475"/>
        <v>16508.8</v>
      </c>
      <c r="H3171" s="25">
        <v>328708</v>
      </c>
      <c r="I3171" s="25" t="s">
        <v>4610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1093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Hyderabad</v>
      </c>
      <c r="W3171" s="56" t="s">
        <v>3750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477"/>
        <v>3160</v>
      </c>
      <c r="B3172" s="25" t="s">
        <v>4546</v>
      </c>
      <c r="C3172" s="45" t="s">
        <v>4546</v>
      </c>
      <c r="D3172" s="45" t="s">
        <v>4546</v>
      </c>
      <c r="E3172" s="8">
        <v>160.30000000000001</v>
      </c>
      <c r="F3172" s="8">
        <f t="shared" si="474"/>
        <v>14106.400000000001</v>
      </c>
      <c r="G3172" s="54">
        <f t="shared" si="475"/>
        <v>14106.400000000001</v>
      </c>
      <c r="H3172" s="25">
        <v>329904</v>
      </c>
      <c r="I3172" s="25" t="s">
        <v>4611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4458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MUMBAI</v>
      </c>
      <c r="W3172" s="56" t="s">
        <v>3750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477"/>
        <v>3161</v>
      </c>
      <c r="B3173" s="25" t="s">
        <v>4546</v>
      </c>
      <c r="C3173" s="45" t="s">
        <v>4546</v>
      </c>
      <c r="D3173" s="45" t="s">
        <v>4546</v>
      </c>
      <c r="E3173" s="8">
        <v>204.4</v>
      </c>
      <c r="F3173" s="8">
        <f t="shared" si="474"/>
        <v>17987.2</v>
      </c>
      <c r="G3173" s="54">
        <f t="shared" si="475"/>
        <v>17987.2</v>
      </c>
      <c r="H3173" s="25">
        <v>329906</v>
      </c>
      <c r="I3173" s="25" t="s">
        <v>4612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1140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Delhi</v>
      </c>
      <c r="W3173" s="56"/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Local</v>
      </c>
    </row>
    <row r="3174" spans="1:29" hidden="1" x14ac:dyDescent="0.25">
      <c r="A3174" s="25">
        <f t="shared" si="477"/>
        <v>3162</v>
      </c>
      <c r="B3174" s="25" t="s">
        <v>4546</v>
      </c>
      <c r="C3174" s="45" t="s">
        <v>4546</v>
      </c>
      <c r="D3174" s="45" t="s">
        <v>4546</v>
      </c>
      <c r="E3174" s="8">
        <v>301.5</v>
      </c>
      <c r="F3174" s="8">
        <f t="shared" si="474"/>
        <v>26532</v>
      </c>
      <c r="G3174" s="54">
        <f t="shared" si="475"/>
        <v>26532</v>
      </c>
      <c r="H3174" s="25">
        <v>329920</v>
      </c>
      <c r="I3174" s="25" t="s">
        <v>4613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1140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Delhi</v>
      </c>
      <c r="W3174" s="56"/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Local</v>
      </c>
    </row>
    <row r="3175" spans="1:29" hidden="1" x14ac:dyDescent="0.25">
      <c r="A3175" s="25">
        <f t="shared" si="477"/>
        <v>3163</v>
      </c>
      <c r="B3175" s="25" t="s">
        <v>4546</v>
      </c>
      <c r="C3175" s="45" t="s">
        <v>4546</v>
      </c>
      <c r="D3175" s="45" t="s">
        <v>4546</v>
      </c>
      <c r="E3175" s="8">
        <v>301.5</v>
      </c>
      <c r="F3175" s="8">
        <f t="shared" ref="F3175:F3238" si="481">IF(AB3175="DOLLAR",E3175*88,E3175)</f>
        <v>26532</v>
      </c>
      <c r="G3175" s="54">
        <f t="shared" ref="G3175:G3238" si="482">F3175*J3175</f>
        <v>26532</v>
      </c>
      <c r="H3175" s="25">
        <v>329920</v>
      </c>
      <c r="I3175" s="25" t="s">
        <v>4613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289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Banglore</v>
      </c>
      <c r="W3175" s="56" t="s">
        <v>3750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477"/>
        <v>3164</v>
      </c>
      <c r="B3176" s="25" t="s">
        <v>4546</v>
      </c>
      <c r="C3176" s="45" t="s">
        <v>4546</v>
      </c>
      <c r="D3176" s="45" t="s">
        <v>4546</v>
      </c>
      <c r="E3176" s="8">
        <v>321.75</v>
      </c>
      <c r="F3176" s="8">
        <f t="shared" si="481"/>
        <v>28314</v>
      </c>
      <c r="G3176" s="54">
        <f t="shared" si="482"/>
        <v>84942</v>
      </c>
      <c r="H3176" s="25">
        <v>337238</v>
      </c>
      <c r="I3176" s="25" t="s">
        <v>3905</v>
      </c>
      <c r="J3176" s="25">
        <v>3</v>
      </c>
      <c r="K3176" s="25">
        <v>3</v>
      </c>
      <c r="L3176" s="25">
        <f t="shared" si="476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3750</v>
      </c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477"/>
        <v>3165</v>
      </c>
      <c r="B3177" s="25" t="s">
        <v>4546</v>
      </c>
      <c r="C3177" s="45" t="s">
        <v>4546</v>
      </c>
      <c r="D3177" s="45" t="s">
        <v>4546</v>
      </c>
      <c r="E3177" s="8">
        <v>74.900000000000006</v>
      </c>
      <c r="F3177" s="8">
        <f t="shared" si="481"/>
        <v>6591.2000000000007</v>
      </c>
      <c r="G3177" s="54">
        <f t="shared" si="482"/>
        <v>13182.400000000001</v>
      </c>
      <c r="H3177" s="25">
        <v>343107</v>
      </c>
      <c r="I3177" s="25" t="s">
        <v>4614</v>
      </c>
      <c r="J3177" s="25">
        <v>2</v>
      </c>
      <c r="K3177" s="25">
        <v>2</v>
      </c>
      <c r="L3177" s="25">
        <f t="shared" si="476"/>
        <v>0</v>
      </c>
      <c r="M3177" s="25"/>
      <c r="N3177" s="45"/>
      <c r="O3177" s="54"/>
      <c r="P3177" s="25" t="s">
        <v>2178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Gujrat</v>
      </c>
      <c r="W3177" s="56" t="s">
        <v>3750</v>
      </c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477"/>
        <v>3166</v>
      </c>
      <c r="B3178" s="25" t="s">
        <v>4546</v>
      </c>
      <c r="C3178" s="45" t="s">
        <v>4546</v>
      </c>
      <c r="D3178" s="45" t="s">
        <v>4546</v>
      </c>
      <c r="E3178" s="8">
        <v>238</v>
      </c>
      <c r="F3178" s="8">
        <f t="shared" si="481"/>
        <v>20944</v>
      </c>
      <c r="G3178" s="54">
        <f t="shared" si="482"/>
        <v>20944</v>
      </c>
      <c r="H3178" s="25">
        <v>343314</v>
      </c>
      <c r="I3178" s="25" t="s">
        <v>4615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1140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Delhi</v>
      </c>
      <c r="W3178" s="56"/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Local</v>
      </c>
    </row>
    <row r="3179" spans="1:29" hidden="1" x14ac:dyDescent="0.25">
      <c r="A3179" s="25">
        <f t="shared" si="477"/>
        <v>3167</v>
      </c>
      <c r="B3179" s="25" t="s">
        <v>4546</v>
      </c>
      <c r="C3179" s="45" t="s">
        <v>4546</v>
      </c>
      <c r="D3179" s="45" t="s">
        <v>4546</v>
      </c>
      <c r="E3179" s="8">
        <v>162.4</v>
      </c>
      <c r="F3179" s="8">
        <f t="shared" si="481"/>
        <v>14291.2</v>
      </c>
      <c r="G3179" s="54">
        <f t="shared" si="482"/>
        <v>14291.2</v>
      </c>
      <c r="H3179" s="25">
        <v>343322</v>
      </c>
      <c r="I3179" s="25" t="s">
        <v>4616</v>
      </c>
      <c r="J3179" s="25">
        <v>1</v>
      </c>
      <c r="K3179" s="25">
        <v>1</v>
      </c>
      <c r="L3179" s="25">
        <f t="shared" si="476"/>
        <v>0</v>
      </c>
      <c r="M3179" s="25"/>
      <c r="N3179" s="45"/>
      <c r="O3179" s="54"/>
      <c r="P3179" s="25" t="s">
        <v>1140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Delhi</v>
      </c>
      <c r="W3179" s="56"/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Local</v>
      </c>
    </row>
    <row r="3180" spans="1:29" hidden="1" x14ac:dyDescent="0.25">
      <c r="A3180" s="25">
        <f t="shared" si="477"/>
        <v>3168</v>
      </c>
      <c r="B3180" s="25" t="s">
        <v>4546</v>
      </c>
      <c r="C3180" s="45" t="s">
        <v>4546</v>
      </c>
      <c r="D3180" s="45" t="s">
        <v>4546</v>
      </c>
      <c r="E3180" s="8">
        <v>107.1</v>
      </c>
      <c r="F3180" s="8">
        <f t="shared" si="481"/>
        <v>9424.7999999999993</v>
      </c>
      <c r="G3180" s="54">
        <f t="shared" si="482"/>
        <v>9424.7999999999993</v>
      </c>
      <c r="H3180" s="25">
        <v>344103</v>
      </c>
      <c r="I3180" s="25" t="s">
        <v>4617</v>
      </c>
      <c r="J3180" s="25">
        <v>1</v>
      </c>
      <c r="K3180" s="25">
        <v>1</v>
      </c>
      <c r="L3180" s="25">
        <f t="shared" si="476"/>
        <v>0</v>
      </c>
      <c r="M3180" s="25"/>
      <c r="N3180" s="45"/>
      <c r="O3180" s="54"/>
      <c r="P3180" s="25" t="s">
        <v>2497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Chennai</v>
      </c>
      <c r="W3180" s="56" t="s">
        <v>3750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477"/>
        <v>3169</v>
      </c>
      <c r="B3181" s="25" t="s">
        <v>4546</v>
      </c>
      <c r="C3181" s="45" t="s">
        <v>4546</v>
      </c>
      <c r="D3181" s="45" t="s">
        <v>4546</v>
      </c>
      <c r="E3181" s="8">
        <v>334.5</v>
      </c>
      <c r="F3181" s="8">
        <f t="shared" si="481"/>
        <v>29436</v>
      </c>
      <c r="G3181" s="54">
        <f t="shared" si="482"/>
        <v>29436</v>
      </c>
      <c r="H3181" s="25">
        <v>345024</v>
      </c>
      <c r="I3181" s="25" t="s">
        <v>4618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hidden="1" x14ac:dyDescent="0.25">
      <c r="A3182" s="25">
        <f t="shared" si="477"/>
        <v>3170</v>
      </c>
      <c r="B3182" s="25" t="s">
        <v>4546</v>
      </c>
      <c r="C3182" s="45" t="s">
        <v>4546</v>
      </c>
      <c r="D3182" s="45" t="s">
        <v>4546</v>
      </c>
      <c r="E3182" s="8">
        <v>2586.5</v>
      </c>
      <c r="F3182" s="8">
        <f t="shared" si="481"/>
        <v>227612</v>
      </c>
      <c r="G3182" s="54">
        <f t="shared" si="482"/>
        <v>227612</v>
      </c>
      <c r="H3182" s="25">
        <v>345907</v>
      </c>
      <c r="I3182" s="25" t="s">
        <v>4619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4459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BANGLORE</v>
      </c>
      <c r="W3182" s="56" t="s">
        <v>4686</v>
      </c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hidden="1" x14ac:dyDescent="0.25">
      <c r="A3183" s="25">
        <f t="shared" si="477"/>
        <v>3171</v>
      </c>
      <c r="B3183" s="25" t="s">
        <v>4546</v>
      </c>
      <c r="C3183" s="45" t="s">
        <v>4546</v>
      </c>
      <c r="D3183" s="45" t="s">
        <v>4546</v>
      </c>
      <c r="E3183" s="8">
        <v>87.5</v>
      </c>
      <c r="F3183" s="8">
        <f t="shared" si="481"/>
        <v>7700</v>
      </c>
      <c r="G3183" s="54">
        <f t="shared" si="482"/>
        <v>7700</v>
      </c>
      <c r="H3183" s="25">
        <v>353007</v>
      </c>
      <c r="I3183" s="25" t="s">
        <v>4620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296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Kerala</v>
      </c>
      <c r="W3183" s="56" t="s">
        <v>3750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477"/>
        <v>3172</v>
      </c>
      <c r="B3184" s="25" t="s">
        <v>4546</v>
      </c>
      <c r="C3184" s="45" t="s">
        <v>4546</v>
      </c>
      <c r="D3184" s="45" t="s">
        <v>4546</v>
      </c>
      <c r="E3184" s="8">
        <v>236.6</v>
      </c>
      <c r="F3184" s="8">
        <f t="shared" si="481"/>
        <v>20820.8</v>
      </c>
      <c r="G3184" s="54">
        <f t="shared" si="482"/>
        <v>20820.8</v>
      </c>
      <c r="H3184" s="25">
        <v>353606</v>
      </c>
      <c r="I3184" s="25" t="s">
        <v>4314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3750</v>
      </c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hidden="1" x14ac:dyDescent="0.25">
      <c r="A3185" s="25">
        <f t="shared" si="477"/>
        <v>3173</v>
      </c>
      <c r="B3185" s="25" t="s">
        <v>4546</v>
      </c>
      <c r="C3185" s="45" t="s">
        <v>4546</v>
      </c>
      <c r="D3185" s="45" t="s">
        <v>4546</v>
      </c>
      <c r="E3185" s="8">
        <v>305.25</v>
      </c>
      <c r="F3185" s="8">
        <f t="shared" si="481"/>
        <v>26862</v>
      </c>
      <c r="G3185" s="54">
        <f t="shared" si="482"/>
        <v>26862</v>
      </c>
      <c r="H3185" s="25">
        <v>353726</v>
      </c>
      <c r="I3185" s="25" t="s">
        <v>4315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243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 t="s">
        <v>3750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477"/>
        <v>3174</v>
      </c>
      <c r="B3186" s="25" t="s">
        <v>4546</v>
      </c>
      <c r="C3186" s="45" t="s">
        <v>4546</v>
      </c>
      <c r="D3186" s="45" t="s">
        <v>4546</v>
      </c>
      <c r="E3186" s="8">
        <v>91.7</v>
      </c>
      <c r="F3186" s="8">
        <f t="shared" si="481"/>
        <v>8069.6</v>
      </c>
      <c r="G3186" s="54">
        <f t="shared" si="482"/>
        <v>8069.6</v>
      </c>
      <c r="H3186" s="25">
        <v>355607</v>
      </c>
      <c r="I3186" s="25" t="s">
        <v>4621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195</v>
      </c>
      <c r="Q3186" s="25"/>
      <c r="R3186" s="25"/>
      <c r="S3186" s="3">
        <v>4</v>
      </c>
      <c r="T3186" s="55" t="s">
        <v>610</v>
      </c>
      <c r="U3186" s="25" t="s">
        <v>19</v>
      </c>
      <c r="V3186" s="25" t="str">
        <f>VLOOKUP(P3186,'Customer List'!B:C,2,)</f>
        <v>Kanpur</v>
      </c>
      <c r="W3186" s="56" t="s">
        <v>4688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477"/>
        <v>3175</v>
      </c>
      <c r="B3187" s="25" t="s">
        <v>4546</v>
      </c>
      <c r="C3187" s="45" t="s">
        <v>4546</v>
      </c>
      <c r="D3187" s="45" t="s">
        <v>4546</v>
      </c>
      <c r="E3187" s="8">
        <v>142.80000000000001</v>
      </c>
      <c r="F3187" s="8">
        <f t="shared" si="481"/>
        <v>12566.400000000001</v>
      </c>
      <c r="G3187" s="54">
        <f t="shared" si="482"/>
        <v>12566.400000000001</v>
      </c>
      <c r="H3187" s="25">
        <v>363006</v>
      </c>
      <c r="I3187" s="25" t="s">
        <v>4590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1901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3750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477"/>
        <v>3176</v>
      </c>
      <c r="B3188" s="25" t="s">
        <v>4546</v>
      </c>
      <c r="C3188" s="45" t="s">
        <v>4546</v>
      </c>
      <c r="D3188" s="45" t="s">
        <v>4546</v>
      </c>
      <c r="E3188" s="8">
        <v>242.9</v>
      </c>
      <c r="F3188" s="8">
        <f t="shared" si="481"/>
        <v>21375.200000000001</v>
      </c>
      <c r="G3188" s="54">
        <f t="shared" si="482"/>
        <v>21375.200000000001</v>
      </c>
      <c r="H3188" s="25">
        <v>363034</v>
      </c>
      <c r="I3188" s="25" t="s">
        <v>4622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1093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Hyderabad</v>
      </c>
      <c r="W3188" s="56" t="s">
        <v>3750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477"/>
        <v>3177</v>
      </c>
      <c r="B3189" s="25" t="s">
        <v>4546</v>
      </c>
      <c r="C3189" s="45" t="s">
        <v>4546</v>
      </c>
      <c r="D3189" s="45" t="s">
        <v>4546</v>
      </c>
      <c r="E3189" s="8">
        <v>107.8</v>
      </c>
      <c r="F3189" s="8">
        <f t="shared" si="481"/>
        <v>9486.4</v>
      </c>
      <c r="G3189" s="54">
        <f t="shared" si="482"/>
        <v>9486.4</v>
      </c>
      <c r="H3189" s="25">
        <v>364803</v>
      </c>
      <c r="I3189" s="25" t="s">
        <v>4623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Kanpur</v>
      </c>
      <c r="W3189" s="56" t="s">
        <v>3750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hidden="1" x14ac:dyDescent="0.25">
      <c r="A3190" s="25">
        <f t="shared" si="477"/>
        <v>3178</v>
      </c>
      <c r="B3190" s="25" t="s">
        <v>4546</v>
      </c>
      <c r="C3190" s="45" t="s">
        <v>4546</v>
      </c>
      <c r="D3190" s="45" t="s">
        <v>4546</v>
      </c>
      <c r="E3190" s="8">
        <v>259</v>
      </c>
      <c r="F3190" s="8">
        <f t="shared" si="481"/>
        <v>22792</v>
      </c>
      <c r="G3190" s="54">
        <f t="shared" si="482"/>
        <v>22792</v>
      </c>
      <c r="H3190" s="25">
        <v>367730</v>
      </c>
      <c r="I3190" s="25" t="s">
        <v>4624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4686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hidden="1" x14ac:dyDescent="0.25">
      <c r="A3191" s="25">
        <f t="shared" si="477"/>
        <v>3179</v>
      </c>
      <c r="B3191" s="25" t="s">
        <v>4546</v>
      </c>
      <c r="C3191" s="45" t="s">
        <v>4546</v>
      </c>
      <c r="D3191" s="45" t="s">
        <v>4546</v>
      </c>
      <c r="E3191" s="8">
        <v>267.39999999999998</v>
      </c>
      <c r="F3191" s="8">
        <f t="shared" si="481"/>
        <v>23531.199999999997</v>
      </c>
      <c r="G3191" s="54">
        <f t="shared" si="482"/>
        <v>47062.399999999994</v>
      </c>
      <c r="H3191" s="25">
        <v>368504</v>
      </c>
      <c r="I3191" s="25" t="s">
        <v>4625</v>
      </c>
      <c r="J3191" s="25">
        <v>2</v>
      </c>
      <c r="K3191" s="25">
        <v>2</v>
      </c>
      <c r="L3191" s="25">
        <f t="shared" si="476"/>
        <v>0</v>
      </c>
      <c r="M3191" s="25"/>
      <c r="N3191" s="45"/>
      <c r="O3191" s="54"/>
      <c r="P3191" s="25" t="s">
        <v>4460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MUMBAI</v>
      </c>
      <c r="W3191" s="56" t="s">
        <v>3750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477"/>
        <v>3180</v>
      </c>
      <c r="B3192" s="25" t="s">
        <v>4546</v>
      </c>
      <c r="C3192" s="45" t="s">
        <v>4546</v>
      </c>
      <c r="D3192" s="45" t="s">
        <v>4546</v>
      </c>
      <c r="E3192" s="8">
        <v>261.8</v>
      </c>
      <c r="F3192" s="8">
        <f t="shared" si="481"/>
        <v>23038.400000000001</v>
      </c>
      <c r="G3192" s="54">
        <f t="shared" si="482"/>
        <v>23038.400000000001</v>
      </c>
      <c r="H3192" s="25">
        <v>369212</v>
      </c>
      <c r="I3192" s="25" t="s">
        <v>4626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hidden="1" x14ac:dyDescent="0.25">
      <c r="A3193" s="25">
        <f t="shared" si="477"/>
        <v>3181</v>
      </c>
      <c r="B3193" s="25" t="s">
        <v>4546</v>
      </c>
      <c r="C3193" s="45" t="s">
        <v>4546</v>
      </c>
      <c r="D3193" s="45" t="s">
        <v>4546</v>
      </c>
      <c r="E3193" s="8">
        <v>334.5</v>
      </c>
      <c r="F3193" s="8">
        <f t="shared" si="481"/>
        <v>29436</v>
      </c>
      <c r="G3193" s="54">
        <f t="shared" si="482"/>
        <v>29436</v>
      </c>
      <c r="H3193" s="25">
        <v>372712</v>
      </c>
      <c r="I3193" s="25" t="s">
        <v>4627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1140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Delhi</v>
      </c>
      <c r="W3193" s="56"/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Local</v>
      </c>
    </row>
    <row r="3194" spans="1:29" hidden="1" x14ac:dyDescent="0.25">
      <c r="A3194" s="25">
        <f t="shared" si="477"/>
        <v>3182</v>
      </c>
      <c r="B3194" s="25" t="s">
        <v>4546</v>
      </c>
      <c r="C3194" s="45" t="s">
        <v>4546</v>
      </c>
      <c r="D3194" s="45" t="s">
        <v>4546</v>
      </c>
      <c r="E3194" s="8">
        <v>115.5</v>
      </c>
      <c r="F3194" s="8">
        <f t="shared" si="481"/>
        <v>10164</v>
      </c>
      <c r="G3194" s="54">
        <f t="shared" si="482"/>
        <v>10164</v>
      </c>
      <c r="H3194" s="25">
        <v>375113</v>
      </c>
      <c r="I3194" s="25" t="s">
        <v>4628</v>
      </c>
      <c r="J3194" s="25">
        <v>1</v>
      </c>
      <c r="K3194" s="25">
        <v>1</v>
      </c>
      <c r="L3194" s="25">
        <f t="shared" si="476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477"/>
        <v>3183</v>
      </c>
      <c r="B3195" s="25" t="s">
        <v>4546</v>
      </c>
      <c r="C3195" s="45" t="s">
        <v>4546</v>
      </c>
      <c r="D3195" s="45" t="s">
        <v>4546</v>
      </c>
      <c r="E3195" s="8">
        <v>259</v>
      </c>
      <c r="F3195" s="8">
        <f t="shared" si="481"/>
        <v>22792</v>
      </c>
      <c r="G3195" s="54">
        <f t="shared" si="482"/>
        <v>22792</v>
      </c>
      <c r="H3195" s="25">
        <v>399214</v>
      </c>
      <c r="I3195" s="25" t="s">
        <v>4629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243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Mumbai</v>
      </c>
      <c r="W3195" s="56" t="s">
        <v>3750</v>
      </c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477"/>
        <v>3184</v>
      </c>
      <c r="B3196" s="25" t="s">
        <v>4546</v>
      </c>
      <c r="C3196" s="45" t="s">
        <v>4546</v>
      </c>
      <c r="D3196" s="45" t="s">
        <v>4546</v>
      </c>
      <c r="E3196" s="8">
        <v>21</v>
      </c>
      <c r="F3196" s="8">
        <f t="shared" si="481"/>
        <v>1848</v>
      </c>
      <c r="G3196" s="54">
        <f t="shared" si="482"/>
        <v>3696</v>
      </c>
      <c r="H3196" s="25">
        <v>400101</v>
      </c>
      <c r="I3196" s="25" t="s">
        <v>4630</v>
      </c>
      <c r="J3196" s="25">
        <v>2</v>
      </c>
      <c r="K3196" s="25">
        <v>2</v>
      </c>
      <c r="L3196" s="25">
        <f t="shared" si="476"/>
        <v>0</v>
      </c>
      <c r="M3196" s="25"/>
      <c r="N3196" s="45"/>
      <c r="O3196" s="54"/>
      <c r="P3196" s="25" t="s">
        <v>3600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Bhopal</v>
      </c>
      <c r="W3196" s="56" t="s">
        <v>3750</v>
      </c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477"/>
        <v>3185</v>
      </c>
      <c r="B3197" s="25" t="s">
        <v>4546</v>
      </c>
      <c r="C3197" s="45" t="s">
        <v>4546</v>
      </c>
      <c r="D3197" s="45" t="s">
        <v>4546</v>
      </c>
      <c r="E3197" s="8">
        <v>74.2</v>
      </c>
      <c r="F3197" s="8">
        <f t="shared" si="481"/>
        <v>6529.6</v>
      </c>
      <c r="G3197" s="54">
        <f t="shared" si="482"/>
        <v>6529.6</v>
      </c>
      <c r="H3197" s="25">
        <v>400108</v>
      </c>
      <c r="I3197" s="25" t="s">
        <v>3824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4458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MUMBAI</v>
      </c>
      <c r="W3197" s="56" t="s">
        <v>3750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477"/>
        <v>3186</v>
      </c>
      <c r="B3198" s="25" t="s">
        <v>4546</v>
      </c>
      <c r="C3198" s="45" t="s">
        <v>4546</v>
      </c>
      <c r="D3198" s="45" t="s">
        <v>4546</v>
      </c>
      <c r="E3198" s="8">
        <v>116.2</v>
      </c>
      <c r="F3198" s="8">
        <f t="shared" si="481"/>
        <v>10225.6</v>
      </c>
      <c r="G3198" s="54">
        <f t="shared" si="482"/>
        <v>10225.6</v>
      </c>
      <c r="H3198" s="25">
        <v>400222</v>
      </c>
      <c r="I3198" s="25" t="s">
        <v>4631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2053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Banglore</v>
      </c>
      <c r="W3198" s="56" t="s">
        <v>4686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hidden="1" x14ac:dyDescent="0.25">
      <c r="A3199" s="25">
        <f t="shared" si="477"/>
        <v>3187</v>
      </c>
      <c r="B3199" s="25" t="s">
        <v>4546</v>
      </c>
      <c r="C3199" s="45" t="s">
        <v>4546</v>
      </c>
      <c r="D3199" s="45" t="s">
        <v>4546</v>
      </c>
      <c r="E3199" s="8">
        <v>58.1</v>
      </c>
      <c r="F3199" s="8">
        <f t="shared" si="481"/>
        <v>5112.8</v>
      </c>
      <c r="G3199" s="54">
        <f t="shared" si="482"/>
        <v>5112.8</v>
      </c>
      <c r="H3199" s="25">
        <v>400247</v>
      </c>
      <c r="I3199" s="25" t="s">
        <v>4632</v>
      </c>
      <c r="J3199" s="25">
        <v>1</v>
      </c>
      <c r="K3199" s="25">
        <v>1</v>
      </c>
      <c r="L3199" s="25">
        <f t="shared" si="476"/>
        <v>0</v>
      </c>
      <c r="M3199" s="25"/>
      <c r="N3199" s="45"/>
      <c r="O3199" s="54"/>
      <c r="P3199" s="25" t="s">
        <v>2053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Banglore</v>
      </c>
      <c r="W3199" s="56" t="s">
        <v>4686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hidden="1" x14ac:dyDescent="0.25">
      <c r="A3200" s="25">
        <f t="shared" si="477"/>
        <v>3188</v>
      </c>
      <c r="B3200" s="25" t="s">
        <v>4546</v>
      </c>
      <c r="C3200" s="45" t="s">
        <v>4546</v>
      </c>
      <c r="D3200" s="45" t="s">
        <v>4546</v>
      </c>
      <c r="E3200" s="8">
        <v>123.75</v>
      </c>
      <c r="F3200" s="8">
        <f t="shared" si="481"/>
        <v>10890</v>
      </c>
      <c r="G3200" s="54">
        <f t="shared" si="482"/>
        <v>10890</v>
      </c>
      <c r="H3200" s="25">
        <v>400535</v>
      </c>
      <c r="I3200" s="25" t="s">
        <v>4633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1140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hidden="1" x14ac:dyDescent="0.25">
      <c r="A3201" s="25">
        <f t="shared" si="477"/>
        <v>3189</v>
      </c>
      <c r="B3201" s="25" t="s">
        <v>4546</v>
      </c>
      <c r="C3201" s="45" t="s">
        <v>4546</v>
      </c>
      <c r="D3201" s="45" t="s">
        <v>4546</v>
      </c>
      <c r="E3201" s="8">
        <v>153</v>
      </c>
      <c r="F3201" s="8">
        <f t="shared" si="481"/>
        <v>13464</v>
      </c>
      <c r="G3201" s="54">
        <f t="shared" si="482"/>
        <v>13464</v>
      </c>
      <c r="H3201" s="25">
        <v>400539</v>
      </c>
      <c r="I3201" s="25" t="s">
        <v>4634</v>
      </c>
      <c r="J3201" s="25">
        <v>1</v>
      </c>
      <c r="K3201" s="25">
        <v>1</v>
      </c>
      <c r="L3201" s="25">
        <f t="shared" ref="L3201:L3261" si="483">J3201-K3201</f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hidden="1" x14ac:dyDescent="0.25">
      <c r="A3202" s="25">
        <f t="shared" si="477"/>
        <v>3190</v>
      </c>
      <c r="B3202" s="25" t="s">
        <v>4546</v>
      </c>
      <c r="C3202" s="45" t="s">
        <v>4546</v>
      </c>
      <c r="D3202" s="45" t="s">
        <v>4546</v>
      </c>
      <c r="E3202" s="8">
        <v>90.3</v>
      </c>
      <c r="F3202" s="8">
        <f t="shared" si="481"/>
        <v>7946.4</v>
      </c>
      <c r="G3202" s="54">
        <f t="shared" si="482"/>
        <v>7946.4</v>
      </c>
      <c r="H3202" s="25">
        <v>405210</v>
      </c>
      <c r="I3202" s="25" t="s">
        <v>4635</v>
      </c>
      <c r="J3202" s="25">
        <v>1</v>
      </c>
      <c r="K3202" s="25">
        <v>1</v>
      </c>
      <c r="L3202" s="25">
        <f t="shared" si="483"/>
        <v>0</v>
      </c>
      <c r="M3202" s="25"/>
      <c r="N3202" s="45"/>
      <c r="O3202" s="54"/>
      <c r="P3202" s="25" t="s">
        <v>296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Kerala</v>
      </c>
      <c r="W3202" s="56" t="s">
        <v>3750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hidden="1" x14ac:dyDescent="0.25">
      <c r="A3203" s="25">
        <f t="shared" si="477"/>
        <v>3191</v>
      </c>
      <c r="B3203" s="25" t="s">
        <v>4546</v>
      </c>
      <c r="C3203" s="45" t="s">
        <v>4546</v>
      </c>
      <c r="D3203" s="45" t="s">
        <v>4546</v>
      </c>
      <c r="E3203" s="8">
        <v>49.7</v>
      </c>
      <c r="F3203" s="8">
        <f t="shared" si="481"/>
        <v>4373.6000000000004</v>
      </c>
      <c r="G3203" s="54">
        <f t="shared" si="482"/>
        <v>4373.6000000000004</v>
      </c>
      <c r="H3203" s="25">
        <v>407001</v>
      </c>
      <c r="I3203" s="25" t="s">
        <v>4636</v>
      </c>
      <c r="J3203" s="25">
        <v>1</v>
      </c>
      <c r="K3203" s="25">
        <v>1</v>
      </c>
      <c r="L3203" s="25">
        <f t="shared" si="483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477"/>
        <v>3192</v>
      </c>
      <c r="B3204" s="25" t="s">
        <v>4546</v>
      </c>
      <c r="C3204" s="45" t="s">
        <v>4546</v>
      </c>
      <c r="D3204" s="45" t="s">
        <v>4546</v>
      </c>
      <c r="E3204" s="8">
        <v>234.5</v>
      </c>
      <c r="F3204" s="8">
        <f t="shared" si="481"/>
        <v>20636</v>
      </c>
      <c r="G3204" s="54">
        <f t="shared" si="482"/>
        <v>20636</v>
      </c>
      <c r="H3204" s="25">
        <v>423102</v>
      </c>
      <c r="I3204" s="25" t="s">
        <v>4637</v>
      </c>
      <c r="J3204" s="25">
        <v>1</v>
      </c>
      <c r="K3204" s="25">
        <v>1</v>
      </c>
      <c r="L3204" s="25">
        <f t="shared" si="483"/>
        <v>0</v>
      </c>
      <c r="M3204" s="25"/>
      <c r="N3204" s="45"/>
      <c r="O3204" s="54"/>
      <c r="P3204" s="25" t="s">
        <v>277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Pune</v>
      </c>
      <c r="W3204" s="56" t="s">
        <v>3750</v>
      </c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477"/>
        <v>3193</v>
      </c>
      <c r="B3205" s="25" t="s">
        <v>4546</v>
      </c>
      <c r="C3205" s="45" t="s">
        <v>4546</v>
      </c>
      <c r="D3205" s="45" t="s">
        <v>4546</v>
      </c>
      <c r="E3205" s="8">
        <v>62.3</v>
      </c>
      <c r="F3205" s="8">
        <f t="shared" si="481"/>
        <v>5482.4</v>
      </c>
      <c r="G3205" s="54">
        <f t="shared" si="482"/>
        <v>5482.4</v>
      </c>
      <c r="H3205" s="25">
        <v>423105</v>
      </c>
      <c r="I3205" s="25" t="s">
        <v>3920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4459</v>
      </c>
      <c r="Q3205" s="25"/>
      <c r="R3205" s="25"/>
      <c r="S3205" s="3">
        <v>-20</v>
      </c>
      <c r="T3205" s="55"/>
      <c r="U3205" s="25" t="s">
        <v>19</v>
      </c>
      <c r="V3205" s="25" t="str">
        <f>VLOOKUP(P3205,'Customer List'!B:C,2,)</f>
        <v>BANGLORE</v>
      </c>
      <c r="W3205" s="56" t="s">
        <v>4686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si="477"/>
        <v>3194</v>
      </c>
      <c r="B3206" s="25" t="s">
        <v>4546</v>
      </c>
      <c r="C3206" s="45" t="s">
        <v>4546</v>
      </c>
      <c r="D3206" s="45" t="s">
        <v>4546</v>
      </c>
      <c r="E3206" s="8">
        <v>62.3</v>
      </c>
      <c r="F3206" s="8">
        <f t="shared" si="481"/>
        <v>5482.4</v>
      </c>
      <c r="G3206" s="54">
        <f t="shared" si="482"/>
        <v>5482.4</v>
      </c>
      <c r="H3206" s="25">
        <v>423107</v>
      </c>
      <c r="I3206" s="25" t="s">
        <v>4638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618</v>
      </c>
      <c r="Q3206" s="25"/>
      <c r="R3206" s="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   <v>Bhuvneshwar</v>
      </c>
      <c r="W3206" s="56" t="s">
        <v>4689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477"/>
        <v>3195</v>
      </c>
      <c r="B3207" s="25" t="s">
        <v>4546</v>
      </c>
      <c r="C3207" s="45" t="s">
        <v>4546</v>
      </c>
      <c r="D3207" s="45" t="s">
        <v>4546</v>
      </c>
      <c r="E3207" s="8">
        <v>62.3</v>
      </c>
      <c r="F3207" s="8">
        <f t="shared" si="481"/>
        <v>5482.4</v>
      </c>
      <c r="G3207" s="54">
        <f t="shared" si="482"/>
        <v>5482.4</v>
      </c>
      <c r="H3207" s="25">
        <v>423115</v>
      </c>
      <c r="I3207" s="25" t="s">
        <v>4337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618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Bhuvneshwar</v>
      </c>
      <c r="W3207" s="56" t="s">
        <v>4686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477"/>
        <v>3196</v>
      </c>
      <c r="B3208" s="25" t="s">
        <v>4546</v>
      </c>
      <c r="C3208" s="45" t="s">
        <v>4546</v>
      </c>
      <c r="D3208" s="45" t="s">
        <v>4546</v>
      </c>
      <c r="E3208" s="8">
        <v>75.75</v>
      </c>
      <c r="F3208" s="8">
        <f t="shared" si="481"/>
        <v>6666</v>
      </c>
      <c r="G3208" s="54">
        <f t="shared" si="482"/>
        <v>6666</v>
      </c>
      <c r="H3208" s="25">
        <v>423801</v>
      </c>
      <c r="I3208" s="25" t="s">
        <v>3840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173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Kolkata</v>
      </c>
      <c r="W3208" s="56" t="s">
        <v>3749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477"/>
        <v>3197</v>
      </c>
      <c r="B3209" s="25" t="s">
        <v>4546</v>
      </c>
      <c r="C3209" s="45" t="s">
        <v>4546</v>
      </c>
      <c r="D3209" s="45" t="s">
        <v>4546</v>
      </c>
      <c r="E3209" s="8">
        <v>75.75</v>
      </c>
      <c r="F3209" s="8">
        <f t="shared" si="481"/>
        <v>6666</v>
      </c>
      <c r="G3209" s="54">
        <f t="shared" si="482"/>
        <v>6666</v>
      </c>
      <c r="H3209" s="25">
        <v>423801</v>
      </c>
      <c r="I3209" s="25" t="s">
        <v>3840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626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Delhi</v>
      </c>
      <c r="W3209" s="56"/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Local</v>
      </c>
    </row>
    <row r="3210" spans="1:29" hidden="1" x14ac:dyDescent="0.25">
      <c r="A3210" s="25">
        <f t="shared" si="477"/>
        <v>3198</v>
      </c>
      <c r="B3210" s="25" t="s">
        <v>4546</v>
      </c>
      <c r="C3210" s="45" t="s">
        <v>4546</v>
      </c>
      <c r="D3210" s="45" t="s">
        <v>4546</v>
      </c>
      <c r="E3210" s="8">
        <v>115.5</v>
      </c>
      <c r="F3210" s="8">
        <f t="shared" si="481"/>
        <v>10164</v>
      </c>
      <c r="G3210" s="54">
        <f t="shared" si="482"/>
        <v>10164</v>
      </c>
      <c r="H3210" s="25">
        <v>424401</v>
      </c>
      <c r="I3210" s="25" t="s">
        <v>4639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638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Delhi</v>
      </c>
      <c r="W3210" s="56"/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Local</v>
      </c>
    </row>
    <row r="3211" spans="1:29" hidden="1" x14ac:dyDescent="0.25">
      <c r="A3211" s="25">
        <f t="shared" si="477"/>
        <v>3199</v>
      </c>
      <c r="B3211" s="25" t="s">
        <v>4546</v>
      </c>
      <c r="C3211" s="45" t="s">
        <v>4546</v>
      </c>
      <c r="D3211" s="45" t="s">
        <v>4546</v>
      </c>
      <c r="E3211" s="8">
        <v>115.5</v>
      </c>
      <c r="F3211" s="8">
        <f t="shared" si="481"/>
        <v>10164</v>
      </c>
      <c r="G3211" s="54">
        <f t="shared" si="482"/>
        <v>10164</v>
      </c>
      <c r="H3211" s="25">
        <v>424401</v>
      </c>
      <c r="I3211" s="25" t="s">
        <v>4639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903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Delhi</v>
      </c>
      <c r="W3211" s="56"/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Local</v>
      </c>
    </row>
    <row r="3212" spans="1:29" hidden="1" x14ac:dyDescent="0.25">
      <c r="A3212" s="25">
        <f t="shared" si="477"/>
        <v>3200</v>
      </c>
      <c r="B3212" s="25" t="s">
        <v>4546</v>
      </c>
      <c r="C3212" s="45" t="s">
        <v>4546</v>
      </c>
      <c r="D3212" s="45" t="s">
        <v>4546</v>
      </c>
      <c r="E3212" s="8">
        <v>98.7</v>
      </c>
      <c r="F3212" s="8">
        <f t="shared" si="481"/>
        <v>8685.6</v>
      </c>
      <c r="G3212" s="54">
        <f t="shared" si="482"/>
        <v>8685.6</v>
      </c>
      <c r="H3212" s="25">
        <v>426102</v>
      </c>
      <c r="I3212" s="25" t="s">
        <v>4640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1140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hidden="1" x14ac:dyDescent="0.25">
      <c r="A3213" s="25">
        <f t="shared" si="477"/>
        <v>3201</v>
      </c>
      <c r="B3213" s="25" t="s">
        <v>4546</v>
      </c>
      <c r="C3213" s="45" t="s">
        <v>4546</v>
      </c>
      <c r="D3213" s="45" t="s">
        <v>4546</v>
      </c>
      <c r="E3213" s="8">
        <v>172.9</v>
      </c>
      <c r="F3213" s="8">
        <f t="shared" si="481"/>
        <v>15215.2</v>
      </c>
      <c r="G3213" s="54">
        <f t="shared" si="482"/>
        <v>15215.2</v>
      </c>
      <c r="H3213" s="25">
        <v>427402</v>
      </c>
      <c r="I3213" s="25" t="s">
        <v>4641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1140</v>
      </c>
      <c r="Q3213" s="25"/>
      <c r="R3213" s="25"/>
      <c r="S3213" s="3">
        <v>-20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hidden="1" x14ac:dyDescent="0.25">
      <c r="A3214" s="25">
        <f t="shared" si="477"/>
        <v>3202</v>
      </c>
      <c r="B3214" s="25" t="s">
        <v>4546</v>
      </c>
      <c r="C3214" s="45" t="s">
        <v>4546</v>
      </c>
      <c r="D3214" s="45" t="s">
        <v>4546</v>
      </c>
      <c r="E3214" s="8">
        <v>213.5</v>
      </c>
      <c r="F3214" s="8">
        <f t="shared" si="481"/>
        <v>18788</v>
      </c>
      <c r="G3214" s="54">
        <f t="shared" si="482"/>
        <v>18788</v>
      </c>
      <c r="H3214" s="25">
        <v>430104</v>
      </c>
      <c r="I3214" s="25" t="s">
        <v>4642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173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Kolkata</v>
      </c>
      <c r="W3214" s="56" t="s">
        <v>3749</v>
      </c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idden="1" x14ac:dyDescent="0.25">
      <c r="A3215" s="25">
        <f t="shared" si="477"/>
        <v>3203</v>
      </c>
      <c r="B3215" s="25" t="s">
        <v>4546</v>
      </c>
      <c r="C3215" s="45" t="s">
        <v>4546</v>
      </c>
      <c r="D3215" s="45" t="s">
        <v>4546</v>
      </c>
      <c r="E3215" s="8">
        <v>213.5</v>
      </c>
      <c r="F3215" s="8">
        <f t="shared" si="481"/>
        <v>18788</v>
      </c>
      <c r="G3215" s="54">
        <f t="shared" si="482"/>
        <v>18788</v>
      </c>
      <c r="H3215" s="25">
        <v>430604</v>
      </c>
      <c r="I3215" s="25" t="s">
        <v>4643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477"/>
        <v>3204</v>
      </c>
      <c r="B3216" s="25" t="s">
        <v>4546</v>
      </c>
      <c r="C3216" s="45" t="s">
        <v>4546</v>
      </c>
      <c r="D3216" s="45" t="s">
        <v>4546</v>
      </c>
      <c r="E3216" s="8">
        <v>417.75</v>
      </c>
      <c r="F3216" s="8">
        <f t="shared" si="481"/>
        <v>36762</v>
      </c>
      <c r="G3216" s="54">
        <f t="shared" si="482"/>
        <v>36762</v>
      </c>
      <c r="H3216" s="25">
        <v>480019</v>
      </c>
      <c r="I3216" s="25" t="s">
        <v>4644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1901</v>
      </c>
      <c r="Q3216" s="25"/>
      <c r="R3216" s="25"/>
      <c r="S3216" s="3" t="s">
        <v>300</v>
      </c>
      <c r="T3216" s="55"/>
      <c r="U3216" s="25" t="s">
        <v>19</v>
      </c>
      <c r="V3216" s="25" t="str">
        <f>VLOOKUP(P3216,'Customer List'!B:C,2,)</f>
        <v>Mumbai</v>
      </c>
      <c r="W3216" s="56" t="s">
        <v>3750</v>
      </c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ref="A3217:A3261" si="484">A3216+1</f>
        <v>3205</v>
      </c>
      <c r="B3217" s="25" t="s">
        <v>4546</v>
      </c>
      <c r="C3217" s="45" t="s">
        <v>4546</v>
      </c>
      <c r="D3217" s="45" t="s">
        <v>4546</v>
      </c>
      <c r="E3217" s="8">
        <v>77</v>
      </c>
      <c r="F3217" s="8">
        <f t="shared" si="481"/>
        <v>6776</v>
      </c>
      <c r="G3217" s="54">
        <f t="shared" si="482"/>
        <v>6776</v>
      </c>
      <c r="H3217" s="25">
        <v>505808</v>
      </c>
      <c r="I3217" s="25" t="s">
        <v>4645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320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Gujrat</v>
      </c>
      <c r="W3217" s="56" t="s">
        <v>3750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hidden="1" x14ac:dyDescent="0.25">
      <c r="A3218" s="25">
        <f t="shared" si="484"/>
        <v>3206</v>
      </c>
      <c r="B3218" s="25" t="s">
        <v>4546</v>
      </c>
      <c r="C3218" s="45" t="s">
        <v>4546</v>
      </c>
      <c r="D3218" s="45" t="s">
        <v>4546</v>
      </c>
      <c r="E3218" s="8">
        <v>30.8</v>
      </c>
      <c r="F3218" s="8">
        <f t="shared" si="481"/>
        <v>2710.4</v>
      </c>
      <c r="G3218" s="54">
        <f t="shared" si="482"/>
        <v>2710.4</v>
      </c>
      <c r="H3218" s="25">
        <v>505809</v>
      </c>
      <c r="I3218" s="25" t="s">
        <v>4038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4685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Hyderabad</v>
      </c>
      <c r="W3218" s="56" t="s">
        <v>3750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hidden="1" x14ac:dyDescent="0.25">
      <c r="A3219" s="25">
        <f t="shared" si="484"/>
        <v>3207</v>
      </c>
      <c r="B3219" s="25" t="s">
        <v>4546</v>
      </c>
      <c r="C3219" s="45" t="s">
        <v>4546</v>
      </c>
      <c r="D3219" s="45" t="s">
        <v>4546</v>
      </c>
      <c r="E3219" s="8">
        <v>236.6</v>
      </c>
      <c r="F3219" s="8">
        <f t="shared" si="481"/>
        <v>20820.8</v>
      </c>
      <c r="G3219" s="54">
        <f t="shared" si="482"/>
        <v>20820.8</v>
      </c>
      <c r="H3219" s="25">
        <v>516906</v>
      </c>
      <c r="I3219" s="25" t="s">
        <v>4646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3750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484"/>
        <v>3208</v>
      </c>
      <c r="B3220" s="25" t="s">
        <v>4546</v>
      </c>
      <c r="C3220" s="45" t="s">
        <v>4546</v>
      </c>
      <c r="D3220" s="45" t="s">
        <v>4546</v>
      </c>
      <c r="E3220" s="8">
        <v>160.30000000000001</v>
      </c>
      <c r="F3220" s="8">
        <f t="shared" si="481"/>
        <v>14106.400000000001</v>
      </c>
      <c r="G3220" s="54">
        <f t="shared" si="482"/>
        <v>14106.400000000001</v>
      </c>
      <c r="H3220" s="25">
        <v>577002</v>
      </c>
      <c r="I3220" s="25" t="s">
        <v>4647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277</v>
      </c>
      <c r="Q3220" s="25"/>
      <c r="R3220" s="25"/>
      <c r="S3220" s="3">
        <v>-20</v>
      </c>
      <c r="T3220" s="55"/>
      <c r="U3220" s="25" t="s">
        <v>19</v>
      </c>
      <c r="V3220" s="25" t="str">
        <f>VLOOKUP(P3220,'Customer List'!B:C,2,)</f>
        <v>Pune</v>
      </c>
      <c r="W3220" s="56" t="s">
        <v>3750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hidden="1" x14ac:dyDescent="0.25">
      <c r="A3221" s="25">
        <f t="shared" si="484"/>
        <v>3209</v>
      </c>
      <c r="B3221" s="25" t="s">
        <v>4546</v>
      </c>
      <c r="C3221" s="45" t="s">
        <v>4546</v>
      </c>
      <c r="D3221" s="45" t="s">
        <v>4546</v>
      </c>
      <c r="E3221" s="8">
        <v>102.9</v>
      </c>
      <c r="F3221" s="8">
        <f t="shared" si="481"/>
        <v>9055.2000000000007</v>
      </c>
      <c r="G3221" s="54">
        <f t="shared" si="482"/>
        <v>9055.2000000000007</v>
      </c>
      <c r="H3221" s="25">
        <v>582302</v>
      </c>
      <c r="I3221" s="25" t="s">
        <v>4648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277</v>
      </c>
      <c r="Q3221" s="25"/>
      <c r="R3221" s="25"/>
      <c r="S3221" s="3">
        <v>-20</v>
      </c>
      <c r="T3221" s="55"/>
      <c r="U3221" s="25" t="s">
        <v>19</v>
      </c>
      <c r="V3221" s="25" t="str">
        <f>VLOOKUP(P3221,'Customer List'!B:C,2,)</f>
        <v>Pune</v>
      </c>
      <c r="W3221" s="56" t="s">
        <v>3750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484"/>
        <v>3210</v>
      </c>
      <c r="B3222" s="25" t="s">
        <v>4546</v>
      </c>
      <c r="C3222" s="45" t="s">
        <v>4546</v>
      </c>
      <c r="D3222" s="45" t="s">
        <v>4546</v>
      </c>
      <c r="E3222" s="8">
        <v>177.1</v>
      </c>
      <c r="F3222" s="8">
        <f t="shared" si="481"/>
        <v>15584.8</v>
      </c>
      <c r="G3222" s="54">
        <f t="shared" si="482"/>
        <v>31169.599999999999</v>
      </c>
      <c r="H3222" s="25">
        <v>640922</v>
      </c>
      <c r="I3222" s="25" t="s">
        <v>4649</v>
      </c>
      <c r="J3222" s="25">
        <v>2</v>
      </c>
      <c r="K3222" s="25">
        <v>2</v>
      </c>
      <c r="L3222" s="25">
        <f t="shared" si="483"/>
        <v>0</v>
      </c>
      <c r="M3222" s="25"/>
      <c r="N3222" s="45"/>
      <c r="O3222" s="54"/>
      <c r="P3222" s="25" t="s">
        <v>492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Haridwar</v>
      </c>
      <c r="W3222" s="56" t="s">
        <v>3749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484"/>
        <v>3211</v>
      </c>
      <c r="B3223" s="25" t="s">
        <v>4546</v>
      </c>
      <c r="C3223" s="45" t="s">
        <v>4546</v>
      </c>
      <c r="D3223" s="45" t="s">
        <v>4546</v>
      </c>
      <c r="E3223" s="8">
        <v>70.7</v>
      </c>
      <c r="F3223" s="8">
        <f t="shared" si="481"/>
        <v>6221.6</v>
      </c>
      <c r="G3223" s="54">
        <f t="shared" si="482"/>
        <v>6221.6</v>
      </c>
      <c r="H3223" s="25">
        <v>643808</v>
      </c>
      <c r="I3223" s="25" t="s">
        <v>4650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622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Hyderabad</v>
      </c>
      <c r="W3223" s="56" t="s">
        <v>3750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484"/>
        <v>3212</v>
      </c>
      <c r="B3224" s="25" t="s">
        <v>4546</v>
      </c>
      <c r="C3224" s="45" t="s">
        <v>4546</v>
      </c>
      <c r="D3224" s="45" t="s">
        <v>4546</v>
      </c>
      <c r="E3224" s="8">
        <v>205.1</v>
      </c>
      <c r="F3224" s="8">
        <f t="shared" si="481"/>
        <v>18048.8</v>
      </c>
      <c r="G3224" s="54">
        <f t="shared" si="482"/>
        <v>18048.8</v>
      </c>
      <c r="H3224" s="25">
        <v>644702</v>
      </c>
      <c r="I3224" s="25" t="s">
        <v>4651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192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Chandigarh</v>
      </c>
      <c r="W3224" s="56" t="s">
        <v>3749</v>
      </c>
      <c r="X3224" s="45"/>
      <c r="Y3224" s="25" t="str">
        <f t="shared" ref="Y3224:Y3261" si="485">IF(X3224="", "", X3224-N3224)</f>
        <v/>
      </c>
      <c r="Z3224" s="25" t="str">
        <f t="shared" ref="Z3224:Z3261" si="486">IF(N3224="", "", TEXT(N3224, "dddd"))</f>
        <v/>
      </c>
      <c r="AA3224" s="25" t="str">
        <f t="shared" ref="AA3224:AA3261" si="487">IF(X3224="", "", TEXT(X3224, "dddd"))</f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484"/>
        <v>3213</v>
      </c>
      <c r="B3225" s="25" t="s">
        <v>4546</v>
      </c>
      <c r="C3225" s="45" t="s">
        <v>4546</v>
      </c>
      <c r="D3225" s="45" t="s">
        <v>4546</v>
      </c>
      <c r="E3225" s="8">
        <v>226.1</v>
      </c>
      <c r="F3225" s="8">
        <f t="shared" si="481"/>
        <v>19896.8</v>
      </c>
      <c r="G3225" s="54">
        <f t="shared" si="482"/>
        <v>19896.8</v>
      </c>
      <c r="H3225" s="25">
        <v>651002</v>
      </c>
      <c r="I3225" s="25" t="s">
        <v>4652</v>
      </c>
      <c r="J3225" s="25">
        <v>1</v>
      </c>
      <c r="K3225" s="25">
        <v>1</v>
      </c>
      <c r="L3225" s="25">
        <f t="shared" si="483"/>
        <v>0</v>
      </c>
      <c r="M3225" s="25"/>
      <c r="N3225" s="45"/>
      <c r="O3225" s="54"/>
      <c r="P3225" s="25" t="s">
        <v>1901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Mumbai</v>
      </c>
      <c r="W3225" s="56" t="s">
        <v>3750</v>
      </c>
      <c r="X3225" s="45"/>
      <c r="Y3225" s="25" t="str">
        <f t="shared" si="485"/>
        <v/>
      </c>
      <c r="Z3225" s="25" t="str">
        <f t="shared" si="486"/>
        <v/>
      </c>
      <c r="AA3225" s="25" t="str">
        <f t="shared" si="487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484"/>
        <v>3214</v>
      </c>
      <c r="B3226" s="25" t="s">
        <v>4546</v>
      </c>
      <c r="C3226" s="45" t="s">
        <v>4546</v>
      </c>
      <c r="D3226" s="45" t="s">
        <v>4546</v>
      </c>
      <c r="E3226" s="8">
        <v>136.5</v>
      </c>
      <c r="F3226" s="8">
        <f t="shared" si="481"/>
        <v>12012</v>
      </c>
      <c r="G3226" s="54">
        <f t="shared" si="482"/>
        <v>12012</v>
      </c>
      <c r="H3226" s="25">
        <v>653813</v>
      </c>
      <c r="I3226" s="25" t="s">
        <v>4653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173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Kolkata</v>
      </c>
      <c r="W3226" s="56" t="s">
        <v>3749</v>
      </c>
      <c r="X3226" s="45"/>
      <c r="Y3226" s="25" t="str">
        <f t="shared" si="485"/>
        <v/>
      </c>
      <c r="Z3226" s="25" t="str">
        <f t="shared" si="486"/>
        <v/>
      </c>
      <c r="AA3226" s="25" t="str">
        <f t="shared" si="487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484"/>
        <v>3215</v>
      </c>
      <c r="B3227" s="25" t="s">
        <v>4546</v>
      </c>
      <c r="C3227" s="45" t="s">
        <v>4546</v>
      </c>
      <c r="D3227" s="45" t="s">
        <v>4546</v>
      </c>
      <c r="E3227" s="8">
        <v>177.1</v>
      </c>
      <c r="F3227" s="8">
        <f t="shared" si="481"/>
        <v>15584.8</v>
      </c>
      <c r="G3227" s="54">
        <f t="shared" si="482"/>
        <v>15584.8</v>
      </c>
      <c r="H3227" s="25">
        <v>691502</v>
      </c>
      <c r="I3227" s="25" t="s">
        <v>4654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1901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Mumbai</v>
      </c>
      <c r="W3227" s="56" t="s">
        <v>3750</v>
      </c>
      <c r="X3227" s="45"/>
      <c r="Y3227" s="25" t="str">
        <f t="shared" si="485"/>
        <v/>
      </c>
      <c r="Z3227" s="25" t="str">
        <f t="shared" si="486"/>
        <v/>
      </c>
      <c r="AA3227" s="25" t="str">
        <f t="shared" si="487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484"/>
        <v>3216</v>
      </c>
      <c r="B3228" s="25" t="s">
        <v>4546</v>
      </c>
      <c r="C3228" s="45" t="s">
        <v>4546</v>
      </c>
      <c r="D3228" s="45" t="s">
        <v>4546</v>
      </c>
      <c r="E3228" s="8">
        <v>177.1</v>
      </c>
      <c r="F3228" s="8">
        <f t="shared" si="481"/>
        <v>15584.8</v>
      </c>
      <c r="G3228" s="54">
        <f t="shared" si="482"/>
        <v>15584.8</v>
      </c>
      <c r="H3228" s="25">
        <v>692802</v>
      </c>
      <c r="I3228" s="25" t="s">
        <v>4655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277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Pune</v>
      </c>
      <c r="W3228" s="56" t="s">
        <v>3750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484"/>
        <v>3217</v>
      </c>
      <c r="B3229" s="25" t="s">
        <v>4546</v>
      </c>
      <c r="C3229" s="45" t="s">
        <v>4546</v>
      </c>
      <c r="D3229" s="45" t="s">
        <v>4546</v>
      </c>
      <c r="E3229" s="8">
        <v>200.9</v>
      </c>
      <c r="F3229" s="8">
        <f t="shared" si="481"/>
        <v>17679.2</v>
      </c>
      <c r="G3229" s="54">
        <f t="shared" si="482"/>
        <v>17679.2</v>
      </c>
      <c r="H3229" s="25">
        <v>693504</v>
      </c>
      <c r="I3229" s="25" t="s">
        <v>4656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903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Delhi</v>
      </c>
      <c r="W3229" s="56"/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Local</v>
      </c>
    </row>
    <row r="3230" spans="1:29" hidden="1" x14ac:dyDescent="0.25">
      <c r="A3230" s="25">
        <f t="shared" si="484"/>
        <v>3218</v>
      </c>
      <c r="B3230" s="25" t="s">
        <v>4546</v>
      </c>
      <c r="C3230" s="45" t="s">
        <v>4546</v>
      </c>
      <c r="D3230" s="45" t="s">
        <v>4546</v>
      </c>
      <c r="E3230" s="8">
        <v>277.2</v>
      </c>
      <c r="F3230" s="8">
        <f t="shared" si="481"/>
        <v>24393.599999999999</v>
      </c>
      <c r="G3230" s="54">
        <f t="shared" si="482"/>
        <v>24393.599999999999</v>
      </c>
      <c r="H3230" s="25">
        <v>696806</v>
      </c>
      <c r="I3230" s="25" t="s">
        <v>4657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173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Kolkata</v>
      </c>
      <c r="W3230" s="56" t="s">
        <v>3749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484"/>
        <v>3219</v>
      </c>
      <c r="B3231" s="25" t="s">
        <v>4546</v>
      </c>
      <c r="C3231" s="45" t="s">
        <v>4546</v>
      </c>
      <c r="D3231" s="45" t="s">
        <v>4546</v>
      </c>
      <c r="E3231" s="8">
        <v>273</v>
      </c>
      <c r="F3231" s="8">
        <f t="shared" si="481"/>
        <v>24024</v>
      </c>
      <c r="G3231" s="54">
        <f t="shared" si="482"/>
        <v>24024</v>
      </c>
      <c r="H3231" s="25">
        <v>696814</v>
      </c>
      <c r="I3231" s="25" t="s">
        <v>4658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618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Bhuvneshwar</v>
      </c>
      <c r="W3231" s="56" t="s">
        <v>4686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484"/>
        <v>3220</v>
      </c>
      <c r="B3232" s="25" t="s">
        <v>4546</v>
      </c>
      <c r="C3232" s="45" t="s">
        <v>4546</v>
      </c>
      <c r="D3232" s="45" t="s">
        <v>4546</v>
      </c>
      <c r="E3232" s="8">
        <v>82.6</v>
      </c>
      <c r="F3232" s="8">
        <f t="shared" si="481"/>
        <v>7268.7999999999993</v>
      </c>
      <c r="G3232" s="54">
        <f t="shared" si="482"/>
        <v>7268.7999999999993</v>
      </c>
      <c r="H3232" s="25">
        <v>740153</v>
      </c>
      <c r="I3232" s="25" t="s">
        <v>4659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3750</v>
      </c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484"/>
        <v>3221</v>
      </c>
      <c r="B3233" s="25" t="s">
        <v>4546</v>
      </c>
      <c r="C3233" s="45" t="s">
        <v>4546</v>
      </c>
      <c r="D3233" s="45" t="s">
        <v>4546</v>
      </c>
      <c r="E3233" s="8">
        <v>82.6</v>
      </c>
      <c r="F3233" s="8">
        <f t="shared" si="481"/>
        <v>7268.7999999999993</v>
      </c>
      <c r="G3233" s="54">
        <f t="shared" si="482"/>
        <v>7268.7999999999993</v>
      </c>
      <c r="H3233" s="25">
        <v>740154</v>
      </c>
      <c r="I3233" s="25" t="s">
        <v>4660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3750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484"/>
        <v>3222</v>
      </c>
      <c r="B3234" s="25" t="s">
        <v>4546</v>
      </c>
      <c r="C3234" s="45" t="s">
        <v>4546</v>
      </c>
      <c r="D3234" s="45" t="s">
        <v>4546</v>
      </c>
      <c r="E3234" s="8">
        <v>82.6</v>
      </c>
      <c r="F3234" s="8">
        <f t="shared" si="481"/>
        <v>7268.7999999999993</v>
      </c>
      <c r="G3234" s="54">
        <f t="shared" si="482"/>
        <v>7268.7999999999993</v>
      </c>
      <c r="H3234" s="25">
        <v>740155</v>
      </c>
      <c r="I3234" s="25" t="s">
        <v>4661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3750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484"/>
        <v>3223</v>
      </c>
      <c r="B3235" s="25" t="s">
        <v>4546</v>
      </c>
      <c r="C3235" s="45" t="s">
        <v>4546</v>
      </c>
      <c r="D3235" s="45" t="s">
        <v>4546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740156</v>
      </c>
      <c r="I3235" s="25" t="s">
        <v>4662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3750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484"/>
        <v>3224</v>
      </c>
      <c r="B3236" s="25" t="s">
        <v>4546</v>
      </c>
      <c r="C3236" s="45" t="s">
        <v>4546</v>
      </c>
      <c r="D3236" s="45" t="s">
        <v>4546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740157</v>
      </c>
      <c r="I3236" s="25" t="s">
        <v>4663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3750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484"/>
        <v>3225</v>
      </c>
      <c r="B3237" s="25" t="s">
        <v>4546</v>
      </c>
      <c r="C3237" s="45" t="s">
        <v>4546</v>
      </c>
      <c r="D3237" s="45" t="s">
        <v>4546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740158</v>
      </c>
      <c r="I3237" s="25" t="s">
        <v>4664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3750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484"/>
        <v>3226</v>
      </c>
      <c r="B3238" s="25" t="s">
        <v>4546</v>
      </c>
      <c r="C3238" s="45" t="s">
        <v>4546</v>
      </c>
      <c r="D3238" s="45" t="s">
        <v>4546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740159</v>
      </c>
      <c r="I3238" s="25" t="s">
        <v>4665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3750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484"/>
        <v>3227</v>
      </c>
      <c r="B3239" s="25" t="s">
        <v>4546</v>
      </c>
      <c r="C3239" s="45" t="s">
        <v>4546</v>
      </c>
      <c r="D3239" s="45" t="s">
        <v>4546</v>
      </c>
      <c r="E3239" s="8">
        <v>82.6</v>
      </c>
      <c r="F3239" s="8">
        <f t="shared" ref="F3239:F3261" si="488">IF(AB3239="DOLLAR",E3239*88,E3239)</f>
        <v>7268.7999999999993</v>
      </c>
      <c r="G3239" s="54">
        <f t="shared" ref="G3239:G3261" si="489">F3239*J3239</f>
        <v>7268.7999999999993</v>
      </c>
      <c r="H3239" s="25">
        <v>740161</v>
      </c>
      <c r="I3239" s="25" t="s">
        <v>4666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3750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hidden="1" x14ac:dyDescent="0.25">
      <c r="A3240" s="25">
        <f t="shared" si="484"/>
        <v>3228</v>
      </c>
      <c r="B3240" s="25" t="s">
        <v>4546</v>
      </c>
      <c r="C3240" s="45" t="s">
        <v>4546</v>
      </c>
      <c r="D3240" s="45" t="s">
        <v>4546</v>
      </c>
      <c r="E3240" s="8">
        <v>205.8</v>
      </c>
      <c r="F3240" s="8">
        <f t="shared" si="488"/>
        <v>18110.400000000001</v>
      </c>
      <c r="G3240" s="54">
        <f t="shared" si="489"/>
        <v>18110.400000000001</v>
      </c>
      <c r="H3240" s="25">
        <v>740165</v>
      </c>
      <c r="I3240" s="25" t="s">
        <v>4667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3750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hidden="1" x14ac:dyDescent="0.25">
      <c r="A3241" s="25">
        <f t="shared" si="484"/>
        <v>3229</v>
      </c>
      <c r="B3241" s="25" t="s">
        <v>4546</v>
      </c>
      <c r="C3241" s="45" t="s">
        <v>4546</v>
      </c>
      <c r="D3241" s="45" t="s">
        <v>4546</v>
      </c>
      <c r="E3241" s="8">
        <v>82.6</v>
      </c>
      <c r="F3241" s="8">
        <f t="shared" si="488"/>
        <v>7268.7999999999993</v>
      </c>
      <c r="G3241" s="54">
        <f t="shared" si="489"/>
        <v>7268.7999999999993</v>
      </c>
      <c r="H3241" s="25">
        <v>740368</v>
      </c>
      <c r="I3241" s="25" t="s">
        <v>4138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3750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hidden="1" x14ac:dyDescent="0.25">
      <c r="A3242" s="25">
        <f t="shared" si="484"/>
        <v>3230</v>
      </c>
      <c r="B3242" s="25" t="s">
        <v>4546</v>
      </c>
      <c r="C3242" s="45" t="s">
        <v>4546</v>
      </c>
      <c r="D3242" s="45" t="s">
        <v>4546</v>
      </c>
      <c r="E3242" s="8">
        <v>41.3</v>
      </c>
      <c r="F3242" s="8">
        <f t="shared" si="488"/>
        <v>3634.3999999999996</v>
      </c>
      <c r="G3242" s="54">
        <f t="shared" si="489"/>
        <v>3634.3999999999996</v>
      </c>
      <c r="H3242" s="25">
        <v>740371</v>
      </c>
      <c r="I3242" s="25" t="s">
        <v>4668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3750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hidden="1" x14ac:dyDescent="0.25">
      <c r="A3243" s="25">
        <f t="shared" si="484"/>
        <v>3231</v>
      </c>
      <c r="B3243" s="25" t="s">
        <v>4546</v>
      </c>
      <c r="C3243" s="45" t="s">
        <v>4546</v>
      </c>
      <c r="D3243" s="45" t="s">
        <v>4546</v>
      </c>
      <c r="E3243" s="8">
        <v>82.6</v>
      </c>
      <c r="F3243" s="8">
        <f t="shared" si="488"/>
        <v>7268.7999999999993</v>
      </c>
      <c r="G3243" s="54">
        <f t="shared" si="489"/>
        <v>7268.7999999999993</v>
      </c>
      <c r="H3243" s="25">
        <v>740373</v>
      </c>
      <c r="I3243" s="25" t="s">
        <v>4669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3750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484"/>
        <v>3232</v>
      </c>
      <c r="B3244" s="25" t="s">
        <v>4546</v>
      </c>
      <c r="C3244" s="45" t="s">
        <v>4546</v>
      </c>
      <c r="D3244" s="45" t="s">
        <v>4546</v>
      </c>
      <c r="E3244" s="8">
        <v>4.8999999999999995</v>
      </c>
      <c r="F3244" s="8">
        <f t="shared" si="488"/>
        <v>431.19999999999993</v>
      </c>
      <c r="G3244" s="54">
        <f t="shared" si="489"/>
        <v>862.39999999999986</v>
      </c>
      <c r="H3244" s="25">
        <v>740379</v>
      </c>
      <c r="I3244" s="25" t="s">
        <v>3779</v>
      </c>
      <c r="J3244" s="25">
        <v>2</v>
      </c>
      <c r="K3244" s="25">
        <v>2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 t="s">
        <v>300</v>
      </c>
      <c r="T3244" s="55" t="s">
        <v>610</v>
      </c>
      <c r="U3244" s="25" t="s">
        <v>19</v>
      </c>
      <c r="V3244" s="25" t="str">
        <f>VLOOKUP(P3244,'Customer List'!B:C,2,)</f>
        <v>Gujrat</v>
      </c>
      <c r="W3244" s="56" t="s">
        <v>4690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hidden="1" x14ac:dyDescent="0.25">
      <c r="A3245" s="25">
        <f t="shared" si="484"/>
        <v>3233</v>
      </c>
      <c r="B3245" s="25" t="s">
        <v>4546</v>
      </c>
      <c r="C3245" s="45" t="s">
        <v>4546</v>
      </c>
      <c r="D3245" s="45" t="s">
        <v>4546</v>
      </c>
      <c r="E3245" s="8">
        <v>4.8999999999999995</v>
      </c>
      <c r="F3245" s="8">
        <f t="shared" si="488"/>
        <v>431.19999999999993</v>
      </c>
      <c r="G3245" s="54">
        <f t="shared" si="489"/>
        <v>431.19999999999993</v>
      </c>
      <c r="H3245" s="25">
        <v>740379</v>
      </c>
      <c r="I3245" s="25" t="s">
        <v>3779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2053</v>
      </c>
      <c r="Q3245" s="25"/>
      <c r="R3245" s="25"/>
      <c r="S3245" s="3" t="s">
        <v>300</v>
      </c>
      <c r="T3245" s="55"/>
      <c r="U3245" s="25" t="s">
        <v>19</v>
      </c>
      <c r="V3245" s="25" t="str">
        <f>VLOOKUP(P3245,'Customer List'!B:C,2,)</f>
        <v>Banglore</v>
      </c>
      <c r="W3245" s="56" t="s">
        <v>4686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hidden="1" x14ac:dyDescent="0.25">
      <c r="A3246" s="25">
        <f t="shared" si="484"/>
        <v>3234</v>
      </c>
      <c r="B3246" s="25" t="s">
        <v>4546</v>
      </c>
      <c r="C3246" s="45" t="s">
        <v>4546</v>
      </c>
      <c r="D3246" s="45" t="s">
        <v>4546</v>
      </c>
      <c r="E3246" s="8">
        <v>205.8</v>
      </c>
      <c r="F3246" s="8">
        <f t="shared" si="488"/>
        <v>18110.400000000001</v>
      </c>
      <c r="G3246" s="54">
        <f t="shared" si="489"/>
        <v>18110.400000000001</v>
      </c>
      <c r="H3246" s="25">
        <v>740931</v>
      </c>
      <c r="I3246" s="25" t="s">
        <v>4670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3750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hidden="1" x14ac:dyDescent="0.25">
      <c r="A3247" s="25">
        <f t="shared" si="484"/>
        <v>3235</v>
      </c>
      <c r="B3247" s="25" t="s">
        <v>4546</v>
      </c>
      <c r="C3247" s="45" t="s">
        <v>4546</v>
      </c>
      <c r="D3247" s="45" t="s">
        <v>4546</v>
      </c>
      <c r="E3247" s="8">
        <v>41.3</v>
      </c>
      <c r="F3247" s="8">
        <f t="shared" si="488"/>
        <v>3634.3999999999996</v>
      </c>
      <c r="G3247" s="54">
        <f t="shared" si="489"/>
        <v>3634.3999999999996</v>
      </c>
      <c r="H3247" s="25">
        <v>740932</v>
      </c>
      <c r="I3247" s="25" t="s">
        <v>4671</v>
      </c>
      <c r="J3247" s="25">
        <v>1</v>
      </c>
      <c r="K3247" s="25">
        <v>1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3750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hidden="1" x14ac:dyDescent="0.25">
      <c r="A3248" s="25">
        <f t="shared" si="484"/>
        <v>3236</v>
      </c>
      <c r="B3248" s="25" t="s">
        <v>4546</v>
      </c>
      <c r="C3248" s="45" t="s">
        <v>4546</v>
      </c>
      <c r="D3248" s="45" t="s">
        <v>4546</v>
      </c>
      <c r="E3248" s="8">
        <v>82.6</v>
      </c>
      <c r="F3248" s="8">
        <f t="shared" si="488"/>
        <v>7268.7999999999993</v>
      </c>
      <c r="G3248" s="54">
        <f t="shared" si="489"/>
        <v>7268.7999999999993</v>
      </c>
      <c r="H3248" s="25">
        <v>740936</v>
      </c>
      <c r="I3248" s="25" t="s">
        <v>4672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630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Gujrat</v>
      </c>
      <c r="W3248" s="56" t="s">
        <v>3750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hidden="1" x14ac:dyDescent="0.25">
      <c r="A3249" s="25">
        <f t="shared" si="484"/>
        <v>3237</v>
      </c>
      <c r="B3249" s="25" t="s">
        <v>4546</v>
      </c>
      <c r="C3249" s="45" t="s">
        <v>4546</v>
      </c>
      <c r="D3249" s="45" t="s">
        <v>4546</v>
      </c>
      <c r="E3249" s="8">
        <v>82.6</v>
      </c>
      <c r="F3249" s="8">
        <f t="shared" si="488"/>
        <v>7268.7999999999993</v>
      </c>
      <c r="G3249" s="54">
        <f t="shared" si="489"/>
        <v>7268.7999999999993</v>
      </c>
      <c r="H3249" s="25">
        <v>740937</v>
      </c>
      <c r="I3249" s="25" t="s">
        <v>4673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3750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hidden="1" x14ac:dyDescent="0.25">
      <c r="A3250" s="25">
        <f t="shared" si="484"/>
        <v>3238</v>
      </c>
      <c r="B3250" s="25" t="s">
        <v>4546</v>
      </c>
      <c r="C3250" s="45" t="s">
        <v>4546</v>
      </c>
      <c r="D3250" s="45" t="s">
        <v>4546</v>
      </c>
      <c r="E3250" s="8">
        <v>82.6</v>
      </c>
      <c r="F3250" s="8">
        <f t="shared" si="488"/>
        <v>7268.7999999999993</v>
      </c>
      <c r="G3250" s="54">
        <f t="shared" si="489"/>
        <v>7268.7999999999993</v>
      </c>
      <c r="H3250" s="25">
        <v>740939</v>
      </c>
      <c r="I3250" s="25" t="s">
        <v>4674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3750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hidden="1" x14ac:dyDescent="0.25">
      <c r="A3251" s="25">
        <f t="shared" si="484"/>
        <v>3239</v>
      </c>
      <c r="B3251" s="25" t="s">
        <v>4546</v>
      </c>
      <c r="C3251" s="45" t="s">
        <v>4546</v>
      </c>
      <c r="D3251" s="45" t="s">
        <v>4546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740940</v>
      </c>
      <c r="I3251" s="25" t="s">
        <v>4675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3750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hidden="1" x14ac:dyDescent="0.25">
      <c r="A3252" s="25">
        <f t="shared" si="484"/>
        <v>3240</v>
      </c>
      <c r="B3252" s="25" t="s">
        <v>4546</v>
      </c>
      <c r="C3252" s="45" t="s">
        <v>4546</v>
      </c>
      <c r="D3252" s="45" t="s">
        <v>4546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740941</v>
      </c>
      <c r="I3252" s="25" t="s">
        <v>4676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3750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hidden="1" x14ac:dyDescent="0.25">
      <c r="A3253" s="25">
        <f t="shared" si="484"/>
        <v>3241</v>
      </c>
      <c r="B3253" s="25" t="s">
        <v>4546</v>
      </c>
      <c r="C3253" s="45" t="s">
        <v>4546</v>
      </c>
      <c r="D3253" s="45" t="s">
        <v>4546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740942</v>
      </c>
      <c r="I3253" s="25" t="s">
        <v>4677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3750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hidden="1" x14ac:dyDescent="0.25">
      <c r="A3254" s="25">
        <f t="shared" si="484"/>
        <v>3242</v>
      </c>
      <c r="B3254" s="25" t="s">
        <v>4546</v>
      </c>
      <c r="C3254" s="45" t="s">
        <v>4546</v>
      </c>
      <c r="D3254" s="45" t="s">
        <v>4546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740943</v>
      </c>
      <c r="I3254" s="25" t="s">
        <v>4678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3750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hidden="1" x14ac:dyDescent="0.25">
      <c r="A3255" s="25">
        <f t="shared" si="484"/>
        <v>3243</v>
      </c>
      <c r="B3255" s="25" t="s">
        <v>4546</v>
      </c>
      <c r="C3255" s="45" t="s">
        <v>4546</v>
      </c>
      <c r="D3255" s="45" t="s">
        <v>4546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740944</v>
      </c>
      <c r="I3255" s="25" t="s">
        <v>4679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3750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hidden="1" x14ac:dyDescent="0.25">
      <c r="A3256" s="25">
        <f t="shared" si="484"/>
        <v>3244</v>
      </c>
      <c r="B3256" s="25" t="s">
        <v>4546</v>
      </c>
      <c r="C3256" s="45" t="s">
        <v>4546</v>
      </c>
      <c r="D3256" s="45" t="s">
        <v>4546</v>
      </c>
      <c r="E3256" s="8">
        <v>1232.7</v>
      </c>
      <c r="F3256" s="8">
        <f t="shared" si="488"/>
        <v>108477.6</v>
      </c>
      <c r="G3256" s="54">
        <f t="shared" si="489"/>
        <v>108477.6</v>
      </c>
      <c r="H3256" s="25">
        <v>741024</v>
      </c>
      <c r="I3256" s="25" t="s">
        <v>4680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320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3750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hidden="1" x14ac:dyDescent="0.25">
      <c r="A3257" s="25">
        <f t="shared" si="484"/>
        <v>3245</v>
      </c>
      <c r="B3257" s="25" t="s">
        <v>4546</v>
      </c>
      <c r="C3257" s="45" t="s">
        <v>4546</v>
      </c>
      <c r="D3257" s="45" t="s">
        <v>4546</v>
      </c>
      <c r="E3257" s="8">
        <v>739.9</v>
      </c>
      <c r="F3257" s="8">
        <f t="shared" si="488"/>
        <v>65111.199999999997</v>
      </c>
      <c r="G3257" s="54">
        <f t="shared" si="489"/>
        <v>65111.199999999997</v>
      </c>
      <c r="H3257" s="25">
        <v>741032</v>
      </c>
      <c r="I3257" s="25" t="s">
        <v>3792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2053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Banglore</v>
      </c>
      <c r="W3257" s="56" t="s">
        <v>4686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hidden="1" x14ac:dyDescent="0.25">
      <c r="A3258" s="25">
        <f t="shared" si="484"/>
        <v>3246</v>
      </c>
      <c r="B3258" s="25" t="s">
        <v>4546</v>
      </c>
      <c r="C3258" s="45" t="s">
        <v>4546</v>
      </c>
      <c r="D3258" s="45" t="s">
        <v>4546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741110</v>
      </c>
      <c r="I3258" s="25" t="s">
        <v>4681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2053</v>
      </c>
      <c r="Q3258" s="25"/>
      <c r="R3258" s="25"/>
      <c r="S3258" s="3">
        <v>4</v>
      </c>
      <c r="T3258" s="55" t="s">
        <v>610</v>
      </c>
      <c r="U3258" s="25" t="s">
        <v>19</v>
      </c>
      <c r="V3258" s="25" t="str">
        <f>VLOOKUP(P3258,'Customer List'!B:C,2,)</f>
        <v>Banglore</v>
      </c>
      <c r="W3258" s="56" t="s">
        <v>4687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hidden="1" x14ac:dyDescent="0.25">
      <c r="A3259" s="25">
        <f t="shared" si="484"/>
        <v>3247</v>
      </c>
      <c r="B3259" s="25" t="s">
        <v>4546</v>
      </c>
      <c r="C3259" s="45" t="s">
        <v>4546</v>
      </c>
      <c r="D3259" s="45" t="s">
        <v>4546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741335</v>
      </c>
      <c r="I3259" s="25" t="s">
        <v>4682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277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Pune</v>
      </c>
      <c r="W3259" s="56" t="s">
        <v>3750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hidden="1" x14ac:dyDescent="0.25">
      <c r="A3260" s="25">
        <f t="shared" si="484"/>
        <v>3248</v>
      </c>
      <c r="B3260" s="25" t="s">
        <v>4546</v>
      </c>
      <c r="C3260" s="45" t="s">
        <v>4546</v>
      </c>
      <c r="D3260" s="45" t="s">
        <v>4546</v>
      </c>
      <c r="E3260" s="8">
        <v>102.9</v>
      </c>
      <c r="F3260" s="8">
        <f t="shared" si="488"/>
        <v>9055.2000000000007</v>
      </c>
      <c r="G3260" s="54">
        <f t="shared" si="489"/>
        <v>9055.2000000000007</v>
      </c>
      <c r="H3260" s="25">
        <v>824805</v>
      </c>
      <c r="I3260" s="25" t="s">
        <v>4683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277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Pune</v>
      </c>
      <c r="W3260" s="56" t="s">
        <v>3750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hidden="1" x14ac:dyDescent="0.25">
      <c r="A3261" s="25">
        <f t="shared" si="484"/>
        <v>3249</v>
      </c>
      <c r="B3261" s="25" t="s">
        <v>4546</v>
      </c>
      <c r="C3261" s="45" t="s">
        <v>4546</v>
      </c>
      <c r="D3261" s="45" t="s">
        <v>4546</v>
      </c>
      <c r="E3261" s="8">
        <v>70.7</v>
      </c>
      <c r="F3261" s="8">
        <f t="shared" si="488"/>
        <v>6221.6</v>
      </c>
      <c r="G3261" s="54">
        <f t="shared" si="489"/>
        <v>6221.6</v>
      </c>
      <c r="H3261" s="25">
        <v>935101</v>
      </c>
      <c r="I3261" s="25" t="s">
        <v>4684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195</v>
      </c>
      <c r="Q3261" s="25"/>
      <c r="R3261" s="25"/>
      <c r="S3261" s="3">
        <v>4</v>
      </c>
      <c r="T3261" s="55"/>
      <c r="U3261" s="25" t="s">
        <v>19</v>
      </c>
      <c r="V3261" s="25" t="str">
        <f>VLOOKUP(P3261,'Customer List'!B:C,2,)</f>
        <v>Kanpur</v>
      </c>
      <c r="W3261" s="56" t="s">
        <v>3750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</sheetData>
  <autoFilter ref="A1:AC3261" xr:uid="{00000000-0001-0000-0000-000000000000}">
    <filterColumn colId="11">
      <filters>
        <filter val="1"/>
        <filter val="2"/>
        <filter val="5"/>
      </filters>
    </filterColumn>
    <filterColumn colId="15">
      <filters>
        <filter val="Hinduja"/>
        <filter val="Mishu Pharma"/>
      </filters>
    </filterColumn>
    <filterColumn colId="28">
      <filters>
        <filter val="OutStation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9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0</v>
      </c>
      <c r="H2943" s="30">
        <f t="shared" si="136"/>
        <v>0</v>
      </c>
      <c r="I2943" s="32">
        <f>SUMIFS(MasterSheet!L:L, MasterSheet!B:B, A2943, MasterSheet!D:D, B2943, MasterSheet!H:H, C2943)</f>
        <v>1</v>
      </c>
      <c r="J2943" s="32">
        <f t="shared" si="137"/>
        <v>6652.7999999999993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0</v>
      </c>
      <c r="H2945" s="30">
        <f t="shared" si="139"/>
        <v>0</v>
      </c>
      <c r="I2945" s="32">
        <f>SUMIFS(MasterSheet!L:L, MasterSheet!B:B, A2945, MasterSheet!D:D, B2945, MasterSheet!H:H, C2945)</f>
        <v>1</v>
      </c>
      <c r="J2945" s="32">
        <f t="shared" si="140"/>
        <v>2640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0</v>
      </c>
      <c r="H2946" s="30">
        <f t="shared" si="139"/>
        <v>0</v>
      </c>
      <c r="I2946" s="32">
        <f>SUMIFS(MasterSheet!L:L, MasterSheet!B:B, A2946, MasterSheet!D:D, B2946, MasterSheet!H:H, C2946)</f>
        <v>1</v>
      </c>
      <c r="J2946" s="32">
        <f t="shared" si="140"/>
        <v>5174.3999999999996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0</v>
      </c>
      <c r="H2947" s="30">
        <f t="shared" si="139"/>
        <v>0</v>
      </c>
      <c r="I2947" s="32">
        <f>SUMIFS(MasterSheet!L:L, MasterSheet!B:B, A2947, MasterSheet!D:D, B2947, MasterSheet!H:H, C2947)</f>
        <v>1</v>
      </c>
      <c r="J2947" s="32">
        <f t="shared" si="140"/>
        <v>8236.7999999999993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0</v>
      </c>
      <c r="H2948" s="30">
        <f t="shared" si="139"/>
        <v>0</v>
      </c>
      <c r="I2948" s="32">
        <f>SUMIFS(MasterSheet!L:L, MasterSheet!B:B, A2948, MasterSheet!D:D, B2948, MasterSheet!H:H, C2948)</f>
        <v>1</v>
      </c>
      <c r="J2948" s="32">
        <f t="shared" si="140"/>
        <v>2640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0</v>
      </c>
      <c r="H2951" s="30">
        <f t="shared" si="139"/>
        <v>0</v>
      </c>
      <c r="I2951" s="32">
        <f>SUMIFS(MasterSheet!L:L, MasterSheet!B:B, A2951, MasterSheet!D:D, B2951, MasterSheet!H:H, C2951)</f>
        <v>2</v>
      </c>
      <c r="J2951" s="32">
        <f t="shared" si="140"/>
        <v>7180.7999999999993</v>
      </c>
      <c r="K2951" s="25" t="str">
        <f>UPPER(VLOOKUP(C2951,MasterSheet!H:U,14,))</f>
        <v>TARGETMOL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B-003000-WB-100</v>
      </c>
      <c r="D2952" s="25">
        <f>_xlfn.XLOOKUP(C2952,MasterSheet!H:H,MasterSheet!F:F)</f>
        <v>1971.1999999999998</v>
      </c>
      <c r="E2952" s="26">
        <f>SUMIFS(MasterSheet!J:J, MasterSheet!B:B, A2952, MasterSheet!D:D, B2952, MasterSheet!H:H, C2952)</f>
        <v>5</v>
      </c>
      <c r="F2952" s="26">
        <f t="shared" si="138"/>
        <v>9856</v>
      </c>
      <c r="G2952" s="30">
        <f>SUMIFS(MasterSheet!K:K, MasterSheet!B:B, A2952, MasterSheet!D:D, B2952, MasterSheet!H:H, C2952)</f>
        <v>5</v>
      </c>
      <c r="H2952" s="30">
        <f t="shared" si="139"/>
        <v>9856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CTM-1172738</v>
      </c>
      <c r="D2953" s="25">
        <f>_xlfn.XLOOKUP(C2953,MasterSheet!H:H,MasterSheet!F:F)</f>
        <v>67500.399999999994</v>
      </c>
      <c r="E2953" s="26">
        <f>SUMIFS(MasterSheet!J:J, MasterSheet!B:B, A2953, MasterSheet!D:D, B2953, MasterSheet!H:H, C2953)</f>
        <v>1</v>
      </c>
      <c r="F2953" s="26">
        <f t="shared" si="138"/>
        <v>67500.399999999994</v>
      </c>
      <c r="G2953" s="30">
        <f>SUMIFS(MasterSheet!K:K, MasterSheet!B:B, A2953, MasterSheet!D:D, B2953, MasterSheet!H:H, C2953)</f>
        <v>1</v>
      </c>
      <c r="H2953" s="30">
        <f t="shared" si="139"/>
        <v>67500.399999999994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CTM-1172741</v>
      </c>
      <c r="D2954" s="25">
        <f>_xlfn.XLOOKUP(C2954,MasterSheet!H:H,MasterSheet!F:F)</f>
        <v>67500.399999999994</v>
      </c>
      <c r="E2954" s="26">
        <f>SUMIFS(MasterSheet!J:J, MasterSheet!B:B, A2954, MasterSheet!D:D, B2954, MasterSheet!H:H, C2954)</f>
        <v>1</v>
      </c>
      <c r="F2954" s="26">
        <f t="shared" si="138"/>
        <v>67500.399999999994</v>
      </c>
      <c r="G2954" s="30">
        <f>SUMIFS(MasterSheet!K:K, MasterSheet!B:B, A2954, MasterSheet!D:D, B2954, MasterSheet!H:H, C2954)</f>
        <v>1</v>
      </c>
      <c r="H2954" s="30">
        <f t="shared" si="139"/>
        <v>67500.399999999994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CTM-1172744</v>
      </c>
      <c r="D2955" s="25">
        <f>_xlfn.XLOOKUP(C2955,MasterSheet!H:H,MasterSheet!F:F)</f>
        <v>67500.399999999994</v>
      </c>
      <c r="E2955" s="26">
        <f>SUMIFS(MasterSheet!J:J, MasterSheet!B:B, A2955, MasterSheet!D:D, B2955, MasterSheet!H:H, C2955)</f>
        <v>1</v>
      </c>
      <c r="F2955" s="26">
        <f t="shared" si="138"/>
        <v>67500.399999999994</v>
      </c>
      <c r="G2955" s="30">
        <f>SUMIFS(MasterSheet!K:K, MasterSheet!B:B, A2955, MasterSheet!D:D, B2955, MasterSheet!H:H, C2955)</f>
        <v>1</v>
      </c>
      <c r="H2955" s="30">
        <f t="shared" si="139"/>
        <v>67500.399999999994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CTM-1172745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G-CUSTOM-1189328</v>
      </c>
      <c r="D2957" s="25">
        <f>_xlfn.XLOOKUP(C2957,MasterSheet!H:H,MasterSheet!F:F)</f>
        <v>64768</v>
      </c>
      <c r="E2957" s="26">
        <f>SUMIFS(MasterSheet!J:J, MasterSheet!B:B, A2957, MasterSheet!D:D, B2957, MasterSheet!H:H, C2957)</f>
        <v>1</v>
      </c>
      <c r="F2957" s="26">
        <f t="shared" si="138"/>
        <v>64768</v>
      </c>
      <c r="G2957" s="30">
        <f>SUMIFS(MasterSheet!K:K, MasterSheet!B:B, A2957, MasterSheet!D:D, B2957, MasterSheet!H:H, C2957)</f>
        <v>1</v>
      </c>
      <c r="H2957" s="30">
        <f t="shared" si="139"/>
        <v>64768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L-003534-00-0005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L-004266-00-0005</v>
      </c>
      <c r="D2959" s="25">
        <f>_xlfn.XLOOKUP(C2959,MasterSheet!H:H,MasterSheet!F:F)</f>
        <v>32912</v>
      </c>
      <c r="E2959" s="26">
        <f>SUMIFS(MasterSheet!J:J, MasterSheet!B:B, A2959, MasterSheet!D:D, B2959, MasterSheet!H:H, C2959)</f>
        <v>1</v>
      </c>
      <c r="F2959" s="26">
        <f t="shared" si="138"/>
        <v>32912</v>
      </c>
      <c r="G2959" s="30">
        <f>SUMIFS(MasterSheet!K:K, MasterSheet!B:B, A2959, MasterSheet!D:D, B2959, MasterSheet!H:H, C2959)</f>
        <v>1</v>
      </c>
      <c r="H2959" s="30">
        <f t="shared" si="139"/>
        <v>32912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L-017367-00-0005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L-004236-00-0005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L-019598-00-0005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L-013680-01-0005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L-012078-00-0005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L-003030-00-0005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L-004920-01-0005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L-003805-00-0005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D-001810-10-05</v>
      </c>
      <c r="D2968" s="25">
        <f>_xlfn.XLOOKUP(C2968,MasterSheet!H:H,MasterSheet!F:F)</f>
        <v>16544</v>
      </c>
      <c r="E2968" s="26">
        <f>SUMIFS(MasterSheet!J:J, MasterSheet!B:B, A2968, MasterSheet!D:D, B2968, MasterSheet!H:H, C2968)</f>
        <v>6</v>
      </c>
      <c r="F2968" s="26">
        <f t="shared" si="138"/>
        <v>99264</v>
      </c>
      <c r="G2968" s="30">
        <f>SUMIFS(MasterSheet!K:K, MasterSheet!B:B, A2968, MasterSheet!D:D, B2968, MasterSheet!H:H, C2968)</f>
        <v>6</v>
      </c>
      <c r="H2968" s="30">
        <f t="shared" si="139"/>
        <v>99264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L-021086-00-0005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L-003936-00-0005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L-015121-00-0005</v>
      </c>
      <c r="D2971" s="25">
        <f>_xlfn.XLOOKUP(C2971,MasterSheet!H:H,MasterSheet!F:F)</f>
        <v>32912</v>
      </c>
      <c r="E2971" s="26">
        <f>SUMIFS(MasterSheet!J:J, MasterSheet!B:B, A2971, MasterSheet!D:D, B2971, MasterSheet!H:H, C2971)</f>
        <v>1</v>
      </c>
      <c r="F2971" s="26">
        <f t="shared" si="138"/>
        <v>32912</v>
      </c>
      <c r="G2971" s="30">
        <f>SUMIFS(MasterSheet!K:K, MasterSheet!B:B, A2971, MasterSheet!D:D, B2971, MasterSheet!H:H, C2971)</f>
        <v>1</v>
      </c>
      <c r="H2971" s="30">
        <f t="shared" si="139"/>
        <v>32912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L-020165-00-0005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CTM-1192277</v>
      </c>
      <c r="D2973" s="25">
        <f>_xlfn.XLOOKUP(C2973,MasterSheet!H:H,MasterSheet!F:F)</f>
        <v>32044.32</v>
      </c>
      <c r="E2973" s="26">
        <f>SUMIFS(MasterSheet!J:J, MasterSheet!B:B, A2973, MasterSheet!D:D, B2973, MasterSheet!H:H, C2973)</f>
        <v>1</v>
      </c>
      <c r="F2973" s="26">
        <f t="shared" si="138"/>
        <v>32044.32</v>
      </c>
      <c r="G2973" s="30">
        <f>SUMIFS(MasterSheet!K:K, MasterSheet!B:B, A2973, MasterSheet!D:D, B2973, MasterSheet!H:H, C2973)</f>
        <v>1</v>
      </c>
      <c r="H2973" s="30">
        <f t="shared" si="139"/>
        <v>32044.32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C-300632-03-0005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L-062238-01-0005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L-017576-00-0005</v>
      </c>
      <c r="D2976" s="25">
        <f>_xlfn.XLOOKUP(C2976,MasterSheet!H:H,MasterSheet!F:F)</f>
        <v>32912</v>
      </c>
      <c r="E2976" s="26">
        <f>SUMIFS(MasterSheet!J:J, MasterSheet!B:B, A2976, MasterSheet!D:D, B2976, MasterSheet!H:H, C2976)</f>
        <v>1</v>
      </c>
      <c r="F2976" s="26">
        <f t="shared" si="138"/>
        <v>32912</v>
      </c>
      <c r="G2976" s="30">
        <f>SUMIFS(MasterSheet!K:K, MasterSheet!B:B, A2976, MasterSheet!D:D, B2976, MasterSheet!H:H, C2976)</f>
        <v>1</v>
      </c>
      <c r="H2976" s="30">
        <f t="shared" si="139"/>
        <v>32912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L-004435-00-0005</v>
      </c>
      <c r="D2977" s="25">
        <f>_xlfn.XLOOKUP(C2977,MasterSheet!H:H,MasterSheet!F:F)</f>
        <v>32912</v>
      </c>
      <c r="E2977" s="26">
        <f>SUMIFS(MasterSheet!J:J, MasterSheet!B:B, A2977, MasterSheet!D:D, B2977, MasterSheet!H:H, C2977)</f>
        <v>1</v>
      </c>
      <c r="F2977" s="26">
        <f t="shared" si="138"/>
        <v>32912</v>
      </c>
      <c r="G2977" s="30">
        <f>SUMIFS(MasterSheet!K:K, MasterSheet!B:B, A2977, MasterSheet!D:D, B2977, MasterSheet!H:H, C2977)</f>
        <v>1</v>
      </c>
      <c r="H2977" s="30">
        <f t="shared" si="139"/>
        <v>32912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CTM-1192962</v>
      </c>
      <c r="D2978" s="25">
        <f>_xlfn.XLOOKUP(C2978,MasterSheet!H:H,MasterSheet!F:F)</f>
        <v>9280.48</v>
      </c>
      <c r="E2978" s="26">
        <f>SUMIFS(MasterSheet!J:J, MasterSheet!B:B, A2978, MasterSheet!D:D, B2978, MasterSheet!H:H, C2978)</f>
        <v>1</v>
      </c>
      <c r="F2978" s="26">
        <f t="shared" si="138"/>
        <v>9280.48</v>
      </c>
      <c r="G2978" s="30">
        <f>SUMIFS(MasterSheet!K:K, MasterSheet!B:B, A2978, MasterSheet!D:D, B2978, MasterSheet!H:H, C2978)</f>
        <v>1</v>
      </c>
      <c r="H2978" s="30">
        <f t="shared" si="139"/>
        <v>9280.48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C-310681-01-0005</v>
      </c>
      <c r="D2979" s="25">
        <f>_xlfn.XLOOKUP(C2979,MasterSheet!H:H,MasterSheet!F:F)</f>
        <v>17688</v>
      </c>
      <c r="E2979" s="26">
        <f>SUMIFS(MasterSheet!J:J, MasterSheet!B:B, A2979, MasterSheet!D:D, B2979, MasterSheet!H:H, C2979)</f>
        <v>1</v>
      </c>
      <c r="F2979" s="26">
        <f t="shared" si="138"/>
        <v>17688</v>
      </c>
      <c r="G2979" s="30">
        <f>SUMIFS(MasterSheet!K:K, MasterSheet!B:B, A2979, MasterSheet!D:D, B2979, MasterSheet!H:H, C2979)</f>
        <v>1</v>
      </c>
      <c r="H2979" s="30">
        <f t="shared" si="139"/>
        <v>17688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IH-310681-03-0005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C-311140-00-0005</v>
      </c>
      <c r="D2981" s="25">
        <f>_xlfn.XLOOKUP(C2981,MasterSheet!H:H,MasterSheet!F:F)</f>
        <v>17688</v>
      </c>
      <c r="E2981" s="26">
        <f>SUMIFS(MasterSheet!J:J, MasterSheet!B:B, A2981, MasterSheet!D:D, B2981, MasterSheet!H:H, C2981)</f>
        <v>1</v>
      </c>
      <c r="F2981" s="26">
        <f t="shared" si="138"/>
        <v>17688</v>
      </c>
      <c r="G2981" s="30">
        <f>SUMIFS(MasterSheet!K:K, MasterSheet!B:B, A2981, MasterSheet!D:D, B2981, MasterSheet!H:H, C2981)</f>
        <v>1</v>
      </c>
      <c r="H2981" s="30">
        <f t="shared" si="139"/>
        <v>17688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IN-001005-01-05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IH-300512-08-0005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IH-300625-07-0005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IH-300650-08-0005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C-300643-03-0005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L-009922-00-0005</v>
      </c>
      <c r="D2987" s="25">
        <f>_xlfn.XLOOKUP(C2987,MasterSheet!H:H,MasterSheet!F:F)</f>
        <v>32912</v>
      </c>
      <c r="E2987" s="26">
        <f>SUMIFS(MasterSheet!J:J, MasterSheet!B:B, A2987, MasterSheet!D:D, B2987, MasterSheet!H:H, C2987)</f>
        <v>1</v>
      </c>
      <c r="F2987" s="26">
        <f t="shared" si="138"/>
        <v>32912</v>
      </c>
      <c r="G2987" s="30">
        <f>SUMIFS(MasterSheet!K:K, MasterSheet!B:B, A2987, MasterSheet!D:D, B2987, MasterSheet!H:H, C2987)</f>
        <v>1</v>
      </c>
      <c r="H2987" s="30">
        <f t="shared" si="139"/>
        <v>32912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L-009454-01-0005</v>
      </c>
      <c r="D2988" s="25">
        <f>_xlfn.XLOOKUP(C2988,MasterSheet!H:H,MasterSheet!F:F)</f>
        <v>32912</v>
      </c>
      <c r="E2988" s="26">
        <f>SUMIFS(MasterSheet!J:J, MasterSheet!B:B, A2988, MasterSheet!D:D, B2988, MasterSheet!H:H, C2988)</f>
        <v>1</v>
      </c>
      <c r="F2988" s="26">
        <f t="shared" si="138"/>
        <v>32912</v>
      </c>
      <c r="G2988" s="30">
        <f>SUMIFS(MasterSheet!K:K, MasterSheet!B:B, A2988, MasterSheet!D:D, B2988, MasterSheet!H:H, C2988)</f>
        <v>1</v>
      </c>
      <c r="H2988" s="30">
        <f t="shared" si="139"/>
        <v>32912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IH-300632-05-0005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L-010854-00-0005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2</v>
      </c>
      <c r="F2990" s="26">
        <f t="shared" si="138"/>
        <v>65824</v>
      </c>
      <c r="G2990" s="30">
        <f>SUMIFS(MasterSheet!K:K, MasterSheet!B:B, A2990, MasterSheet!D:D, B2990, MasterSheet!H:H, C2990)</f>
        <v>2</v>
      </c>
      <c r="H2990" s="30">
        <f t="shared" si="139"/>
        <v>65824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L-006656-03-0005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V3SH11252-228203260</v>
      </c>
      <c r="D2992" s="25">
        <f>_xlfn.XLOOKUP(C2992,MasterSheet!H:H,MasterSheet!F:F)</f>
        <v>32736</v>
      </c>
      <c r="E2992" s="26">
        <f>SUMIFS(MasterSheet!J:J, MasterSheet!B:B, A2992, MasterSheet!D:D, B2992, MasterSheet!H:H, C2992)</f>
        <v>1</v>
      </c>
      <c r="F2992" s="26">
        <f t="shared" si="138"/>
        <v>32736</v>
      </c>
      <c r="G2992" s="30">
        <f>SUMIFS(MasterSheet!K:K, MasterSheet!B:B, A2992, MasterSheet!D:D, B2992, MasterSheet!H:H, C2992)</f>
        <v>1</v>
      </c>
      <c r="H2992" s="30">
        <f t="shared" si="139"/>
        <v>32736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RHS3979-201736467</v>
      </c>
      <c r="D2993" s="25">
        <f>_xlfn.XLOOKUP(C2993,MasterSheet!H:H,MasterSheet!F:F)</f>
        <v>15224</v>
      </c>
      <c r="E2993" s="26">
        <f>SUMIFS(MasterSheet!J:J, MasterSheet!B:B, A2993, MasterSheet!D:D, B2993, MasterSheet!H:H, C2993)</f>
        <v>1</v>
      </c>
      <c r="F2993" s="26">
        <f t="shared" si="138"/>
        <v>15224</v>
      </c>
      <c r="G2993" s="30">
        <f>SUMIFS(MasterSheet!K:K, MasterSheet!B:B, A2993, MasterSheet!D:D, B2993, MasterSheet!H:H, C2993)</f>
        <v>1</v>
      </c>
      <c r="H2993" s="30">
        <f t="shared" si="139"/>
        <v>15224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RHS3979-201739694</v>
      </c>
      <c r="D2994" s="25">
        <f>_xlfn.XLOOKUP(C2994,MasterSheet!H:H,MasterSheet!F:F)</f>
        <v>15224</v>
      </c>
      <c r="E2994" s="26">
        <f>SUMIFS(MasterSheet!J:J, MasterSheet!B:B, A2994, MasterSheet!D:D, B2994, MasterSheet!H:H, C2994)</f>
        <v>1</v>
      </c>
      <c r="F2994" s="26">
        <f t="shared" si="138"/>
        <v>15224</v>
      </c>
      <c r="G2994" s="30">
        <f>SUMIFS(MasterSheet!K:K, MasterSheet!B:B, A2994, MasterSheet!D:D, B2994, MasterSheet!H:H, C2994)</f>
        <v>1</v>
      </c>
      <c r="H2994" s="30">
        <f t="shared" si="139"/>
        <v>15224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RMM4534-EG104086</v>
      </c>
      <c r="D2995" s="25">
        <f>_xlfn.XLOOKUP(C2995,MasterSheet!H:H,MasterSheet!F:F)</f>
        <v>24816</v>
      </c>
      <c r="E2995" s="26">
        <f>SUMIFS(MasterSheet!J:J, MasterSheet!B:B, A2995, MasterSheet!D:D, B2995, MasterSheet!H:H, C2995)</f>
        <v>1</v>
      </c>
      <c r="F2995" s="26">
        <f t="shared" si="138"/>
        <v>24816</v>
      </c>
      <c r="G2995" s="30">
        <f>SUMIFS(MasterSheet!K:K, MasterSheet!B:B, A2995, MasterSheet!D:D, B2995, MasterSheet!H:H, C2995)</f>
        <v>1</v>
      </c>
      <c r="H2995" s="30">
        <f t="shared" si="139"/>
        <v>24816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RHS4531-EG57381</v>
      </c>
      <c r="D2996" s="25">
        <f>_xlfn.XLOOKUP(C2996,MasterSheet!H:H,MasterSheet!F:F)</f>
        <v>31768</v>
      </c>
      <c r="E2996" s="26">
        <f>SUMIFS(MasterSheet!J:J, MasterSheet!B:B, A2996, MasterSheet!D:D, B2996, MasterSheet!H:H, C2996)</f>
        <v>1</v>
      </c>
      <c r="F2996" s="26">
        <f t="shared" si="138"/>
        <v>31768</v>
      </c>
      <c r="G2996" s="30">
        <f>SUMIFS(MasterSheet!K:K, MasterSheet!B:B, A2996, MasterSheet!D:D, B2996, MasterSheet!H:H, C2996)</f>
        <v>1</v>
      </c>
      <c r="H2996" s="30">
        <f t="shared" si="139"/>
        <v>31768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B-002000-UB-100</v>
      </c>
      <c r="D2997" s="25">
        <f>_xlfn.XLOOKUP(C2997,MasterSheet!H:H,MasterSheet!F:F)</f>
        <v>6072</v>
      </c>
      <c r="E2997" s="26">
        <f>SUMIFS(MasterSheet!J:J, MasterSheet!B:B, A2997, MasterSheet!D:D, B2997, MasterSheet!H:H, C2997)</f>
        <v>3</v>
      </c>
      <c r="F2997" s="26">
        <f t="shared" si="138"/>
        <v>18216</v>
      </c>
      <c r="G2997" s="30">
        <f>SUMIFS(MasterSheet!K:K, MasterSheet!B:B, A2997, MasterSheet!D:D, B2997, MasterSheet!H:H, C2997)</f>
        <v>3</v>
      </c>
      <c r="H2997" s="30">
        <f t="shared" si="139"/>
        <v>18216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T-2001-02</v>
      </c>
      <c r="D2998" s="25">
        <f>_xlfn.XLOOKUP(C2998,MasterSheet!H:H,MasterSheet!F:F)</f>
        <v>20820.8</v>
      </c>
      <c r="E2998" s="26">
        <f>SUMIFS(MasterSheet!J:J, MasterSheet!B:B, A2998, MasterSheet!D:D, B2998, MasterSheet!H:H, C2998)</f>
        <v>3</v>
      </c>
      <c r="F2998" s="26">
        <f t="shared" si="138"/>
        <v>62462.399999999994</v>
      </c>
      <c r="G2998" s="30">
        <f>SUMIFS(MasterSheet!K:K, MasterSheet!B:B, A2998, MasterSheet!D:D, B2998, MasterSheet!H:H, C2998)</f>
        <v>3</v>
      </c>
      <c r="H2998" s="30">
        <f t="shared" si="139"/>
        <v>62462.399999999994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T-2001-03</v>
      </c>
      <c r="D2999" s="25">
        <f>_xlfn.XLOOKUP(C2999,MasterSheet!H:H,MasterSheet!F:F)</f>
        <v>34619.199999999997</v>
      </c>
      <c r="E2999" s="26">
        <f>SUMIFS(MasterSheet!J:J, MasterSheet!B:B, A2999, MasterSheet!D:D, B2999, MasterSheet!H:H, C2999)</f>
        <v>3</v>
      </c>
      <c r="F2999" s="26">
        <f t="shared" si="138"/>
        <v>103857.59999999999</v>
      </c>
      <c r="G2999" s="30">
        <f>SUMIFS(MasterSheet!K:K, MasterSheet!B:B, A2999, MasterSheet!D:D, B2999, MasterSheet!H:H, C2999)</f>
        <v>3</v>
      </c>
      <c r="H2999" s="30">
        <f t="shared" si="139"/>
        <v>103857.59999999999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>
        <v>100209</v>
      </c>
      <c r="D3000" s="25">
        <f>_xlfn.XLOOKUP(C3000,MasterSheet!H:H,MasterSheet!F:F)</f>
        <v>11668.8</v>
      </c>
      <c r="E3000" s="26">
        <f>SUMIFS(MasterSheet!J:J, MasterSheet!B:B, A3000, MasterSheet!D:D, B3000, MasterSheet!H:H, C3000)</f>
        <v>1</v>
      </c>
      <c r="F3000" s="26">
        <f t="shared" si="138"/>
        <v>11668.8</v>
      </c>
      <c r="G3000" s="30">
        <f>SUMIFS(MasterSheet!K:K, MasterSheet!B:B, A3000, MasterSheet!D:D, B3000, MasterSheet!H:H, C3000)</f>
        <v>1</v>
      </c>
      <c r="H3000" s="30">
        <f t="shared" si="139"/>
        <v>11668.8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100219</v>
      </c>
      <c r="D3001" s="25">
        <f>_xlfn.XLOOKUP(C3001,MasterSheet!H:H,MasterSheet!F:F)</f>
        <v>6468</v>
      </c>
      <c r="E3001" s="26">
        <f>SUMIFS(MasterSheet!J:J, MasterSheet!B:B, A3001, MasterSheet!D:D, B3001, MasterSheet!H:H, C3001)</f>
        <v>1</v>
      </c>
      <c r="F3001" s="26">
        <f t="shared" si="138"/>
        <v>6468</v>
      </c>
      <c r="G3001" s="30">
        <f>SUMIFS(MasterSheet!K:K, MasterSheet!B:B, A3001, MasterSheet!D:D, B3001, MasterSheet!H:H, C3001)</f>
        <v>1</v>
      </c>
      <c r="H3001" s="30">
        <f t="shared" si="139"/>
        <v>6468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100327</v>
      </c>
      <c r="D3002" s="25">
        <f>_xlfn.XLOOKUP(C3002,MasterSheet!H:H,MasterSheet!F:F)</f>
        <v>4329.6000000000004</v>
      </c>
      <c r="E3002" s="26">
        <f>SUMIFS(MasterSheet!J:J, MasterSheet!B:B, A3002, MasterSheet!D:D, B3002, MasterSheet!H:H, C3002)</f>
        <v>1</v>
      </c>
      <c r="F3002" s="26">
        <f t="shared" si="138"/>
        <v>4329.6000000000004</v>
      </c>
      <c r="G3002" s="30">
        <f>SUMIFS(MasterSheet!K:K, MasterSheet!B:B, A3002, MasterSheet!D:D, B3002, MasterSheet!H:H, C3002)</f>
        <v>1</v>
      </c>
      <c r="H3002" s="30">
        <f t="shared" si="139"/>
        <v>4329.6000000000004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100496</v>
      </c>
      <c r="D3003" s="25">
        <f>_xlfn.XLOOKUP(C3003,MasterSheet!H:H,MasterSheet!F:F)</f>
        <v>19712</v>
      </c>
      <c r="E3003" s="26">
        <f>SUMIFS(MasterSheet!J:J, MasterSheet!B:B, A3003, MasterSheet!D:D, B3003, MasterSheet!H:H, C3003)</f>
        <v>1</v>
      </c>
      <c r="F3003" s="26">
        <f t="shared" si="138"/>
        <v>19712</v>
      </c>
      <c r="G3003" s="30">
        <f>SUMIFS(MasterSheet!K:K, MasterSheet!B:B, A3003, MasterSheet!D:D, B3003, MasterSheet!H:H, C3003)</f>
        <v>1</v>
      </c>
      <c r="H3003" s="30">
        <f t="shared" si="139"/>
        <v>19712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100526</v>
      </c>
      <c r="D3004" s="25">
        <f>_xlfn.XLOOKUP(C3004,MasterSheet!H:H,MasterSheet!F:F)</f>
        <v>12196.8</v>
      </c>
      <c r="E3004" s="26">
        <f>SUMIFS(MasterSheet!J:J, MasterSheet!B:B, A3004, MasterSheet!D:D, B3004, MasterSheet!H:H, C3004)</f>
        <v>1</v>
      </c>
      <c r="F3004" s="26">
        <f t="shared" si="138"/>
        <v>12196.8</v>
      </c>
      <c r="G3004" s="30">
        <f>SUMIFS(MasterSheet!K:K, MasterSheet!B:B, A3004, MasterSheet!D:D, B3004, MasterSheet!H:H, C3004)</f>
        <v>1</v>
      </c>
      <c r="H3004" s="30">
        <f t="shared" si="139"/>
        <v>12196.8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101212</v>
      </c>
      <c r="D3005" s="25">
        <f>_xlfn.XLOOKUP(C3005,MasterSheet!H:H,MasterSheet!F:F)</f>
        <v>5544</v>
      </c>
      <c r="E3005" s="26">
        <f>SUMIFS(MasterSheet!J:J, MasterSheet!B:B, A3005, MasterSheet!D:D, B3005, MasterSheet!H:H, C3005)</f>
        <v>1</v>
      </c>
      <c r="F3005" s="26">
        <f t="shared" si="138"/>
        <v>5544</v>
      </c>
      <c r="G3005" s="30">
        <f>SUMIFS(MasterSheet!K:K, MasterSheet!B:B, A3005, MasterSheet!D:D, B3005, MasterSheet!H:H, C3005)</f>
        <v>1</v>
      </c>
      <c r="H3005" s="30">
        <f t="shared" si="139"/>
        <v>5544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101230</v>
      </c>
      <c r="D3006" s="25">
        <f>_xlfn.XLOOKUP(C3006,MasterSheet!H:H,MasterSheet!F:F)</f>
        <v>15206.400000000001</v>
      </c>
      <c r="E3006" s="26">
        <f>SUMIFS(MasterSheet!J:J, MasterSheet!B:B, A3006, MasterSheet!D:D, B3006, MasterSheet!H:H, C3006)</f>
        <v>1</v>
      </c>
      <c r="F3006" s="26">
        <f t="shared" si="138"/>
        <v>15206.400000000001</v>
      </c>
      <c r="G3006" s="30">
        <f>SUMIFS(MasterSheet!K:K, MasterSheet!B:B, A3006, MasterSheet!D:D, B3006, MasterSheet!H:H, C3006)</f>
        <v>1</v>
      </c>
      <c r="H3006" s="30">
        <f t="shared" si="139"/>
        <v>15206.400000000001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101251</v>
      </c>
      <c r="D3007" s="25">
        <f>_xlfn.XLOOKUP(C3007,MasterSheet!H:H,MasterSheet!F:F)</f>
        <v>15972</v>
      </c>
      <c r="E3007" s="26">
        <f>SUMIFS(MasterSheet!J:J, MasterSheet!B:B, A3007, MasterSheet!D:D, B3007, MasterSheet!H:H, C3007)</f>
        <v>1</v>
      </c>
      <c r="F3007" s="26">
        <f t="shared" si="138"/>
        <v>15972</v>
      </c>
      <c r="G3007" s="30">
        <f>SUMIFS(MasterSheet!K:K, MasterSheet!B:B, A3007, MasterSheet!D:D, B3007, MasterSheet!H:H, C3007)</f>
        <v>1</v>
      </c>
      <c r="H3007" s="30">
        <f t="shared" si="139"/>
        <v>15972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101337</v>
      </c>
      <c r="D3008" s="25">
        <f>_xlfn.XLOOKUP(C3008,MasterSheet!H:H,MasterSheet!F:F)</f>
        <v>18876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18876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18876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102615</v>
      </c>
      <c r="D3009" s="25">
        <f>_xlfn.XLOOKUP(C3009,MasterSheet!H:H,MasterSheet!F:F)</f>
        <v>9424.7999999999993</v>
      </c>
      <c r="E3009" s="26">
        <f>SUMIFS(MasterSheet!J:J, MasterSheet!B:B, A3009, MasterSheet!D:D, B3009, MasterSheet!H:H, C3009)</f>
        <v>1</v>
      </c>
      <c r="F3009" s="26">
        <f t="shared" si="141"/>
        <v>9424.7999999999993</v>
      </c>
      <c r="G3009" s="30">
        <f>SUMIFS(MasterSheet!K:K, MasterSheet!B:B, A3009, MasterSheet!D:D, B3009, MasterSheet!H:H, C3009)</f>
        <v>1</v>
      </c>
      <c r="H3009" s="30">
        <f t="shared" si="142"/>
        <v>9424.7999999999993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103025</v>
      </c>
      <c r="D3010" s="25">
        <f>_xlfn.XLOOKUP(C3010,MasterSheet!H:H,MasterSheet!F:F)</f>
        <v>5790.4</v>
      </c>
      <c r="E3010" s="26">
        <f>SUMIFS(MasterSheet!J:J, MasterSheet!B:B, A3010, MasterSheet!D:D, B3010, MasterSheet!H:H, C3010)</f>
        <v>1</v>
      </c>
      <c r="F3010" s="26">
        <f t="shared" si="141"/>
        <v>5790.4</v>
      </c>
      <c r="G3010" s="30">
        <f>SUMIFS(MasterSheet!K:K, MasterSheet!B:B, A3010, MasterSheet!D:D, B3010, MasterSheet!H:H, C3010)</f>
        <v>1</v>
      </c>
      <c r="H3010" s="30">
        <f t="shared" si="142"/>
        <v>5790.4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103132</v>
      </c>
      <c r="D3011" s="25">
        <f>_xlfn.XLOOKUP(C3011,MasterSheet!H:H,MasterSheet!F:F)</f>
        <v>13613.599999999999</v>
      </c>
      <c r="E3011" s="26">
        <f>SUMIFS(MasterSheet!J:J, MasterSheet!B:B, A3011, MasterSheet!D:D, B3011, MasterSheet!H:H, C3011)</f>
        <v>1</v>
      </c>
      <c r="F3011" s="26">
        <f t="shared" si="141"/>
        <v>13613.599999999999</v>
      </c>
      <c r="G3011" s="30">
        <f>SUMIFS(MasterSheet!K:K, MasterSheet!B:B, A3011, MasterSheet!D:D, B3011, MasterSheet!H:H, C3011)</f>
        <v>1</v>
      </c>
      <c r="H3011" s="30">
        <f t="shared" si="142"/>
        <v>13613.599999999999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103140</v>
      </c>
      <c r="D3012" s="25">
        <f>_xlfn.XLOOKUP(C3012,MasterSheet!H:H,MasterSheet!F:F)</f>
        <v>28710</v>
      </c>
      <c r="E3012" s="26">
        <f>SUMIFS(MasterSheet!J:J, MasterSheet!B:B, A3012, MasterSheet!D:D, B3012, MasterSheet!H:H, C3012)</f>
        <v>1</v>
      </c>
      <c r="F3012" s="26">
        <f t="shared" si="141"/>
        <v>28710</v>
      </c>
      <c r="G3012" s="30">
        <f>SUMIFS(MasterSheet!K:K, MasterSheet!B:B, A3012, MasterSheet!D:D, B3012, MasterSheet!H:H, C3012)</f>
        <v>1</v>
      </c>
      <c r="H3012" s="30">
        <f t="shared" si="142"/>
        <v>28710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103157</v>
      </c>
      <c r="D3013" s="25">
        <f>_xlfn.XLOOKUP(C3013,MasterSheet!H:H,MasterSheet!F:F)</f>
        <v>20394</v>
      </c>
      <c r="E3013" s="26">
        <f>SUMIFS(MasterSheet!J:J, MasterSheet!B:B, A3013, MasterSheet!D:D, B3013, MasterSheet!H:H, C3013)</f>
        <v>2</v>
      </c>
      <c r="F3013" s="26">
        <f t="shared" si="141"/>
        <v>40788</v>
      </c>
      <c r="G3013" s="30">
        <f>SUMIFS(MasterSheet!K:K, MasterSheet!B:B, A3013, MasterSheet!D:D, B3013, MasterSheet!H:H, C3013)</f>
        <v>2</v>
      </c>
      <c r="H3013" s="30">
        <f t="shared" si="142"/>
        <v>40788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104103</v>
      </c>
      <c r="D3014" s="25">
        <f>_xlfn.XLOOKUP(C3014,MasterSheet!H:H,MasterSheet!F:F)</f>
        <v>4004</v>
      </c>
      <c r="E3014" s="26">
        <f>SUMIFS(MasterSheet!J:J, MasterSheet!B:B, A3014, MasterSheet!D:D, B3014, MasterSheet!H:H, C3014)</f>
        <v>1</v>
      </c>
      <c r="F3014" s="26">
        <f t="shared" si="141"/>
        <v>4004</v>
      </c>
      <c r="G3014" s="30">
        <f>SUMIFS(MasterSheet!K:K, MasterSheet!B:B, A3014, MasterSheet!D:D, B3014, MasterSheet!H:H, C3014)</f>
        <v>1</v>
      </c>
      <c r="H3014" s="30">
        <f t="shared" si="142"/>
        <v>4004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104106</v>
      </c>
      <c r="D3015" s="25">
        <f>_xlfn.XLOOKUP(C3015,MasterSheet!H:H,MasterSheet!F:F)</f>
        <v>18726.400000000001</v>
      </c>
      <c r="E3015" s="26">
        <f>SUMIFS(MasterSheet!J:J, MasterSheet!B:B, A3015, MasterSheet!D:D, B3015, MasterSheet!H:H, C3015)</f>
        <v>1</v>
      </c>
      <c r="F3015" s="26">
        <f t="shared" si="141"/>
        <v>18726.400000000001</v>
      </c>
      <c r="G3015" s="30">
        <f>SUMIFS(MasterSheet!K:K, MasterSheet!B:B, A3015, MasterSheet!D:D, B3015, MasterSheet!H:H, C3015)</f>
        <v>1</v>
      </c>
      <c r="H3015" s="30">
        <f t="shared" si="142"/>
        <v>18726.400000000001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105322</v>
      </c>
      <c r="D3016" s="25">
        <f>_xlfn.XLOOKUP(C3016,MasterSheet!H:H,MasterSheet!F:F)</f>
        <v>17740.8</v>
      </c>
      <c r="E3016" s="26">
        <f>SUMIFS(MasterSheet!J:J, MasterSheet!B:B, A3016, MasterSheet!D:D, B3016, MasterSheet!H:H, C3016)</f>
        <v>1</v>
      </c>
      <c r="F3016" s="26">
        <f t="shared" si="141"/>
        <v>17740.8</v>
      </c>
      <c r="G3016" s="30">
        <f>SUMIFS(MasterSheet!K:K, MasterSheet!B:B, A3016, MasterSheet!D:D, B3016, MasterSheet!H:H, C3016)</f>
        <v>1</v>
      </c>
      <c r="H3016" s="30">
        <f t="shared" si="142"/>
        <v>17740.8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106610</v>
      </c>
      <c r="D3017" s="25">
        <f>_xlfn.XLOOKUP(C3017,MasterSheet!H:H,MasterSheet!F:F)</f>
        <v>16447.2</v>
      </c>
      <c r="E3017" s="26">
        <f>SUMIFS(MasterSheet!J:J, MasterSheet!B:B, A3017, MasterSheet!D:D, B3017, MasterSheet!H:H, C3017)</f>
        <v>1</v>
      </c>
      <c r="F3017" s="26">
        <f t="shared" si="141"/>
        <v>16447.2</v>
      </c>
      <c r="G3017" s="30">
        <f>SUMIFS(MasterSheet!K:K, MasterSheet!B:B, A3017, MasterSheet!D:D, B3017, MasterSheet!H:H, C3017)</f>
        <v>1</v>
      </c>
      <c r="H3017" s="30">
        <f t="shared" si="142"/>
        <v>16447.2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108907</v>
      </c>
      <c r="D3018" s="25">
        <f>_xlfn.XLOOKUP(C3018,MasterSheet!H:H,MasterSheet!F:F)</f>
        <v>7515.2000000000007</v>
      </c>
      <c r="E3018" s="26">
        <f>SUMIFS(MasterSheet!J:J, MasterSheet!B:B, A3018, MasterSheet!D:D, B3018, MasterSheet!H:H, C3018)</f>
        <v>1</v>
      </c>
      <c r="F3018" s="26">
        <f t="shared" si="141"/>
        <v>7515.2000000000007</v>
      </c>
      <c r="G3018" s="30">
        <f>SUMIFS(MasterSheet!K:K, MasterSheet!B:B, A3018, MasterSheet!D:D, B3018, MasterSheet!H:H, C3018)</f>
        <v>1</v>
      </c>
      <c r="H3018" s="30">
        <f t="shared" si="142"/>
        <v>7515.2000000000007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109207</v>
      </c>
      <c r="D3019" s="25">
        <f>_xlfn.XLOOKUP(C3019,MasterSheet!H:H,MasterSheet!F:F)</f>
        <v>4496.8</v>
      </c>
      <c r="E3019" s="26">
        <f>SUMIFS(MasterSheet!J:J, MasterSheet!B:B, A3019, MasterSheet!D:D, B3019, MasterSheet!H:H, C3019)</f>
        <v>1</v>
      </c>
      <c r="F3019" s="26">
        <f t="shared" si="141"/>
        <v>4496.8</v>
      </c>
      <c r="G3019" s="30">
        <f>SUMIFS(MasterSheet!K:K, MasterSheet!B:B, A3019, MasterSheet!D:D, B3019, MasterSheet!H:H, C3019)</f>
        <v>1</v>
      </c>
      <c r="H3019" s="30">
        <f t="shared" si="142"/>
        <v>4496.8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115555</v>
      </c>
      <c r="D3020" s="25">
        <f>_xlfn.XLOOKUP(C3020,MasterSheet!H:H,MasterSheet!F:F)</f>
        <v>18876</v>
      </c>
      <c r="E3020" s="26">
        <f>SUMIFS(MasterSheet!J:J, MasterSheet!B:B, A3020, MasterSheet!D:D, B3020, MasterSheet!H:H, C3020)</f>
        <v>1</v>
      </c>
      <c r="F3020" s="26">
        <f t="shared" si="141"/>
        <v>18876</v>
      </c>
      <c r="G3020" s="30">
        <f>SUMIFS(MasterSheet!K:K, MasterSheet!B:B, A3020, MasterSheet!D:D, B3020, MasterSheet!H:H, C3020)</f>
        <v>1</v>
      </c>
      <c r="H3020" s="30">
        <f t="shared" si="142"/>
        <v>18876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117339</v>
      </c>
      <c r="D3021" s="25">
        <f>_xlfn.XLOOKUP(C3021,MasterSheet!H:H,MasterSheet!F:F)</f>
        <v>19272</v>
      </c>
      <c r="E3021" s="26">
        <f>SUMIFS(MasterSheet!J:J, MasterSheet!B:B, A3021, MasterSheet!D:D, B3021, MasterSheet!H:H, C3021)</f>
        <v>1</v>
      </c>
      <c r="F3021" s="26">
        <f t="shared" si="141"/>
        <v>19272</v>
      </c>
      <c r="G3021" s="30">
        <f>SUMIFS(MasterSheet!K:K, MasterSheet!B:B, A3021, MasterSheet!D:D, B3021, MasterSheet!H:H, C3021)</f>
        <v>1</v>
      </c>
      <c r="H3021" s="30">
        <f t="shared" si="142"/>
        <v>19272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119806</v>
      </c>
      <c r="D3022" s="25">
        <f>_xlfn.XLOOKUP(C3022,MasterSheet!H:H,MasterSheet!F:F)</f>
        <v>25132.800000000003</v>
      </c>
      <c r="E3022" s="26">
        <f>SUMIFS(MasterSheet!J:J, MasterSheet!B:B, A3022, MasterSheet!D:D, B3022, MasterSheet!H:H, C3022)</f>
        <v>1</v>
      </c>
      <c r="F3022" s="26">
        <f t="shared" si="141"/>
        <v>25132.800000000003</v>
      </c>
      <c r="G3022" s="30">
        <f>SUMIFS(MasterSheet!K:K, MasterSheet!B:B, A3022, MasterSheet!D:D, B3022, MasterSheet!H:H, C3022)</f>
        <v>1</v>
      </c>
      <c r="H3022" s="30">
        <f t="shared" si="142"/>
        <v>25132.800000000003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123110</v>
      </c>
      <c r="D3023" s="25">
        <f>_xlfn.XLOOKUP(C3023,MasterSheet!H:H,MasterSheet!F:F)</f>
        <v>7444.7999999999993</v>
      </c>
      <c r="E3023" s="26">
        <f>SUMIFS(MasterSheet!J:J, MasterSheet!B:B, A3023, MasterSheet!D:D, B3023, MasterSheet!H:H, C3023)</f>
        <v>1</v>
      </c>
      <c r="F3023" s="26">
        <f t="shared" si="141"/>
        <v>7444.7999999999993</v>
      </c>
      <c r="G3023" s="30">
        <f>SUMIFS(MasterSheet!K:K, MasterSheet!B:B, A3023, MasterSheet!D:D, B3023, MasterSheet!H:H, C3023)</f>
        <v>1</v>
      </c>
      <c r="H3023" s="30">
        <f t="shared" si="142"/>
        <v>7444.7999999999993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123116</v>
      </c>
      <c r="D3024" s="25">
        <f>_xlfn.XLOOKUP(C3024,MasterSheet!H:H,MasterSheet!F:F)</f>
        <v>7550.4</v>
      </c>
      <c r="E3024" s="26">
        <f>SUMIFS(MasterSheet!J:J, MasterSheet!B:B, A3024, MasterSheet!D:D, B3024, MasterSheet!H:H, C3024)</f>
        <v>1</v>
      </c>
      <c r="F3024" s="26">
        <f t="shared" si="141"/>
        <v>7550.4</v>
      </c>
      <c r="G3024" s="30">
        <f>SUMIFS(MasterSheet!K:K, MasterSheet!B:B, A3024, MasterSheet!D:D, B3024, MasterSheet!H:H, C3024)</f>
        <v>1</v>
      </c>
      <c r="H3024" s="30">
        <f t="shared" si="142"/>
        <v>7550.4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123128</v>
      </c>
      <c r="D3025" s="25">
        <f>_xlfn.XLOOKUP(C3025,MasterSheet!H:H,MasterSheet!F:F)</f>
        <v>22052.799999999999</v>
      </c>
      <c r="E3025" s="26">
        <f>SUMIFS(MasterSheet!J:J, MasterSheet!B:B, A3025, MasterSheet!D:D, B3025, MasterSheet!H:H, C3025)</f>
        <v>1</v>
      </c>
      <c r="F3025" s="26">
        <f t="shared" si="141"/>
        <v>22052.799999999999</v>
      </c>
      <c r="G3025" s="30">
        <f>SUMIFS(MasterSheet!K:K, MasterSheet!B:B, A3025, MasterSheet!D:D, B3025, MasterSheet!H:H, C3025)</f>
        <v>1</v>
      </c>
      <c r="H3025" s="30">
        <f t="shared" si="142"/>
        <v>22052.799999999999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125226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126622</v>
      </c>
      <c r="D3027" s="25">
        <f>_xlfn.XLOOKUP(C3027,MasterSheet!H:H,MasterSheet!F:F)</f>
        <v>19157.599999999999</v>
      </c>
      <c r="E3027" s="26">
        <f>SUMIFS(MasterSheet!J:J, MasterSheet!B:B, A3027, MasterSheet!D:D, B3027, MasterSheet!H:H, C3027)</f>
        <v>1</v>
      </c>
      <c r="F3027" s="26">
        <f t="shared" si="141"/>
        <v>19157.599999999999</v>
      </c>
      <c r="G3027" s="30">
        <f>SUMIFS(MasterSheet!K:K, MasterSheet!B:B, A3027, MasterSheet!D:D, B3027, MasterSheet!H:H, C3027)</f>
        <v>1</v>
      </c>
      <c r="H3027" s="30">
        <f t="shared" si="142"/>
        <v>19157.599999999999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126633</v>
      </c>
      <c r="D3028" s="25">
        <f>_xlfn.XLOOKUP(C3028,MasterSheet!H:H,MasterSheet!F:F)</f>
        <v>19272</v>
      </c>
      <c r="E3028" s="26">
        <f>SUMIFS(MasterSheet!J:J, MasterSheet!B:B, A3028, MasterSheet!D:D, B3028, MasterSheet!H:H, C3028)</f>
        <v>1</v>
      </c>
      <c r="F3028" s="26">
        <f t="shared" si="141"/>
        <v>19272</v>
      </c>
      <c r="G3028" s="30">
        <f>SUMIFS(MasterSheet!K:K, MasterSheet!B:B, A3028, MasterSheet!D:D, B3028, MasterSheet!H:H, C3028)</f>
        <v>1</v>
      </c>
      <c r="H3028" s="30">
        <f t="shared" si="142"/>
        <v>19272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127608</v>
      </c>
      <c r="D3029" s="25">
        <f>_xlfn.XLOOKUP(C3029,MasterSheet!H:H,MasterSheet!F:F)</f>
        <v>17432.8</v>
      </c>
      <c r="E3029" s="26">
        <f>SUMIFS(MasterSheet!J:J, MasterSheet!B:B, A3029, MasterSheet!D:D, B3029, MasterSheet!H:H, C3029)</f>
        <v>1</v>
      </c>
      <c r="F3029" s="26">
        <f t="shared" si="141"/>
        <v>17432.8</v>
      </c>
      <c r="G3029" s="30">
        <f>SUMIFS(MasterSheet!K:K, MasterSheet!B:B, A3029, MasterSheet!D:D, B3029, MasterSheet!H:H, C3029)</f>
        <v>1</v>
      </c>
      <c r="H3029" s="30">
        <f t="shared" si="142"/>
        <v>17432.8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127618</v>
      </c>
      <c r="D3030" s="25">
        <f>_xlfn.XLOOKUP(C3030,MasterSheet!H:H,MasterSheet!F:F)</f>
        <v>18664.8</v>
      </c>
      <c r="E3030" s="26">
        <f>SUMIFS(MasterSheet!J:J, MasterSheet!B:B, A3030, MasterSheet!D:D, B3030, MasterSheet!H:H, C3030)</f>
        <v>1</v>
      </c>
      <c r="F3030" s="26">
        <f t="shared" si="141"/>
        <v>18664.8</v>
      </c>
      <c r="G3030" s="30">
        <f>SUMIFS(MasterSheet!K:K, MasterSheet!B:B, A3030, MasterSheet!D:D, B3030, MasterSheet!H:H, C3030)</f>
        <v>1</v>
      </c>
      <c r="H3030" s="30">
        <f t="shared" si="142"/>
        <v>18664.8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128026</v>
      </c>
      <c r="D3031" s="25">
        <f>_xlfn.XLOOKUP(C3031,MasterSheet!H:H,MasterSheet!F:F)</f>
        <v>19157.599999999999</v>
      </c>
      <c r="E3031" s="26">
        <f>SUMIFS(MasterSheet!J:J, MasterSheet!B:B, A3031, MasterSheet!D:D, B3031, MasterSheet!H:H, C3031)</f>
        <v>1</v>
      </c>
      <c r="F3031" s="26">
        <f t="shared" si="141"/>
        <v>19157.599999999999</v>
      </c>
      <c r="G3031" s="30">
        <f>SUMIFS(MasterSheet!K:K, MasterSheet!B:B, A3031, MasterSheet!D:D, B3031, MasterSheet!H:H, C3031)</f>
        <v>1</v>
      </c>
      <c r="H3031" s="30">
        <f t="shared" si="142"/>
        <v>19157.599999999999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128811</v>
      </c>
      <c r="D3032" s="25">
        <f>_xlfn.XLOOKUP(C3032,MasterSheet!H:H,MasterSheet!F:F)</f>
        <v>10841.6</v>
      </c>
      <c r="E3032" s="26">
        <f>SUMIFS(MasterSheet!J:J, MasterSheet!B:B, A3032, MasterSheet!D:D, B3032, MasterSheet!H:H, C3032)</f>
        <v>1</v>
      </c>
      <c r="F3032" s="26">
        <f t="shared" si="141"/>
        <v>10841.6</v>
      </c>
      <c r="G3032" s="30">
        <f>SUMIFS(MasterSheet!K:K, MasterSheet!B:B, A3032, MasterSheet!D:D, B3032, MasterSheet!H:H, C3032)</f>
        <v>1</v>
      </c>
      <c r="H3032" s="30">
        <f t="shared" si="142"/>
        <v>10841.6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130213</v>
      </c>
      <c r="D3033" s="25">
        <f>_xlfn.XLOOKUP(C3033,MasterSheet!H:H,MasterSheet!F:F)</f>
        <v>7638.4</v>
      </c>
      <c r="E3033" s="26">
        <f>SUMIFS(MasterSheet!J:J, MasterSheet!B:B, A3033, MasterSheet!D:D, B3033, MasterSheet!H:H, C3033)</f>
        <v>1</v>
      </c>
      <c r="F3033" s="26">
        <f t="shared" si="141"/>
        <v>7638.4</v>
      </c>
      <c r="G3033" s="30">
        <f>SUMIFS(MasterSheet!K:K, MasterSheet!B:B, A3033, MasterSheet!D:D, B3033, MasterSheet!H:H, C3033)</f>
        <v>1</v>
      </c>
      <c r="H3033" s="30">
        <f t="shared" si="142"/>
        <v>7638.4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137221</v>
      </c>
      <c r="D3034" s="25">
        <f>_xlfn.XLOOKUP(C3034,MasterSheet!H:H,MasterSheet!F:F)</f>
        <v>12812.8</v>
      </c>
      <c r="E3034" s="26">
        <f>SUMIFS(MasterSheet!J:J, MasterSheet!B:B, A3034, MasterSheet!D:D, B3034, MasterSheet!H:H, C3034)</f>
        <v>1</v>
      </c>
      <c r="F3034" s="26">
        <f t="shared" si="141"/>
        <v>12812.8</v>
      </c>
      <c r="G3034" s="30">
        <f>SUMIFS(MasterSheet!K:K, MasterSheet!B:B, A3034, MasterSheet!D:D, B3034, MasterSheet!H:H, C3034)</f>
        <v>1</v>
      </c>
      <c r="H3034" s="30">
        <f t="shared" si="142"/>
        <v>12812.8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 t="str">
        <v>139316</v>
      </c>
      <c r="D3035" s="25">
        <f>_xlfn.XLOOKUP(C3035,MasterSheet!H:H,MasterSheet!F:F)</f>
        <v>16324</v>
      </c>
      <c r="E3035" s="26">
        <f>SUMIFS(MasterSheet!J:J, MasterSheet!B:B, A3035, MasterSheet!D:D, B3035, MasterSheet!H:H, C3035)</f>
        <v>1</v>
      </c>
      <c r="F3035" s="26">
        <f t="shared" si="141"/>
        <v>16324</v>
      </c>
      <c r="G3035" s="30">
        <f>SUMIFS(MasterSheet!K:K, MasterSheet!B:B, A3035, MasterSheet!D:D, B3035, MasterSheet!H:H, C3035)</f>
        <v>1</v>
      </c>
      <c r="H3035" s="30">
        <f t="shared" si="142"/>
        <v>16324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141703</v>
      </c>
      <c r="D3036" s="25">
        <f>_xlfn.XLOOKUP(C3036,MasterSheet!H:H,MasterSheet!F:F)</f>
        <v>8377.6</v>
      </c>
      <c r="E3036" s="26">
        <f>SUMIFS(MasterSheet!J:J, MasterSheet!B:B, A3036, MasterSheet!D:D, B3036, MasterSheet!H:H, C3036)</f>
        <v>1</v>
      </c>
      <c r="F3036" s="26">
        <f t="shared" si="141"/>
        <v>8377.6</v>
      </c>
      <c r="G3036" s="30">
        <f>SUMIFS(MasterSheet!K:K, MasterSheet!B:B, A3036, MasterSheet!D:D, B3036, MasterSheet!H:H, C3036)</f>
        <v>1</v>
      </c>
      <c r="H3036" s="30">
        <f t="shared" si="142"/>
        <v>8377.6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141717</v>
      </c>
      <c r="D3037" s="25">
        <f>_xlfn.XLOOKUP(C3037,MasterSheet!H:H,MasterSheet!F:F)</f>
        <v>13464</v>
      </c>
      <c r="E3037" s="26">
        <f>SUMIFS(MasterSheet!J:J, MasterSheet!B:B, A3037, MasterSheet!D:D, B3037, MasterSheet!H:H, C3037)</f>
        <v>1</v>
      </c>
      <c r="F3037" s="26">
        <f t="shared" si="141"/>
        <v>13464</v>
      </c>
      <c r="G3037" s="30">
        <f>SUMIFS(MasterSheet!K:K, MasterSheet!B:B, A3037, MasterSheet!D:D, B3037, MasterSheet!H:H, C3037)</f>
        <v>1</v>
      </c>
      <c r="H3037" s="30">
        <f t="shared" si="142"/>
        <v>13464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141734</v>
      </c>
      <c r="D3038" s="25">
        <f>_xlfn.XLOOKUP(C3038,MasterSheet!H:H,MasterSheet!F:F)</f>
        <v>18048.8</v>
      </c>
      <c r="E3038" s="26">
        <f>SUMIFS(MasterSheet!J:J, MasterSheet!B:B, A3038, MasterSheet!D:D, B3038, MasterSheet!H:H, C3038)</f>
        <v>1</v>
      </c>
      <c r="F3038" s="26">
        <f t="shared" si="141"/>
        <v>18048.8</v>
      </c>
      <c r="G3038" s="30">
        <f>SUMIFS(MasterSheet!K:K, MasterSheet!B:B, A3038, MasterSheet!D:D, B3038, MasterSheet!H:H, C3038)</f>
        <v>1</v>
      </c>
      <c r="H3038" s="30">
        <f t="shared" si="142"/>
        <v>18048.8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142111</v>
      </c>
      <c r="D3039" s="25">
        <f>_xlfn.XLOOKUP(C3039,MasterSheet!H:H,MasterSheet!F:F)</f>
        <v>15972</v>
      </c>
      <c r="E3039" s="26">
        <f>SUMIFS(MasterSheet!J:J, MasterSheet!B:B, A3039, MasterSheet!D:D, B3039, MasterSheet!H:H, C3039)</f>
        <v>1</v>
      </c>
      <c r="F3039" s="26">
        <f t="shared" si="141"/>
        <v>15972</v>
      </c>
      <c r="G3039" s="30">
        <f>SUMIFS(MasterSheet!K:K, MasterSheet!B:B, A3039, MasterSheet!D:D, B3039, MasterSheet!H:H, C3039)</f>
        <v>1</v>
      </c>
      <c r="H3039" s="30">
        <f t="shared" si="142"/>
        <v>15972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145209</v>
      </c>
      <c r="D3040" s="25">
        <f>_xlfn.XLOOKUP(C3040,MasterSheet!H:H,MasterSheet!F:F)</f>
        <v>13068</v>
      </c>
      <c r="E3040" s="26">
        <f>SUMIFS(MasterSheet!J:J, MasterSheet!B:B, A3040, MasterSheet!D:D, B3040, MasterSheet!H:H, C3040)</f>
        <v>1</v>
      </c>
      <c r="F3040" s="26">
        <f t="shared" si="141"/>
        <v>13068</v>
      </c>
      <c r="G3040" s="30">
        <f>SUMIFS(MasterSheet!K:K, MasterSheet!B:B, A3040, MasterSheet!D:D, B3040, MasterSheet!H:H, C3040)</f>
        <v>1</v>
      </c>
      <c r="H3040" s="30">
        <f t="shared" si="142"/>
        <v>13068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160908</v>
      </c>
      <c r="D3041" s="25">
        <f>_xlfn.XLOOKUP(C3041,MasterSheet!H:H,MasterSheet!F:F)</f>
        <v>9424.7999999999993</v>
      </c>
      <c r="E3041" s="26">
        <f>SUMIFS(MasterSheet!J:J, MasterSheet!B:B, A3041, MasterSheet!D:D, B3041, MasterSheet!H:H, C3041)</f>
        <v>1</v>
      </c>
      <c r="F3041" s="26">
        <f t="shared" si="141"/>
        <v>9424.7999999999993</v>
      </c>
      <c r="G3041" s="30">
        <f>SUMIFS(MasterSheet!K:K, MasterSheet!B:B, A3041, MasterSheet!D:D, B3041, MasterSheet!H:H, C3041)</f>
        <v>1</v>
      </c>
      <c r="H3041" s="30">
        <f t="shared" si="142"/>
        <v>9424.7999999999993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160909</v>
      </c>
      <c r="D3042" s="25">
        <f>_xlfn.XLOOKUP(C3042,MasterSheet!H:H,MasterSheet!F:F)</f>
        <v>16500</v>
      </c>
      <c r="E3042" s="26">
        <f>SUMIFS(MasterSheet!J:J, MasterSheet!B:B, A3042, MasterSheet!D:D, B3042, MasterSheet!H:H, C3042)</f>
        <v>1</v>
      </c>
      <c r="F3042" s="26">
        <f t="shared" si="141"/>
        <v>16500</v>
      </c>
      <c r="G3042" s="30">
        <f>SUMIFS(MasterSheet!K:K, MasterSheet!B:B, A3042, MasterSheet!D:D, B3042, MasterSheet!H:H, C3042)</f>
        <v>1</v>
      </c>
      <c r="H3042" s="30">
        <f t="shared" si="142"/>
        <v>16500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300326</v>
      </c>
      <c r="D3043" s="25">
        <f>_xlfn.XLOOKUP(C3043,MasterSheet!H:H,MasterSheet!F:F)</f>
        <v>17001.599999999999</v>
      </c>
      <c r="E3043" s="26">
        <f>SUMIFS(MasterSheet!J:J, MasterSheet!B:B, A3043, MasterSheet!D:D, B3043, MasterSheet!H:H, C3043)</f>
        <v>1</v>
      </c>
      <c r="F3043" s="26">
        <f t="shared" si="141"/>
        <v>17001.599999999999</v>
      </c>
      <c r="G3043" s="30">
        <f>SUMIFS(MasterSheet!K:K, MasterSheet!B:B, A3043, MasterSheet!D:D, B3043, MasterSheet!H:H, C3043)</f>
        <v>1</v>
      </c>
      <c r="H3043" s="30">
        <f t="shared" si="142"/>
        <v>17001.599999999999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301344</v>
      </c>
      <c r="D3044" s="25">
        <f>_xlfn.XLOOKUP(C3044,MasterSheet!H:H,MasterSheet!F:F)</f>
        <v>28314</v>
      </c>
      <c r="E3044" s="26">
        <f>SUMIFS(MasterSheet!J:J, MasterSheet!B:B, A3044, MasterSheet!D:D, B3044, MasterSheet!H:H, C3044)</f>
        <v>2</v>
      </c>
      <c r="F3044" s="26">
        <f t="shared" si="141"/>
        <v>56628</v>
      </c>
      <c r="G3044" s="30">
        <f>SUMIFS(MasterSheet!K:K, MasterSheet!B:B, A3044, MasterSheet!D:D, B3044, MasterSheet!H:H, C3044)</f>
        <v>2</v>
      </c>
      <c r="H3044" s="30">
        <f t="shared" si="142"/>
        <v>56628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302048</v>
      </c>
      <c r="D3045" s="25">
        <f>_xlfn.XLOOKUP(C3045,MasterSheet!H:H,MasterSheet!F:F)</f>
        <v>24816</v>
      </c>
      <c r="E3045" s="26">
        <f>SUMIFS(MasterSheet!J:J, MasterSheet!B:B, A3045, MasterSheet!D:D, B3045, MasterSheet!H:H, C3045)</f>
        <v>1</v>
      </c>
      <c r="F3045" s="26">
        <f t="shared" si="141"/>
        <v>24816</v>
      </c>
      <c r="G3045" s="30">
        <f>SUMIFS(MasterSheet!K:K, MasterSheet!B:B, A3045, MasterSheet!D:D, B3045, MasterSheet!H:H, C3045)</f>
        <v>1</v>
      </c>
      <c r="H3045" s="30">
        <f t="shared" si="142"/>
        <v>24816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302120</v>
      </c>
      <c r="D3046" s="25">
        <f>_xlfn.XLOOKUP(C3046,MasterSheet!H:H,MasterSheet!F:F)</f>
        <v>23531.199999999997</v>
      </c>
      <c r="E3046" s="26">
        <f>SUMIFS(MasterSheet!J:J, MasterSheet!B:B, A3046, MasterSheet!D:D, B3046, MasterSheet!H:H, C3046)</f>
        <v>1</v>
      </c>
      <c r="F3046" s="26">
        <f t="shared" si="141"/>
        <v>23531.199999999997</v>
      </c>
      <c r="G3046" s="30">
        <f>SUMIFS(MasterSheet!K:K, MasterSheet!B:B, A3046, MasterSheet!D:D, B3046, MasterSheet!H:H, C3046)</f>
        <v>1</v>
      </c>
      <c r="H3046" s="30">
        <f t="shared" si="142"/>
        <v>23531.199999999997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302212</v>
      </c>
      <c r="D3047" s="25">
        <f>_xlfn.XLOOKUP(C3047,MasterSheet!H:H,MasterSheet!F:F)</f>
        <v>6468</v>
      </c>
      <c r="E3047" s="26">
        <f>SUMIFS(MasterSheet!J:J, MasterSheet!B:B, A3047, MasterSheet!D:D, B3047, MasterSheet!H:H, C3047)</f>
        <v>2</v>
      </c>
      <c r="F3047" s="26">
        <f t="shared" si="141"/>
        <v>12936</v>
      </c>
      <c r="G3047" s="30">
        <f>SUMIFS(MasterSheet!K:K, MasterSheet!B:B, A3047, MasterSheet!D:D, B3047, MasterSheet!H:H, C3047)</f>
        <v>2</v>
      </c>
      <c r="H3047" s="30">
        <f t="shared" si="142"/>
        <v>12936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302611</v>
      </c>
      <c r="D3048" s="25">
        <f>_xlfn.XLOOKUP(C3048,MasterSheet!H:H,MasterSheet!F:F)</f>
        <v>8808.7999999999993</v>
      </c>
      <c r="E3048" s="26">
        <f>SUMIFS(MasterSheet!J:J, MasterSheet!B:B, A3048, MasterSheet!D:D, B3048, MasterSheet!H:H, C3048)</f>
        <v>1</v>
      </c>
      <c r="F3048" s="26">
        <f t="shared" si="141"/>
        <v>8808.7999999999993</v>
      </c>
      <c r="G3048" s="30">
        <f>SUMIFS(MasterSheet!K:K, MasterSheet!B:B, A3048, MasterSheet!D:D, B3048, MasterSheet!H:H, C3048)</f>
        <v>1</v>
      </c>
      <c r="H3048" s="30">
        <f t="shared" si="142"/>
        <v>8808.7999999999993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305105</v>
      </c>
      <c r="D3049" s="25">
        <f>_xlfn.XLOOKUP(C3049,MasterSheet!H:H,MasterSheet!F:F)</f>
        <v>7946.4</v>
      </c>
      <c r="E3049" s="26">
        <f>SUMIFS(MasterSheet!J:J, MasterSheet!B:B, A3049, MasterSheet!D:D, B3049, MasterSheet!H:H, C3049)</f>
        <v>1</v>
      </c>
      <c r="F3049" s="26">
        <f t="shared" si="141"/>
        <v>7946.4</v>
      </c>
      <c r="G3049" s="30">
        <f>SUMIFS(MasterSheet!K:K, MasterSheet!B:B, A3049, MasterSheet!D:D, B3049, MasterSheet!H:H, C3049)</f>
        <v>1</v>
      </c>
      <c r="H3049" s="30">
        <f t="shared" si="142"/>
        <v>7946.4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305629</v>
      </c>
      <c r="D3050" s="25">
        <f>_xlfn.XLOOKUP(C3050,MasterSheet!H:H,MasterSheet!F:F)</f>
        <v>9055.2000000000007</v>
      </c>
      <c r="E3050" s="26">
        <f>SUMIFS(MasterSheet!J:J, MasterSheet!B:B, A3050, MasterSheet!D:D, B3050, MasterSheet!H:H, C3050)</f>
        <v>1</v>
      </c>
      <c r="F3050" s="26">
        <f t="shared" si="141"/>
        <v>9055.2000000000007</v>
      </c>
      <c r="G3050" s="30">
        <f>SUMIFS(MasterSheet!K:K, MasterSheet!B:B, A3050, MasterSheet!D:D, B3050, MasterSheet!H:H, C3050)</f>
        <v>1</v>
      </c>
      <c r="H3050" s="30">
        <f t="shared" si="142"/>
        <v>9055.2000000000007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306008</v>
      </c>
      <c r="D3051" s="25">
        <f>_xlfn.XLOOKUP(C3051,MasterSheet!H:H,MasterSheet!F:F)</f>
        <v>18048.8</v>
      </c>
      <c r="E3051" s="26">
        <f>SUMIFS(MasterSheet!J:J, MasterSheet!B:B, A3051, MasterSheet!D:D, B3051, MasterSheet!H:H, C3051)</f>
        <v>1</v>
      </c>
      <c r="F3051" s="26">
        <f t="shared" si="141"/>
        <v>18048.8</v>
      </c>
      <c r="G3051" s="30">
        <f>SUMIFS(MasterSheet!K:K, MasterSheet!B:B, A3051, MasterSheet!D:D, B3051, MasterSheet!H:H, C3051)</f>
        <v>1</v>
      </c>
      <c r="H3051" s="30">
        <f t="shared" si="142"/>
        <v>18048.8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306026</v>
      </c>
      <c r="D3052" s="25">
        <f>_xlfn.XLOOKUP(C3052,MasterSheet!H:H,MasterSheet!F:F)</f>
        <v>29436</v>
      </c>
      <c r="E3052" s="26">
        <f>SUMIFS(MasterSheet!J:J, MasterSheet!B:B, A3052, MasterSheet!D:D, B3052, MasterSheet!H:H, C3052)</f>
        <v>4</v>
      </c>
      <c r="F3052" s="26">
        <f t="shared" si="141"/>
        <v>117744</v>
      </c>
      <c r="G3052" s="30">
        <f>SUMIFS(MasterSheet!K:K, MasterSheet!B:B, A3052, MasterSheet!D:D, B3052, MasterSheet!H:H, C3052)</f>
        <v>4</v>
      </c>
      <c r="H3052" s="30">
        <f t="shared" si="142"/>
        <v>117744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306308</v>
      </c>
      <c r="D3053" s="25">
        <f>_xlfn.XLOOKUP(C3053,MasterSheet!H:H,MasterSheet!F:F)</f>
        <v>15769.599999999999</v>
      </c>
      <c r="E3053" s="26">
        <f>SUMIFS(MasterSheet!J:J, MasterSheet!B:B, A3053, MasterSheet!D:D, B3053, MasterSheet!H:H, C3053)</f>
        <v>1</v>
      </c>
      <c r="F3053" s="26">
        <f t="shared" si="141"/>
        <v>15769.599999999999</v>
      </c>
      <c r="G3053" s="30">
        <f>SUMIFS(MasterSheet!K:K, MasterSheet!B:B, A3053, MasterSheet!D:D, B3053, MasterSheet!H:H, C3053)</f>
        <v>1</v>
      </c>
      <c r="H3053" s="30">
        <f t="shared" si="142"/>
        <v>15769.599999999999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306704</v>
      </c>
      <c r="D3054" s="25">
        <f>_xlfn.XLOOKUP(C3054,MasterSheet!H:H,MasterSheet!F:F)</f>
        <v>11580.8</v>
      </c>
      <c r="E3054" s="26">
        <f>SUMIFS(MasterSheet!J:J, MasterSheet!B:B, A3054, MasterSheet!D:D, B3054, MasterSheet!H:H, C3054)</f>
        <v>1</v>
      </c>
      <c r="F3054" s="26">
        <f t="shared" si="141"/>
        <v>11580.8</v>
      </c>
      <c r="G3054" s="30">
        <f>SUMIFS(MasterSheet!K:K, MasterSheet!B:B, A3054, MasterSheet!D:D, B3054, MasterSheet!H:H, C3054)</f>
        <v>1</v>
      </c>
      <c r="H3054" s="30">
        <f t="shared" si="142"/>
        <v>11580.8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306740</v>
      </c>
      <c r="D3055" s="25">
        <f>_xlfn.XLOOKUP(C3055,MasterSheet!H:H,MasterSheet!F:F)</f>
        <v>28710</v>
      </c>
      <c r="E3055" s="26">
        <f>SUMIFS(MasterSheet!J:J, MasterSheet!B:B, A3055, MasterSheet!D:D, B3055, MasterSheet!H:H, C3055)</f>
        <v>1</v>
      </c>
      <c r="F3055" s="26">
        <f t="shared" si="141"/>
        <v>28710</v>
      </c>
      <c r="G3055" s="30">
        <f>SUMIFS(MasterSheet!K:K, MasterSheet!B:B, A3055, MasterSheet!D:D, B3055, MasterSheet!H:H, C3055)</f>
        <v>1</v>
      </c>
      <c r="H3055" s="30">
        <f t="shared" si="142"/>
        <v>28710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307640</v>
      </c>
      <c r="D3056" s="25">
        <f>_xlfn.XLOOKUP(C3056,MasterSheet!H:H,MasterSheet!F:F)</f>
        <v>28314</v>
      </c>
      <c r="E3056" s="26">
        <f>SUMIFS(MasterSheet!J:J, MasterSheet!B:B, A3056, MasterSheet!D:D, B3056, MasterSheet!H:H, C3056)</f>
        <v>2</v>
      </c>
      <c r="F3056" s="26">
        <f t="shared" si="141"/>
        <v>56628</v>
      </c>
      <c r="G3056" s="30">
        <f>SUMIFS(MasterSheet!K:K, MasterSheet!B:B, A3056, MasterSheet!D:D, B3056, MasterSheet!H:H, C3056)</f>
        <v>2</v>
      </c>
      <c r="H3056" s="30">
        <f t="shared" si="142"/>
        <v>56628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307646</v>
      </c>
      <c r="D3057" s="25">
        <f>_xlfn.XLOOKUP(C3057,MasterSheet!H:H,MasterSheet!F:F)</f>
        <v>25080</v>
      </c>
      <c r="E3057" s="26">
        <f>SUMIFS(MasterSheet!J:J, MasterSheet!B:B, A3057, MasterSheet!D:D, B3057, MasterSheet!H:H, C3057)</f>
        <v>24</v>
      </c>
      <c r="F3057" s="26">
        <f t="shared" si="141"/>
        <v>601920</v>
      </c>
      <c r="G3057" s="30">
        <f>SUMIFS(MasterSheet!K:K, MasterSheet!B:B, A3057, MasterSheet!D:D, B3057, MasterSheet!H:H, C3057)</f>
        <v>24</v>
      </c>
      <c r="H3057" s="30">
        <f t="shared" si="142"/>
        <v>601920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310805</v>
      </c>
      <c r="D3058" s="25">
        <f>_xlfn.XLOOKUP(C3058,MasterSheet!H:H,MasterSheet!F:F)</f>
        <v>8069.6</v>
      </c>
      <c r="E3058" s="26">
        <f>SUMIFS(MasterSheet!J:J, MasterSheet!B:B, A3058, MasterSheet!D:D, B3058, MasterSheet!H:H, C3058)</f>
        <v>1</v>
      </c>
      <c r="F3058" s="26">
        <f t="shared" si="141"/>
        <v>8069.6</v>
      </c>
      <c r="G3058" s="30">
        <f>SUMIFS(MasterSheet!K:K, MasterSheet!B:B, A3058, MasterSheet!D:D, B3058, MasterSheet!H:H, C3058)</f>
        <v>1</v>
      </c>
      <c r="H3058" s="30">
        <f t="shared" si="142"/>
        <v>8069.6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 t="str">
        <v>310909</v>
      </c>
      <c r="D3059" s="25">
        <f>_xlfn.XLOOKUP(C3059,MasterSheet!H:H,MasterSheet!F:F)</f>
        <v>3801.6000000000004</v>
      </c>
      <c r="E3059" s="26">
        <f>SUMIFS(MasterSheet!J:J, MasterSheet!B:B, A3059, MasterSheet!D:D, B3059, MasterSheet!H:H, C3059)</f>
        <v>1</v>
      </c>
      <c r="F3059" s="26">
        <f t="shared" si="141"/>
        <v>3801.6000000000004</v>
      </c>
      <c r="G3059" s="30">
        <f>SUMIFS(MasterSheet!K:K, MasterSheet!B:B, A3059, MasterSheet!D:D, B3059, MasterSheet!H:H, C3059)</f>
        <v>1</v>
      </c>
      <c r="H3059" s="30">
        <f t="shared" si="142"/>
        <v>3801.6000000000004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310913</v>
      </c>
      <c r="D3060" s="25">
        <f>_xlfn.XLOOKUP(C3060,MasterSheet!H:H,MasterSheet!F:F)</f>
        <v>9548</v>
      </c>
      <c r="E3060" s="26">
        <f>SUMIFS(MasterSheet!J:J, MasterSheet!B:B, A3060, MasterSheet!D:D, B3060, MasterSheet!H:H, C3060)</f>
        <v>1</v>
      </c>
      <c r="F3060" s="26">
        <f t="shared" si="141"/>
        <v>9548</v>
      </c>
      <c r="G3060" s="30">
        <f>SUMIFS(MasterSheet!K:K, MasterSheet!B:B, A3060, MasterSheet!D:D, B3060, MasterSheet!H:H, C3060)</f>
        <v>1</v>
      </c>
      <c r="H3060" s="30">
        <f t="shared" si="142"/>
        <v>9548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313238</v>
      </c>
      <c r="D3061" s="25">
        <f>_xlfn.XLOOKUP(C3061,MasterSheet!H:H,MasterSheet!F:F)</f>
        <v>28710</v>
      </c>
      <c r="E3061" s="26">
        <f>SUMIFS(MasterSheet!J:J, MasterSheet!B:B, A3061, MasterSheet!D:D, B3061, MasterSheet!H:H, C3061)</f>
        <v>3</v>
      </c>
      <c r="F3061" s="26">
        <f t="shared" si="141"/>
        <v>86130</v>
      </c>
      <c r="G3061" s="30">
        <f>SUMIFS(MasterSheet!K:K, MasterSheet!B:B, A3061, MasterSheet!D:D, B3061, MasterSheet!H:H, C3061)</f>
        <v>3</v>
      </c>
      <c r="H3061" s="30">
        <f t="shared" si="142"/>
        <v>86130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314512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317332</v>
      </c>
      <c r="D3063" s="25">
        <f>_xlfn.XLOOKUP(C3063,MasterSheet!H:H,MasterSheet!F:F)</f>
        <v>24090</v>
      </c>
      <c r="E3063" s="26">
        <f>SUMIFS(MasterSheet!J:J, MasterSheet!B:B, A3063, MasterSheet!D:D, B3063, MasterSheet!H:H, C3063)</f>
        <v>1</v>
      </c>
      <c r="F3063" s="26">
        <f t="shared" si="141"/>
        <v>24090</v>
      </c>
      <c r="G3063" s="30">
        <f>SUMIFS(MasterSheet!K:K, MasterSheet!B:B, A3063, MasterSheet!D:D, B3063, MasterSheet!H:H, C3063)</f>
        <v>1</v>
      </c>
      <c r="H3063" s="30">
        <f t="shared" si="142"/>
        <v>24090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317335</v>
      </c>
      <c r="D3064" s="25">
        <f>_xlfn.XLOOKUP(C3064,MasterSheet!H:H,MasterSheet!F:F)</f>
        <v>6899.2000000000007</v>
      </c>
      <c r="E3064" s="26">
        <f>SUMIFS(MasterSheet!J:J, MasterSheet!B:B, A3064, MasterSheet!D:D, B3064, MasterSheet!H:H, C3064)</f>
        <v>1</v>
      </c>
      <c r="F3064" s="26">
        <f t="shared" si="141"/>
        <v>6899.2000000000007</v>
      </c>
      <c r="G3064" s="30">
        <f>SUMIFS(MasterSheet!K:K, MasterSheet!B:B, A3064, MasterSheet!D:D, B3064, MasterSheet!H:H, C3064)</f>
        <v>1</v>
      </c>
      <c r="H3064" s="30">
        <f t="shared" si="142"/>
        <v>6899.2000000000007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317344</v>
      </c>
      <c r="D3065" s="25">
        <f>_xlfn.XLOOKUP(C3065,MasterSheet!H:H,MasterSheet!F:F)</f>
        <v>23760</v>
      </c>
      <c r="E3065" s="26">
        <f>SUMIFS(MasterSheet!J:J, MasterSheet!B:B, A3065, MasterSheet!D:D, B3065, MasterSheet!H:H, C3065)</f>
        <v>1</v>
      </c>
      <c r="F3065" s="26">
        <f t="shared" si="141"/>
        <v>23760</v>
      </c>
      <c r="G3065" s="30">
        <f>SUMIFS(MasterSheet!K:K, MasterSheet!B:B, A3065, MasterSheet!D:D, B3065, MasterSheet!H:H, C3065)</f>
        <v>1</v>
      </c>
      <c r="H3065" s="30">
        <f t="shared" si="142"/>
        <v>23760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318318</v>
      </c>
      <c r="D3066" s="25">
        <f>_xlfn.XLOOKUP(C3066,MasterSheet!H:H,MasterSheet!F:F)</f>
        <v>19157.599999999999</v>
      </c>
      <c r="E3066" s="26">
        <f>SUMIFS(MasterSheet!J:J, MasterSheet!B:B, A3066, MasterSheet!D:D, B3066, MasterSheet!H:H, C3066)</f>
        <v>1</v>
      </c>
      <c r="F3066" s="26">
        <f t="shared" si="141"/>
        <v>19157.599999999999</v>
      </c>
      <c r="G3066" s="30">
        <f>SUMIFS(MasterSheet!K:K, MasterSheet!B:B, A3066, MasterSheet!D:D, B3066, MasterSheet!H:H, C3066)</f>
        <v>1</v>
      </c>
      <c r="H3066" s="30">
        <f t="shared" si="142"/>
        <v>19157.599999999999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318340</v>
      </c>
      <c r="D3067" s="25">
        <f>_xlfn.XLOOKUP(C3067,MasterSheet!H:H,MasterSheet!F:F)</f>
        <v>26862</v>
      </c>
      <c r="E3067" s="26">
        <f>SUMIFS(MasterSheet!J:J, MasterSheet!B:B, A3067, MasterSheet!D:D, B3067, MasterSheet!H:H, C3067)</f>
        <v>7</v>
      </c>
      <c r="F3067" s="26">
        <f t="shared" si="141"/>
        <v>188034</v>
      </c>
      <c r="G3067" s="30">
        <f>SUMIFS(MasterSheet!K:K, MasterSheet!B:B, A3067, MasterSheet!D:D, B3067, MasterSheet!H:H, C3067)</f>
        <v>7</v>
      </c>
      <c r="H3067" s="30">
        <f t="shared" si="142"/>
        <v>188034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320216</v>
      </c>
      <c r="D3068" s="25">
        <f>_xlfn.XLOOKUP(C3068,MasterSheet!H:H,MasterSheet!F:F)</f>
        <v>22792</v>
      </c>
      <c r="E3068" s="26">
        <f>SUMIFS(MasterSheet!J:J, MasterSheet!B:B, A3068, MasterSheet!D:D, B3068, MasterSheet!H:H, C3068)</f>
        <v>1</v>
      </c>
      <c r="F3068" s="26">
        <f t="shared" si="141"/>
        <v>22792</v>
      </c>
      <c r="G3068" s="30">
        <f>SUMIFS(MasterSheet!K:K, MasterSheet!B:B, A3068, MasterSheet!D:D, B3068, MasterSheet!H:H, C3068)</f>
        <v>1</v>
      </c>
      <c r="H3068" s="30">
        <f t="shared" si="142"/>
        <v>22792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321142</v>
      </c>
      <c r="D3069" s="25">
        <f>_xlfn.XLOOKUP(C3069,MasterSheet!H:H,MasterSheet!F:F)</f>
        <v>27588</v>
      </c>
      <c r="E3069" s="26">
        <f>SUMIFS(MasterSheet!J:J, MasterSheet!B:B, A3069, MasterSheet!D:D, B3069, MasterSheet!H:H, C3069)</f>
        <v>1</v>
      </c>
      <c r="F3069" s="26">
        <f t="shared" si="141"/>
        <v>27588</v>
      </c>
      <c r="G3069" s="30">
        <f>SUMIFS(MasterSheet!K:K, MasterSheet!B:B, A3069, MasterSheet!D:D, B3069, MasterSheet!H:H, C3069)</f>
        <v>1</v>
      </c>
      <c r="H3069" s="30">
        <f t="shared" si="142"/>
        <v>27588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323050</v>
      </c>
      <c r="D3070" s="25">
        <f>_xlfn.XLOOKUP(C3070,MasterSheet!H:H,MasterSheet!F:F)</f>
        <v>27588</v>
      </c>
      <c r="E3070" s="26">
        <f>SUMIFS(MasterSheet!J:J, MasterSheet!B:B, A3070, MasterSheet!D:D, B3070, MasterSheet!H:H, C3070)</f>
        <v>1</v>
      </c>
      <c r="F3070" s="26">
        <f t="shared" si="141"/>
        <v>27588</v>
      </c>
      <c r="G3070" s="30">
        <f>SUMIFS(MasterSheet!K:K, MasterSheet!B:B, A3070, MasterSheet!D:D, B3070, MasterSheet!H:H, C3070)</f>
        <v>1</v>
      </c>
      <c r="H3070" s="30">
        <f t="shared" si="142"/>
        <v>27588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325622</v>
      </c>
      <c r="D3071" s="25">
        <f>_xlfn.XLOOKUP(C3071,MasterSheet!H:H,MasterSheet!F:F)</f>
        <v>20169.599999999999</v>
      </c>
      <c r="E3071" s="26">
        <f>SUMIFS(MasterSheet!J:J, MasterSheet!B:B, A3071, MasterSheet!D:D, B3071, MasterSheet!H:H, C3071)</f>
        <v>1</v>
      </c>
      <c r="F3071" s="26">
        <f t="shared" si="141"/>
        <v>20169.599999999999</v>
      </c>
      <c r="G3071" s="30">
        <f>SUMIFS(MasterSheet!K:K, MasterSheet!B:B, A3071, MasterSheet!D:D, B3071, MasterSheet!H:H, C3071)</f>
        <v>1</v>
      </c>
      <c r="H3071" s="30">
        <f t="shared" si="142"/>
        <v>20169.599999999999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328708</v>
      </c>
      <c r="D3072" s="25">
        <f>_xlfn.XLOOKUP(C3072,MasterSheet!H:H,MasterSheet!F:F)</f>
        <v>16508.8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16508.8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16508.8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329904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1</v>
      </c>
      <c r="H3073" s="30">
        <f t="shared" si="145"/>
        <v>14106.400000000001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329906</v>
      </c>
      <c r="D3074" s="25">
        <f>_xlfn.XLOOKUP(C3074,MasterSheet!H:H,MasterSheet!F:F)</f>
        <v>17987.2</v>
      </c>
      <c r="E3074" s="26">
        <f>SUMIFS(MasterSheet!J:J, MasterSheet!B:B, A3074, MasterSheet!D:D, B3074, MasterSheet!H:H, C3074)</f>
        <v>1</v>
      </c>
      <c r="F3074" s="26">
        <f t="shared" si="144"/>
        <v>17987.2</v>
      </c>
      <c r="G3074" s="30">
        <f>SUMIFS(MasterSheet!K:K, MasterSheet!B:B, A3074, MasterSheet!D:D, B3074, MasterSheet!H:H, C3074)</f>
        <v>1</v>
      </c>
      <c r="H3074" s="30">
        <f t="shared" si="145"/>
        <v>17987.2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329920</v>
      </c>
      <c r="D3075" s="25">
        <f>_xlfn.XLOOKUP(C3075,MasterSheet!H:H,MasterSheet!F:F)</f>
        <v>26532</v>
      </c>
      <c r="E3075" s="26">
        <f>SUMIFS(MasterSheet!J:J, MasterSheet!B:B, A3075, MasterSheet!D:D, B3075, MasterSheet!H:H, C3075)</f>
        <v>2</v>
      </c>
      <c r="F3075" s="26">
        <f t="shared" si="144"/>
        <v>53064</v>
      </c>
      <c r="G3075" s="30">
        <f>SUMIFS(MasterSheet!K:K, MasterSheet!B:B, A3075, MasterSheet!D:D, B3075, MasterSheet!H:H, C3075)</f>
        <v>2</v>
      </c>
      <c r="H3075" s="30">
        <f t="shared" si="145"/>
        <v>53064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337238</v>
      </c>
      <c r="D3076" s="25">
        <f>_xlfn.XLOOKUP(C3076,MasterSheet!H:H,MasterSheet!F:F)</f>
        <v>28314</v>
      </c>
      <c r="E3076" s="26">
        <f>SUMIFS(MasterSheet!J:J, MasterSheet!B:B, A3076, MasterSheet!D:D, B3076, MasterSheet!H:H, C3076)</f>
        <v>3</v>
      </c>
      <c r="F3076" s="26">
        <f t="shared" si="144"/>
        <v>84942</v>
      </c>
      <c r="G3076" s="30">
        <f>SUMIFS(MasterSheet!K:K, MasterSheet!B:B, A3076, MasterSheet!D:D, B3076, MasterSheet!H:H, C3076)</f>
        <v>3</v>
      </c>
      <c r="H3076" s="30">
        <f t="shared" si="145"/>
        <v>84942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343107</v>
      </c>
      <c r="D3077" s="25">
        <f>_xlfn.XLOOKUP(C3077,MasterSheet!H:H,MasterSheet!F:F)</f>
        <v>6591.2000000000007</v>
      </c>
      <c r="E3077" s="26">
        <f>SUMIFS(MasterSheet!J:J, MasterSheet!B:B, A3077, MasterSheet!D:D, B3077, MasterSheet!H:H, C3077)</f>
        <v>2</v>
      </c>
      <c r="F3077" s="26">
        <f t="shared" si="144"/>
        <v>13182.400000000001</v>
      </c>
      <c r="G3077" s="30">
        <f>SUMIFS(MasterSheet!K:K, MasterSheet!B:B, A3077, MasterSheet!D:D, B3077, MasterSheet!H:H, C3077)</f>
        <v>2</v>
      </c>
      <c r="H3077" s="30">
        <f t="shared" si="145"/>
        <v>13182.400000000001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343314</v>
      </c>
      <c r="D3078" s="25">
        <f>_xlfn.XLOOKUP(C3078,MasterSheet!H:H,MasterSheet!F:F)</f>
        <v>20944</v>
      </c>
      <c r="E3078" s="26">
        <f>SUMIFS(MasterSheet!J:J, MasterSheet!B:B, A3078, MasterSheet!D:D, B3078, MasterSheet!H:H, C3078)</f>
        <v>1</v>
      </c>
      <c r="F3078" s="26">
        <f t="shared" si="144"/>
        <v>20944</v>
      </c>
      <c r="G3078" s="30">
        <f>SUMIFS(MasterSheet!K:K, MasterSheet!B:B, A3078, MasterSheet!D:D, B3078, MasterSheet!H:H, C3078)</f>
        <v>1</v>
      </c>
      <c r="H3078" s="30">
        <f t="shared" si="145"/>
        <v>20944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343322</v>
      </c>
      <c r="D3079" s="25">
        <f>_xlfn.XLOOKUP(C3079,MasterSheet!H:H,MasterSheet!F:F)</f>
        <v>14291.2</v>
      </c>
      <c r="E3079" s="26">
        <f>SUMIFS(MasterSheet!J:J, MasterSheet!B:B, A3079, MasterSheet!D:D, B3079, MasterSheet!H:H, C3079)</f>
        <v>1</v>
      </c>
      <c r="F3079" s="26">
        <f t="shared" si="144"/>
        <v>14291.2</v>
      </c>
      <c r="G3079" s="30">
        <f>SUMIFS(MasterSheet!K:K, MasterSheet!B:B, A3079, MasterSheet!D:D, B3079, MasterSheet!H:H, C3079)</f>
        <v>1</v>
      </c>
      <c r="H3079" s="30">
        <f t="shared" si="145"/>
        <v>14291.2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344103</v>
      </c>
      <c r="D3080" s="25">
        <f>_xlfn.XLOOKUP(C3080,MasterSheet!H:H,MasterSheet!F:F)</f>
        <v>9424.7999999999993</v>
      </c>
      <c r="E3080" s="26">
        <f>SUMIFS(MasterSheet!J:J, MasterSheet!B:B, A3080, MasterSheet!D:D, B3080, MasterSheet!H:H, C3080)</f>
        <v>1</v>
      </c>
      <c r="F3080" s="26">
        <f t="shared" si="144"/>
        <v>9424.7999999999993</v>
      </c>
      <c r="G3080" s="30">
        <f>SUMIFS(MasterSheet!K:K, MasterSheet!B:B, A3080, MasterSheet!D:D, B3080, MasterSheet!H:H, C3080)</f>
        <v>1</v>
      </c>
      <c r="H3080" s="30">
        <f t="shared" si="145"/>
        <v>9424.7999999999993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345024</v>
      </c>
      <c r="D3081" s="25">
        <f>_xlfn.XLOOKUP(C3081,MasterSheet!H:H,MasterSheet!F:F)</f>
        <v>29436</v>
      </c>
      <c r="E3081" s="26">
        <f>SUMIFS(MasterSheet!J:J, MasterSheet!B:B, A3081, MasterSheet!D:D, B3081, MasterSheet!H:H, C3081)</f>
        <v>1</v>
      </c>
      <c r="F3081" s="26">
        <f t="shared" si="144"/>
        <v>29436</v>
      </c>
      <c r="G3081" s="30">
        <f>SUMIFS(MasterSheet!K:K, MasterSheet!B:B, A3081, MasterSheet!D:D, B3081, MasterSheet!H:H, C3081)</f>
        <v>1</v>
      </c>
      <c r="H3081" s="30">
        <f t="shared" si="145"/>
        <v>29436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345907</v>
      </c>
      <c r="D3082" s="25">
        <f>_xlfn.XLOOKUP(C3082,MasterSheet!H:H,MasterSheet!F:F)</f>
        <v>227612</v>
      </c>
      <c r="E3082" s="26">
        <f>SUMIFS(MasterSheet!J:J, MasterSheet!B:B, A3082, MasterSheet!D:D, B3082, MasterSheet!H:H, C3082)</f>
        <v>1</v>
      </c>
      <c r="F3082" s="26">
        <f t="shared" si="144"/>
        <v>227612</v>
      </c>
      <c r="G3082" s="30">
        <f>SUMIFS(MasterSheet!K:K, MasterSheet!B:B, A3082, MasterSheet!D:D, B3082, MasterSheet!H:H, C3082)</f>
        <v>1</v>
      </c>
      <c r="H3082" s="30">
        <f t="shared" si="145"/>
        <v>227612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353007</v>
      </c>
      <c r="D3083" s="25">
        <f>_xlfn.XLOOKUP(C3083,MasterSheet!H:H,MasterSheet!F:F)</f>
        <v>7700</v>
      </c>
      <c r="E3083" s="26">
        <f>SUMIFS(MasterSheet!J:J, MasterSheet!B:B, A3083, MasterSheet!D:D, B3083, MasterSheet!H:H, C3083)</f>
        <v>1</v>
      </c>
      <c r="F3083" s="26">
        <f t="shared" si="144"/>
        <v>7700</v>
      </c>
      <c r="G3083" s="30">
        <f>SUMIFS(MasterSheet!K:K, MasterSheet!B:B, A3083, MasterSheet!D:D, B3083, MasterSheet!H:H, C3083)</f>
        <v>1</v>
      </c>
      <c r="H3083" s="30">
        <f t="shared" si="145"/>
        <v>7700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353606</v>
      </c>
      <c r="D3084" s="25">
        <f>_xlfn.XLOOKUP(C3084,MasterSheet!H:H,MasterSheet!F:F)</f>
        <v>20820.8</v>
      </c>
      <c r="E3084" s="26">
        <f>SUMIFS(MasterSheet!J:J, MasterSheet!B:B, A3084, MasterSheet!D:D, B3084, MasterSheet!H:H, C3084)</f>
        <v>1</v>
      </c>
      <c r="F3084" s="26">
        <f t="shared" si="144"/>
        <v>20820.8</v>
      </c>
      <c r="G3084" s="30">
        <f>SUMIFS(MasterSheet!K:K, MasterSheet!B:B, A3084, MasterSheet!D:D, B3084, MasterSheet!H:H, C3084)</f>
        <v>1</v>
      </c>
      <c r="H3084" s="30">
        <f t="shared" si="145"/>
        <v>20820.8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353726</v>
      </c>
      <c r="D3085" s="25">
        <f>_xlfn.XLOOKUP(C3085,MasterSheet!H:H,MasterSheet!F:F)</f>
        <v>26862</v>
      </c>
      <c r="E3085" s="26">
        <f>SUMIFS(MasterSheet!J:J, MasterSheet!B:B, A3085, MasterSheet!D:D, B3085, MasterSheet!H:H, C3085)</f>
        <v>1</v>
      </c>
      <c r="F3085" s="26">
        <f t="shared" si="144"/>
        <v>26862</v>
      </c>
      <c r="G3085" s="30">
        <f>SUMIFS(MasterSheet!K:K, MasterSheet!B:B, A3085, MasterSheet!D:D, B3085, MasterSheet!H:H, C3085)</f>
        <v>1</v>
      </c>
      <c r="H3085" s="30">
        <f t="shared" si="145"/>
        <v>26862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355607</v>
      </c>
      <c r="D3086" s="25">
        <f>_xlfn.XLOOKUP(C3086,MasterSheet!H:H,MasterSheet!F:F)</f>
        <v>8069.6</v>
      </c>
      <c r="E3086" s="26">
        <f>SUMIFS(MasterSheet!J:J, MasterSheet!B:B, A3086, MasterSheet!D:D, B3086, MasterSheet!H:H, C3086)</f>
        <v>1</v>
      </c>
      <c r="F3086" s="26">
        <f t="shared" si="144"/>
        <v>8069.6</v>
      </c>
      <c r="G3086" s="30">
        <f>SUMIFS(MasterSheet!K:K, MasterSheet!B:B, A3086, MasterSheet!D:D, B3086, MasterSheet!H:H, C3086)</f>
        <v>1</v>
      </c>
      <c r="H3086" s="30">
        <f t="shared" si="145"/>
        <v>8069.6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363006</v>
      </c>
      <c r="D3087" s="25">
        <f>_xlfn.XLOOKUP(C3087,MasterSheet!H:H,MasterSheet!F:F)</f>
        <v>12566.400000000001</v>
      </c>
      <c r="E3087" s="26">
        <f>SUMIFS(MasterSheet!J:J, MasterSheet!B:B, A3087, MasterSheet!D:D, B3087, MasterSheet!H:H, C3087)</f>
        <v>1</v>
      </c>
      <c r="F3087" s="26">
        <f t="shared" si="144"/>
        <v>12566.400000000001</v>
      </c>
      <c r="G3087" s="30">
        <f>SUMIFS(MasterSheet!K:K, MasterSheet!B:B, A3087, MasterSheet!D:D, B3087, MasterSheet!H:H, C3087)</f>
        <v>1</v>
      </c>
      <c r="H3087" s="30">
        <f t="shared" si="145"/>
        <v>12566.400000000001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363034</v>
      </c>
      <c r="D3088" s="25">
        <f>_xlfn.XLOOKUP(C3088,MasterSheet!H:H,MasterSheet!F:F)</f>
        <v>21375.200000000001</v>
      </c>
      <c r="E3088" s="26">
        <f>SUMIFS(MasterSheet!J:J, MasterSheet!B:B, A3088, MasterSheet!D:D, B3088, MasterSheet!H:H, C3088)</f>
        <v>1</v>
      </c>
      <c r="F3088" s="26">
        <f t="shared" si="144"/>
        <v>21375.200000000001</v>
      </c>
      <c r="G3088" s="30">
        <f>SUMIFS(MasterSheet!K:K, MasterSheet!B:B, A3088, MasterSheet!D:D, B3088, MasterSheet!H:H, C3088)</f>
        <v>1</v>
      </c>
      <c r="H3088" s="30">
        <f t="shared" si="145"/>
        <v>21375.200000000001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364803</v>
      </c>
      <c r="D3089" s="25">
        <f>_xlfn.XLOOKUP(C3089,MasterSheet!H:H,MasterSheet!F:F)</f>
        <v>9486.4</v>
      </c>
      <c r="E3089" s="26">
        <f>SUMIFS(MasterSheet!J:J, MasterSheet!B:B, A3089, MasterSheet!D:D, B3089, MasterSheet!H:H, C3089)</f>
        <v>1</v>
      </c>
      <c r="F3089" s="26">
        <f t="shared" si="144"/>
        <v>9486.4</v>
      </c>
      <c r="G3089" s="30">
        <f>SUMIFS(MasterSheet!K:K, MasterSheet!B:B, A3089, MasterSheet!D:D, B3089, MasterSheet!H:H, C3089)</f>
        <v>1</v>
      </c>
      <c r="H3089" s="30">
        <f t="shared" si="145"/>
        <v>9486.4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367730</v>
      </c>
      <c r="D3090" s="25">
        <f>_xlfn.XLOOKUP(C3090,MasterSheet!H:H,MasterSheet!F:F)</f>
        <v>22792</v>
      </c>
      <c r="E3090" s="26">
        <f>SUMIFS(MasterSheet!J:J, MasterSheet!B:B, A3090, MasterSheet!D:D, B3090, MasterSheet!H:H, C3090)</f>
        <v>1</v>
      </c>
      <c r="F3090" s="26">
        <f t="shared" si="144"/>
        <v>22792</v>
      </c>
      <c r="G3090" s="30">
        <f>SUMIFS(MasterSheet!K:K, MasterSheet!B:B, A3090, MasterSheet!D:D, B3090, MasterSheet!H:H, C3090)</f>
        <v>1</v>
      </c>
      <c r="H3090" s="30">
        <f t="shared" si="145"/>
        <v>22792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368504</v>
      </c>
      <c r="D3091" s="25">
        <f>_xlfn.XLOOKUP(C3091,MasterSheet!H:H,MasterSheet!F:F)</f>
        <v>20169.599999999999</v>
      </c>
      <c r="E3091" s="26">
        <f>SUMIFS(MasterSheet!J:J, MasterSheet!B:B, A3091, MasterSheet!D:D, B3091, MasterSheet!H:H, C3091)</f>
        <v>2</v>
      </c>
      <c r="F3091" s="26">
        <f t="shared" si="144"/>
        <v>40339.199999999997</v>
      </c>
      <c r="G3091" s="30">
        <f>SUMIFS(MasterSheet!K:K, MasterSheet!B:B, A3091, MasterSheet!D:D, B3091, MasterSheet!H:H, C3091)</f>
        <v>2</v>
      </c>
      <c r="H3091" s="30">
        <f t="shared" si="145"/>
        <v>40339.199999999997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369212</v>
      </c>
      <c r="D3092" s="25">
        <f>_xlfn.XLOOKUP(C3092,MasterSheet!H:H,MasterSheet!F:F)</f>
        <v>23038.400000000001</v>
      </c>
      <c r="E3092" s="26">
        <f>SUMIFS(MasterSheet!J:J, MasterSheet!B:B, A3092, MasterSheet!D:D, B3092, MasterSheet!H:H, C3092)</f>
        <v>1</v>
      </c>
      <c r="F3092" s="26">
        <f t="shared" si="144"/>
        <v>23038.400000000001</v>
      </c>
      <c r="G3092" s="30">
        <f>SUMIFS(MasterSheet!K:K, MasterSheet!B:B, A3092, MasterSheet!D:D, B3092, MasterSheet!H:H, C3092)</f>
        <v>1</v>
      </c>
      <c r="H3092" s="30">
        <f t="shared" si="145"/>
        <v>23038.400000000001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372712</v>
      </c>
      <c r="D3093" s="25">
        <f>_xlfn.XLOOKUP(C3093,MasterSheet!H:H,MasterSheet!F:F)</f>
        <v>29436</v>
      </c>
      <c r="E3093" s="26">
        <f>SUMIFS(MasterSheet!J:J, MasterSheet!B:B, A3093, MasterSheet!D:D, B3093, MasterSheet!H:H, C3093)</f>
        <v>1</v>
      </c>
      <c r="F3093" s="26">
        <f t="shared" si="144"/>
        <v>29436</v>
      </c>
      <c r="G3093" s="30">
        <f>SUMIFS(MasterSheet!K:K, MasterSheet!B:B, A3093, MasterSheet!D:D, B3093, MasterSheet!H:H, C3093)</f>
        <v>1</v>
      </c>
      <c r="H3093" s="30">
        <f t="shared" si="145"/>
        <v>29436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375113</v>
      </c>
      <c r="D3094" s="25">
        <f>_xlfn.XLOOKUP(C3094,MasterSheet!H:H,MasterSheet!F:F)</f>
        <v>10164</v>
      </c>
      <c r="E3094" s="26">
        <f>SUMIFS(MasterSheet!J:J, MasterSheet!B:B, A3094, MasterSheet!D:D, B3094, MasterSheet!H:H, C3094)</f>
        <v>1</v>
      </c>
      <c r="F3094" s="26">
        <f t="shared" si="144"/>
        <v>10164</v>
      </c>
      <c r="G3094" s="30">
        <f>SUMIFS(MasterSheet!K:K, MasterSheet!B:B, A3094, MasterSheet!D:D, B3094, MasterSheet!H:H, C3094)</f>
        <v>1</v>
      </c>
      <c r="H3094" s="30">
        <f t="shared" si="145"/>
        <v>10164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399214</v>
      </c>
      <c r="D3095" s="25">
        <f>_xlfn.XLOOKUP(C3095,MasterSheet!H:H,MasterSheet!F:F)</f>
        <v>39072</v>
      </c>
      <c r="E3095" s="26">
        <f>SUMIFS(MasterSheet!J:J, MasterSheet!B:B, A3095, MasterSheet!D:D, B3095, MasterSheet!H:H, C3095)</f>
        <v>1</v>
      </c>
      <c r="F3095" s="26">
        <f t="shared" si="144"/>
        <v>39072</v>
      </c>
      <c r="G3095" s="30">
        <f>SUMIFS(MasterSheet!K:K, MasterSheet!B:B, A3095, MasterSheet!D:D, B3095, MasterSheet!H:H, C3095)</f>
        <v>1</v>
      </c>
      <c r="H3095" s="30">
        <f t="shared" si="145"/>
        <v>39072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400101</v>
      </c>
      <c r="D3096" s="25">
        <f>_xlfn.XLOOKUP(C3096,MasterSheet!H:H,MasterSheet!F:F)</f>
        <v>1848</v>
      </c>
      <c r="E3096" s="26">
        <f>SUMIFS(MasterSheet!J:J, MasterSheet!B:B, A3096, MasterSheet!D:D, B3096, MasterSheet!H:H, C3096)</f>
        <v>2</v>
      </c>
      <c r="F3096" s="26">
        <f t="shared" si="144"/>
        <v>3696</v>
      </c>
      <c r="G3096" s="30">
        <f>SUMIFS(MasterSheet!K:K, MasterSheet!B:B, A3096, MasterSheet!D:D, B3096, MasterSheet!H:H, C3096)</f>
        <v>2</v>
      </c>
      <c r="H3096" s="30">
        <f t="shared" si="145"/>
        <v>3696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400108</v>
      </c>
      <c r="D3097" s="25">
        <f>_xlfn.XLOOKUP(C3097,MasterSheet!H:H,MasterSheet!F:F)</f>
        <v>6529.6</v>
      </c>
      <c r="E3097" s="26">
        <f>SUMIFS(MasterSheet!J:J, MasterSheet!B:B, A3097, MasterSheet!D:D, B3097, MasterSheet!H:H, C3097)</f>
        <v>1</v>
      </c>
      <c r="F3097" s="26">
        <f t="shared" si="144"/>
        <v>6529.6</v>
      </c>
      <c r="G3097" s="30">
        <f>SUMIFS(MasterSheet!K:K, MasterSheet!B:B, A3097, MasterSheet!D:D, B3097, MasterSheet!H:H, C3097)</f>
        <v>1</v>
      </c>
      <c r="H3097" s="30">
        <f t="shared" si="145"/>
        <v>6529.6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400222</v>
      </c>
      <c r="D3098" s="25">
        <f>_xlfn.XLOOKUP(C3098,MasterSheet!H:H,MasterSheet!F:F)</f>
        <v>10225.6</v>
      </c>
      <c r="E3098" s="26">
        <f>SUMIFS(MasterSheet!J:J, MasterSheet!B:B, A3098, MasterSheet!D:D, B3098, MasterSheet!H:H, C3098)</f>
        <v>1</v>
      </c>
      <c r="F3098" s="26">
        <f t="shared" si="144"/>
        <v>10225.6</v>
      </c>
      <c r="G3098" s="30">
        <f>SUMIFS(MasterSheet!K:K, MasterSheet!B:B, A3098, MasterSheet!D:D, B3098, MasterSheet!H:H, C3098)</f>
        <v>1</v>
      </c>
      <c r="H3098" s="30">
        <f t="shared" si="145"/>
        <v>10225.6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400247</v>
      </c>
      <c r="D3099" s="25">
        <f>_xlfn.XLOOKUP(C3099,MasterSheet!H:H,MasterSheet!F:F)</f>
        <v>4382.3999999999996</v>
      </c>
      <c r="E3099" s="26">
        <f>SUMIFS(MasterSheet!J:J, MasterSheet!B:B, A3099, MasterSheet!D:D, B3099, MasterSheet!H:H, C3099)</f>
        <v>1</v>
      </c>
      <c r="F3099" s="26">
        <f t="shared" si="144"/>
        <v>4382.3999999999996</v>
      </c>
      <c r="G3099" s="30">
        <f>SUMIFS(MasterSheet!K:K, MasterSheet!B:B, A3099, MasterSheet!D:D, B3099, MasterSheet!H:H, C3099)</f>
        <v>1</v>
      </c>
      <c r="H3099" s="30">
        <f t="shared" si="145"/>
        <v>4382.3999999999996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400535</v>
      </c>
      <c r="D3100" s="25">
        <f>_xlfn.XLOOKUP(C3100,MasterSheet!H:H,MasterSheet!F:F)</f>
        <v>10890</v>
      </c>
      <c r="E3100" s="26">
        <f>SUMIFS(MasterSheet!J:J, MasterSheet!B:B, A3100, MasterSheet!D:D, B3100, MasterSheet!H:H, C3100)</f>
        <v>1</v>
      </c>
      <c r="F3100" s="26">
        <f t="shared" si="144"/>
        <v>10890</v>
      </c>
      <c r="G3100" s="30">
        <f>SUMIFS(MasterSheet!K:K, MasterSheet!B:B, A3100, MasterSheet!D:D, B3100, MasterSheet!H:H, C3100)</f>
        <v>1</v>
      </c>
      <c r="H3100" s="30">
        <f t="shared" si="145"/>
        <v>10890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400539</v>
      </c>
      <c r="D3101" s="25">
        <f>_xlfn.XLOOKUP(C3101,MasterSheet!H:H,MasterSheet!F:F)</f>
        <v>13464</v>
      </c>
      <c r="E3101" s="26">
        <f>SUMIFS(MasterSheet!J:J, MasterSheet!B:B, A3101, MasterSheet!D:D, B3101, MasterSheet!H:H, C3101)</f>
        <v>1</v>
      </c>
      <c r="F3101" s="26">
        <f t="shared" si="144"/>
        <v>13464</v>
      </c>
      <c r="G3101" s="30">
        <f>SUMIFS(MasterSheet!K:K, MasterSheet!B:B, A3101, MasterSheet!D:D, B3101, MasterSheet!H:H, C3101)</f>
        <v>1</v>
      </c>
      <c r="H3101" s="30">
        <f t="shared" si="145"/>
        <v>13464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405210</v>
      </c>
      <c r="D3102" s="25">
        <f>_xlfn.XLOOKUP(C3102,MasterSheet!H:H,MasterSheet!F:F)</f>
        <v>7946.4</v>
      </c>
      <c r="E3102" s="26">
        <f>SUMIFS(MasterSheet!J:J, MasterSheet!B:B, A3102, MasterSheet!D:D, B3102, MasterSheet!H:H, C3102)</f>
        <v>1</v>
      </c>
      <c r="F3102" s="26">
        <f t="shared" si="144"/>
        <v>7946.4</v>
      </c>
      <c r="G3102" s="30">
        <f>SUMIFS(MasterSheet!K:K, MasterSheet!B:B, A3102, MasterSheet!D:D, B3102, MasterSheet!H:H, C3102)</f>
        <v>1</v>
      </c>
      <c r="H3102" s="30">
        <f t="shared" si="145"/>
        <v>7946.4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407001</v>
      </c>
      <c r="D3103" s="25">
        <f>_xlfn.XLOOKUP(C3103,MasterSheet!H:H,MasterSheet!F:F)</f>
        <v>4373.6000000000004</v>
      </c>
      <c r="E3103" s="26">
        <f>SUMIFS(MasterSheet!J:J, MasterSheet!B:B, A3103, MasterSheet!D:D, B3103, MasterSheet!H:H, C3103)</f>
        <v>1</v>
      </c>
      <c r="F3103" s="26">
        <f t="shared" si="144"/>
        <v>4373.6000000000004</v>
      </c>
      <c r="G3103" s="30">
        <f>SUMIFS(MasterSheet!K:K, MasterSheet!B:B, A3103, MasterSheet!D:D, B3103, MasterSheet!H:H, C3103)</f>
        <v>1</v>
      </c>
      <c r="H3103" s="30">
        <f t="shared" si="145"/>
        <v>4373.6000000000004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423102</v>
      </c>
      <c r="D3104" s="25">
        <f>_xlfn.XLOOKUP(C3104,MasterSheet!H:H,MasterSheet!F:F)</f>
        <v>20636</v>
      </c>
      <c r="E3104" s="26">
        <f>SUMIFS(MasterSheet!J:J, MasterSheet!B:B, A3104, MasterSheet!D:D, B3104, MasterSheet!H:H, C3104)</f>
        <v>1</v>
      </c>
      <c r="F3104" s="26">
        <f t="shared" si="144"/>
        <v>20636</v>
      </c>
      <c r="G3104" s="30">
        <f>SUMIFS(MasterSheet!K:K, MasterSheet!B:B, A3104, MasterSheet!D:D, B3104, MasterSheet!H:H, C3104)</f>
        <v>1</v>
      </c>
      <c r="H3104" s="30">
        <f t="shared" si="145"/>
        <v>20636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423105</v>
      </c>
      <c r="D3105" s="25">
        <f>_xlfn.XLOOKUP(C3105,MasterSheet!H:H,MasterSheet!F:F)</f>
        <v>5482.4</v>
      </c>
      <c r="E3105" s="26">
        <f>SUMIFS(MasterSheet!J:J, MasterSheet!B:B, A3105, MasterSheet!D:D, B3105, MasterSheet!H:H, C3105)</f>
        <v>1</v>
      </c>
      <c r="F3105" s="26">
        <f t="shared" si="144"/>
        <v>5482.4</v>
      </c>
      <c r="G3105" s="30">
        <f>SUMIFS(MasterSheet!K:K, MasterSheet!B:B, A3105, MasterSheet!D:D, B3105, MasterSheet!H:H, C3105)</f>
        <v>1</v>
      </c>
      <c r="H3105" s="30">
        <f t="shared" si="145"/>
        <v>5482.4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423107</v>
      </c>
      <c r="D3106" s="25">
        <f>_xlfn.XLOOKUP(C3106,MasterSheet!H:H,MasterSheet!F:F)</f>
        <v>5482.4</v>
      </c>
      <c r="E3106" s="26">
        <f>SUMIFS(MasterSheet!J:J, MasterSheet!B:B, A3106, MasterSheet!D:D, B3106, MasterSheet!H:H, C3106)</f>
        <v>1</v>
      </c>
      <c r="F3106" s="26">
        <f t="shared" si="144"/>
        <v>5482.4</v>
      </c>
      <c r="G3106" s="30">
        <f>SUMIFS(MasterSheet!K:K, MasterSheet!B:B, A3106, MasterSheet!D:D, B3106, MasterSheet!H:H, C3106)</f>
        <v>1</v>
      </c>
      <c r="H3106" s="30">
        <f t="shared" si="145"/>
        <v>5482.4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423115</v>
      </c>
      <c r="D3107" s="25">
        <f>_xlfn.XLOOKUP(C3107,MasterSheet!H:H,MasterSheet!F:F)</f>
        <v>4699.2</v>
      </c>
      <c r="E3107" s="26">
        <f>SUMIFS(MasterSheet!J:J, MasterSheet!B:B, A3107, MasterSheet!D:D, B3107, MasterSheet!H:H, C3107)</f>
        <v>1</v>
      </c>
      <c r="F3107" s="26">
        <f t="shared" si="144"/>
        <v>4699.2</v>
      </c>
      <c r="G3107" s="30">
        <f>SUMIFS(MasterSheet!K:K, MasterSheet!B:B, A3107, MasterSheet!D:D, B3107, MasterSheet!H:H, C3107)</f>
        <v>1</v>
      </c>
      <c r="H3107" s="30">
        <f t="shared" si="145"/>
        <v>4699.2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423801</v>
      </c>
      <c r="D3108" s="25">
        <f>_xlfn.XLOOKUP(C3108,MasterSheet!H:H,MasterSheet!F:F)</f>
        <v>6666</v>
      </c>
      <c r="E3108" s="26">
        <f>SUMIFS(MasterSheet!J:J, MasterSheet!B:B, A3108, MasterSheet!D:D, B3108, MasterSheet!H:H, C3108)</f>
        <v>2</v>
      </c>
      <c r="F3108" s="26">
        <f t="shared" si="144"/>
        <v>13332</v>
      </c>
      <c r="G3108" s="30">
        <f>SUMIFS(MasterSheet!K:K, MasterSheet!B:B, A3108, MasterSheet!D:D, B3108, MasterSheet!H:H, C3108)</f>
        <v>2</v>
      </c>
      <c r="H3108" s="30">
        <f t="shared" si="145"/>
        <v>13332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424401</v>
      </c>
      <c r="D3109" s="25">
        <f>_xlfn.XLOOKUP(C3109,MasterSheet!H:H,MasterSheet!F:F)</f>
        <v>9438</v>
      </c>
      <c r="E3109" s="26">
        <f>SUMIFS(MasterSheet!J:J, MasterSheet!B:B, A3109, MasterSheet!D:D, B3109, MasterSheet!H:H, C3109)</f>
        <v>2</v>
      </c>
      <c r="F3109" s="26">
        <f t="shared" si="144"/>
        <v>18876</v>
      </c>
      <c r="G3109" s="30">
        <f>SUMIFS(MasterSheet!K:K, MasterSheet!B:B, A3109, MasterSheet!D:D, B3109, MasterSheet!H:H, C3109)</f>
        <v>2</v>
      </c>
      <c r="H3109" s="30">
        <f t="shared" si="145"/>
        <v>18876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426102</v>
      </c>
      <c r="D3110" s="25">
        <f>_xlfn.XLOOKUP(C3110,MasterSheet!H:H,MasterSheet!F:F)</f>
        <v>8685.6</v>
      </c>
      <c r="E3110" s="26">
        <f>SUMIFS(MasterSheet!J:J, MasterSheet!B:B, A3110, MasterSheet!D:D, B3110, MasterSheet!H:H, C3110)</f>
        <v>1</v>
      </c>
      <c r="F3110" s="26">
        <f t="shared" si="144"/>
        <v>8685.6</v>
      </c>
      <c r="G3110" s="30">
        <f>SUMIFS(MasterSheet!K:K, MasterSheet!B:B, A3110, MasterSheet!D:D, B3110, MasterSheet!H:H, C3110)</f>
        <v>1</v>
      </c>
      <c r="H3110" s="30">
        <f t="shared" si="145"/>
        <v>8685.6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427402</v>
      </c>
      <c r="D3111" s="25">
        <f>_xlfn.XLOOKUP(C3111,MasterSheet!H:H,MasterSheet!F:F)</f>
        <v>15215.2</v>
      </c>
      <c r="E3111" s="26">
        <f>SUMIFS(MasterSheet!J:J, MasterSheet!B:B, A3111, MasterSheet!D:D, B3111, MasterSheet!H:H, C3111)</f>
        <v>1</v>
      </c>
      <c r="F3111" s="26">
        <f t="shared" si="144"/>
        <v>15215.2</v>
      </c>
      <c r="G3111" s="30">
        <f>SUMIFS(MasterSheet!K:K, MasterSheet!B:B, A3111, MasterSheet!D:D, B3111, MasterSheet!H:H, C3111)</f>
        <v>1</v>
      </c>
      <c r="H3111" s="30">
        <f t="shared" si="145"/>
        <v>15215.2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430104</v>
      </c>
      <c r="D3112" s="25">
        <f>_xlfn.XLOOKUP(C3112,MasterSheet!H:H,MasterSheet!F:F)</f>
        <v>32208</v>
      </c>
      <c r="E3112" s="26">
        <f>SUMIFS(MasterSheet!J:J, MasterSheet!B:B, A3112, MasterSheet!D:D, B3112, MasterSheet!H:H, C3112)</f>
        <v>1</v>
      </c>
      <c r="F3112" s="26">
        <f t="shared" si="144"/>
        <v>32208</v>
      </c>
      <c r="G3112" s="30">
        <f>SUMIFS(MasterSheet!K:K, MasterSheet!B:B, A3112, MasterSheet!D:D, B3112, MasterSheet!H:H, C3112)</f>
        <v>1</v>
      </c>
      <c r="H3112" s="30">
        <f t="shared" si="145"/>
        <v>32208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430604</v>
      </c>
      <c r="D3113" s="25">
        <f>_xlfn.XLOOKUP(C3113,MasterSheet!H:H,MasterSheet!F:F)</f>
        <v>18788</v>
      </c>
      <c r="E3113" s="26">
        <f>SUMIFS(MasterSheet!J:J, MasterSheet!B:B, A3113, MasterSheet!D:D, B3113, MasterSheet!H:H, C3113)</f>
        <v>1</v>
      </c>
      <c r="F3113" s="26">
        <f t="shared" si="144"/>
        <v>18788</v>
      </c>
      <c r="G3113" s="30">
        <f>SUMIFS(MasterSheet!K:K, MasterSheet!B:B, A3113, MasterSheet!D:D, B3113, MasterSheet!H:H, C3113)</f>
        <v>1</v>
      </c>
      <c r="H3113" s="30">
        <f t="shared" si="145"/>
        <v>18788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480019</v>
      </c>
      <c r="D3114" s="25">
        <f>_xlfn.XLOOKUP(C3114,MasterSheet!H:H,MasterSheet!F:F)</f>
        <v>36762</v>
      </c>
      <c r="E3114" s="26">
        <f>SUMIFS(MasterSheet!J:J, MasterSheet!B:B, A3114, MasterSheet!D:D, B3114, MasterSheet!H:H, C3114)</f>
        <v>1</v>
      </c>
      <c r="F3114" s="26">
        <f t="shared" si="144"/>
        <v>36762</v>
      </c>
      <c r="G3114" s="30">
        <f>SUMIFS(MasterSheet!K:K, MasterSheet!B:B, A3114, MasterSheet!D:D, B3114, MasterSheet!H:H, C3114)</f>
        <v>1</v>
      </c>
      <c r="H3114" s="30">
        <f t="shared" si="145"/>
        <v>36762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505808</v>
      </c>
      <c r="D3115" s="25">
        <f>_xlfn.XLOOKUP(C3115,MasterSheet!H:H,MasterSheet!F:F)</f>
        <v>6776</v>
      </c>
      <c r="E3115" s="26">
        <f>SUMIFS(MasterSheet!J:J, MasterSheet!B:B, A3115, MasterSheet!D:D, B3115, MasterSheet!H:H, C3115)</f>
        <v>1</v>
      </c>
      <c r="F3115" s="26">
        <f t="shared" si="144"/>
        <v>6776</v>
      </c>
      <c r="G3115" s="30">
        <f>SUMIFS(MasterSheet!K:K, MasterSheet!B:B, A3115, MasterSheet!D:D, B3115, MasterSheet!H:H, C3115)</f>
        <v>1</v>
      </c>
      <c r="H3115" s="30">
        <f t="shared" si="145"/>
        <v>6776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505809</v>
      </c>
      <c r="D3116" s="25">
        <f>_xlfn.XLOOKUP(C3116,MasterSheet!H:H,MasterSheet!F:F)</f>
        <v>2710.4</v>
      </c>
      <c r="E3116" s="26">
        <f>SUMIFS(MasterSheet!J:J, MasterSheet!B:B, A3116, MasterSheet!D:D, B3116, MasterSheet!H:H, C3116)</f>
        <v>1</v>
      </c>
      <c r="F3116" s="26">
        <f t="shared" si="144"/>
        <v>2710.4</v>
      </c>
      <c r="G3116" s="30">
        <f>SUMIFS(MasterSheet!K:K, MasterSheet!B:B, A3116, MasterSheet!D:D, B3116, MasterSheet!H:H, C3116)</f>
        <v>1</v>
      </c>
      <c r="H3116" s="30">
        <f t="shared" si="145"/>
        <v>2710.4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516906</v>
      </c>
      <c r="D3117" s="25">
        <f>_xlfn.XLOOKUP(C3117,MasterSheet!H:H,MasterSheet!F:F)</f>
        <v>20820.8</v>
      </c>
      <c r="E3117" s="26">
        <f>SUMIFS(MasterSheet!J:J, MasterSheet!B:B, A3117, MasterSheet!D:D, B3117, MasterSheet!H:H, C3117)</f>
        <v>1</v>
      </c>
      <c r="F3117" s="26">
        <f t="shared" si="144"/>
        <v>20820.8</v>
      </c>
      <c r="G3117" s="30">
        <f>SUMIFS(MasterSheet!K:K, MasterSheet!B:B, A3117, MasterSheet!D:D, B3117, MasterSheet!H:H, C3117)</f>
        <v>1</v>
      </c>
      <c r="H3117" s="30">
        <f t="shared" si="145"/>
        <v>20820.8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577002</v>
      </c>
      <c r="D3118" s="25">
        <f>_xlfn.XLOOKUP(C3118,MasterSheet!H:H,MasterSheet!F:F)</f>
        <v>14106.400000000001</v>
      </c>
      <c r="E3118" s="26">
        <f>SUMIFS(MasterSheet!J:J, MasterSheet!B:B, A3118, MasterSheet!D:D, B3118, MasterSheet!H:H, C3118)</f>
        <v>1</v>
      </c>
      <c r="F3118" s="26">
        <f t="shared" si="144"/>
        <v>14106.400000000001</v>
      </c>
      <c r="G3118" s="30">
        <f>SUMIFS(MasterSheet!K:K, MasterSheet!B:B, A3118, MasterSheet!D:D, B3118, MasterSheet!H:H, C3118)</f>
        <v>1</v>
      </c>
      <c r="H3118" s="30">
        <f t="shared" si="145"/>
        <v>14106.400000000001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582302</v>
      </c>
      <c r="D3119" s="25">
        <f>_xlfn.XLOOKUP(C3119,MasterSheet!H:H,MasterSheet!F:F)</f>
        <v>9055.2000000000007</v>
      </c>
      <c r="E3119" s="26">
        <f>SUMIFS(MasterSheet!J:J, MasterSheet!B:B, A3119, MasterSheet!D:D, B3119, MasterSheet!H:H, C3119)</f>
        <v>1</v>
      </c>
      <c r="F3119" s="26">
        <f t="shared" si="144"/>
        <v>9055.2000000000007</v>
      </c>
      <c r="G3119" s="30">
        <f>SUMIFS(MasterSheet!K:K, MasterSheet!B:B, A3119, MasterSheet!D:D, B3119, MasterSheet!H:H, C3119)</f>
        <v>1</v>
      </c>
      <c r="H3119" s="30">
        <f t="shared" si="145"/>
        <v>9055.2000000000007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640922</v>
      </c>
      <c r="D3120" s="25">
        <f>_xlfn.XLOOKUP(C3120,MasterSheet!H:H,MasterSheet!F:F)</f>
        <v>15584.8</v>
      </c>
      <c r="E3120" s="26">
        <f>SUMIFS(MasterSheet!J:J, MasterSheet!B:B, A3120, MasterSheet!D:D, B3120, MasterSheet!H:H, C3120)</f>
        <v>2</v>
      </c>
      <c r="F3120" s="26">
        <f t="shared" si="144"/>
        <v>31169.599999999999</v>
      </c>
      <c r="G3120" s="30">
        <f>SUMIFS(MasterSheet!K:K, MasterSheet!B:B, A3120, MasterSheet!D:D, B3120, MasterSheet!H:H, C3120)</f>
        <v>2</v>
      </c>
      <c r="H3120" s="30">
        <f t="shared" si="145"/>
        <v>31169.599999999999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643808</v>
      </c>
      <c r="D3121" s="25">
        <f>_xlfn.XLOOKUP(C3121,MasterSheet!H:H,MasterSheet!F:F)</f>
        <v>6221.6</v>
      </c>
      <c r="E3121" s="26">
        <f>SUMIFS(MasterSheet!J:J, MasterSheet!B:B, A3121, MasterSheet!D:D, B3121, MasterSheet!H:H, C3121)</f>
        <v>1</v>
      </c>
      <c r="F3121" s="26">
        <f t="shared" si="144"/>
        <v>6221.6</v>
      </c>
      <c r="G3121" s="30">
        <f>SUMIFS(MasterSheet!K:K, MasterSheet!B:B, A3121, MasterSheet!D:D, B3121, MasterSheet!H:H, C3121)</f>
        <v>1</v>
      </c>
      <c r="H3121" s="30">
        <f t="shared" si="145"/>
        <v>6221.6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644702</v>
      </c>
      <c r="D3122" s="25">
        <f>_xlfn.XLOOKUP(C3122,MasterSheet!H:H,MasterSheet!F:F)</f>
        <v>18048.8</v>
      </c>
      <c r="E3122" s="26">
        <f>SUMIFS(MasterSheet!J:J, MasterSheet!B:B, A3122, MasterSheet!D:D, B3122, MasterSheet!H:H, C3122)</f>
        <v>1</v>
      </c>
      <c r="F3122" s="26">
        <f t="shared" si="144"/>
        <v>18048.8</v>
      </c>
      <c r="G3122" s="30">
        <f>SUMIFS(MasterSheet!K:K, MasterSheet!B:B, A3122, MasterSheet!D:D, B3122, MasterSheet!H:H, C3122)</f>
        <v>1</v>
      </c>
      <c r="H3122" s="30">
        <f t="shared" si="145"/>
        <v>18048.8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651002</v>
      </c>
      <c r="D3123" s="25">
        <f>_xlfn.XLOOKUP(C3123,MasterSheet!H:H,MasterSheet!F:F)</f>
        <v>19896.8</v>
      </c>
      <c r="E3123" s="26">
        <f>SUMIFS(MasterSheet!J:J, MasterSheet!B:B, A3123, MasterSheet!D:D, B3123, MasterSheet!H:H, C3123)</f>
        <v>1</v>
      </c>
      <c r="F3123" s="26">
        <f t="shared" si="144"/>
        <v>19896.8</v>
      </c>
      <c r="G3123" s="30">
        <f>SUMIFS(MasterSheet!K:K, MasterSheet!B:B, A3123, MasterSheet!D:D, B3123, MasterSheet!H:H, C3123)</f>
        <v>1</v>
      </c>
      <c r="H3123" s="30">
        <f t="shared" si="145"/>
        <v>19896.8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653813</v>
      </c>
      <c r="D3124" s="25">
        <f>_xlfn.XLOOKUP(C3124,MasterSheet!H:H,MasterSheet!F:F)</f>
        <v>12012</v>
      </c>
      <c r="E3124" s="26">
        <f>SUMIFS(MasterSheet!J:J, MasterSheet!B:B, A3124, MasterSheet!D:D, B3124, MasterSheet!H:H, C3124)</f>
        <v>1</v>
      </c>
      <c r="F3124" s="26">
        <f t="shared" si="144"/>
        <v>12012</v>
      </c>
      <c r="G3124" s="30">
        <f>SUMIFS(MasterSheet!K:K, MasterSheet!B:B, A3124, MasterSheet!D:D, B3124, MasterSheet!H:H, C3124)</f>
        <v>1</v>
      </c>
      <c r="H3124" s="30">
        <f t="shared" si="145"/>
        <v>12012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691502</v>
      </c>
      <c r="D3125" s="25">
        <f>_xlfn.XLOOKUP(C3125,MasterSheet!H:H,MasterSheet!F:F)</f>
        <v>15584.8</v>
      </c>
      <c r="E3125" s="26">
        <f>SUMIFS(MasterSheet!J:J, MasterSheet!B:B, A3125, MasterSheet!D:D, B3125, MasterSheet!H:H, C3125)</f>
        <v>1</v>
      </c>
      <c r="F3125" s="26">
        <f t="shared" si="144"/>
        <v>15584.8</v>
      </c>
      <c r="G3125" s="30">
        <f>SUMIFS(MasterSheet!K:K, MasterSheet!B:B, A3125, MasterSheet!D:D, B3125, MasterSheet!H:H, C3125)</f>
        <v>1</v>
      </c>
      <c r="H3125" s="30">
        <f t="shared" si="145"/>
        <v>15584.8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692802</v>
      </c>
      <c r="D3126" s="25">
        <f>_xlfn.XLOOKUP(C3126,MasterSheet!H:H,MasterSheet!F:F)</f>
        <v>15584.8</v>
      </c>
      <c r="E3126" s="26">
        <f>SUMIFS(MasterSheet!J:J, MasterSheet!B:B, A3126, MasterSheet!D:D, B3126, MasterSheet!H:H, C3126)</f>
        <v>1</v>
      </c>
      <c r="F3126" s="26">
        <f t="shared" si="144"/>
        <v>15584.8</v>
      </c>
      <c r="G3126" s="30">
        <f>SUMIFS(MasterSheet!K:K, MasterSheet!B:B, A3126, MasterSheet!D:D, B3126, MasterSheet!H:H, C3126)</f>
        <v>1</v>
      </c>
      <c r="H3126" s="30">
        <f t="shared" si="145"/>
        <v>15584.8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693504</v>
      </c>
      <c r="D3127" s="25">
        <f>_xlfn.XLOOKUP(C3127,MasterSheet!H:H,MasterSheet!F:F)</f>
        <v>17679.2</v>
      </c>
      <c r="E3127" s="26">
        <f>SUMIFS(MasterSheet!J:J, MasterSheet!B:B, A3127, MasterSheet!D:D, B3127, MasterSheet!H:H, C3127)</f>
        <v>1</v>
      </c>
      <c r="F3127" s="26">
        <f t="shared" si="144"/>
        <v>17679.2</v>
      </c>
      <c r="G3127" s="30">
        <f>SUMIFS(MasterSheet!K:K, MasterSheet!B:B, A3127, MasterSheet!D:D, B3127, MasterSheet!H:H, C3127)</f>
        <v>1</v>
      </c>
      <c r="H3127" s="30">
        <f t="shared" si="145"/>
        <v>17679.2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696806</v>
      </c>
      <c r="D3128" s="25">
        <f>_xlfn.XLOOKUP(C3128,MasterSheet!H:H,MasterSheet!F:F)</f>
        <v>24045.120000000003</v>
      </c>
      <c r="E3128" s="26">
        <f>SUMIFS(MasterSheet!J:J, MasterSheet!B:B, A3128, MasterSheet!D:D, B3128, MasterSheet!H:H, C3128)</f>
        <v>1</v>
      </c>
      <c r="F3128" s="26">
        <f t="shared" si="144"/>
        <v>24045.120000000003</v>
      </c>
      <c r="G3128" s="30">
        <f>SUMIFS(MasterSheet!K:K, MasterSheet!B:B, A3128, MasterSheet!D:D, B3128, MasterSheet!H:H, C3128)</f>
        <v>1</v>
      </c>
      <c r="H3128" s="30">
        <f t="shared" si="145"/>
        <v>24045.120000000003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696814</v>
      </c>
      <c r="D3129" s="25">
        <f>_xlfn.XLOOKUP(C3129,MasterSheet!H:H,MasterSheet!F:F)</f>
        <v>24024</v>
      </c>
      <c r="E3129" s="26">
        <f>SUMIFS(MasterSheet!J:J, MasterSheet!B:B, A3129, MasterSheet!D:D, B3129, MasterSheet!H:H, C3129)</f>
        <v>1</v>
      </c>
      <c r="F3129" s="26">
        <f t="shared" si="144"/>
        <v>24024</v>
      </c>
      <c r="G3129" s="30">
        <f>SUMIFS(MasterSheet!K:K, MasterSheet!B:B, A3129, MasterSheet!D:D, B3129, MasterSheet!H:H, C3129)</f>
        <v>1</v>
      </c>
      <c r="H3129" s="30">
        <f t="shared" si="145"/>
        <v>24024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740153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740154</v>
      </c>
      <c r="D3131" s="25">
        <f>_xlfn.XLOOKUP(C3131,MasterSheet!H:H,MasterSheet!F:F)</f>
        <v>7268.7999999999993</v>
      </c>
      <c r="E3131" s="26">
        <f>SUMIFS(MasterSheet!J:J, MasterSheet!B:B, A3131, MasterSheet!D:D, B3131, MasterSheet!H:H, C3131)</f>
        <v>1</v>
      </c>
      <c r="F3131" s="26">
        <f t="shared" si="144"/>
        <v>7268.7999999999993</v>
      </c>
      <c r="G3131" s="30">
        <f>SUMIFS(MasterSheet!K:K, MasterSheet!B:B, A3131, MasterSheet!D:D, B3131, MasterSheet!H:H, C3131)</f>
        <v>1</v>
      </c>
      <c r="H3131" s="30">
        <f t="shared" si="145"/>
        <v>7268.7999999999993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740155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740156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740157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740158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740159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740161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740165</v>
      </c>
      <c r="D3138" s="25">
        <f>_xlfn.XLOOKUP(C3138,MasterSheet!H:H,MasterSheet!F:F)</f>
        <v>18110.400000000001</v>
      </c>
      <c r="E3138" s="26">
        <f>SUMIFS(MasterSheet!J:J, MasterSheet!B:B, A3138, MasterSheet!D:D, B3138, MasterSheet!H:H, C3138)</f>
        <v>1</v>
      </c>
      <c r="F3138" s="26">
        <f t="shared" si="147"/>
        <v>18110.400000000001</v>
      </c>
      <c r="G3138" s="30">
        <f>SUMIFS(MasterSheet!K:K, MasterSheet!B:B, A3138, MasterSheet!D:D, B3138, MasterSheet!H:H, C3138)</f>
        <v>1</v>
      </c>
      <c r="H3138" s="30">
        <f t="shared" si="148"/>
        <v>18110.400000000001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740368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740371</v>
      </c>
      <c r="D3140" s="25">
        <f>_xlfn.XLOOKUP(C3140,MasterSheet!H:H,MasterSheet!F:F)</f>
        <v>3634.3999999999996</v>
      </c>
      <c r="E3140" s="26">
        <f>SUMIFS(MasterSheet!J:J, MasterSheet!B:B, A3140, MasterSheet!D:D, B3140, MasterSheet!H:H, C3140)</f>
        <v>1</v>
      </c>
      <c r="F3140" s="26">
        <f t="shared" si="147"/>
        <v>3634.3999999999996</v>
      </c>
      <c r="G3140" s="30">
        <f>SUMIFS(MasterSheet!K:K, MasterSheet!B:B, A3140, MasterSheet!D:D, B3140, MasterSheet!H:H, C3140)</f>
        <v>1</v>
      </c>
      <c r="H3140" s="30">
        <f t="shared" si="148"/>
        <v>3634.3999999999996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740373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740379</v>
      </c>
      <c r="D3142" s="25">
        <f>_xlfn.XLOOKUP(C3142,MasterSheet!H:H,MasterSheet!F:F)</f>
        <v>431.20000000000005</v>
      </c>
      <c r="E3142" s="26">
        <f>SUMIFS(MasterSheet!J:J, MasterSheet!B:B, A3142, MasterSheet!D:D, B3142, MasterSheet!H:H, C3142)</f>
        <v>3</v>
      </c>
      <c r="F3142" s="26">
        <f t="shared" si="147"/>
        <v>1293.6000000000001</v>
      </c>
      <c r="G3142" s="30">
        <f>SUMIFS(MasterSheet!K:K, MasterSheet!B:B, A3142, MasterSheet!D:D, B3142, MasterSheet!H:H, C3142)</f>
        <v>3</v>
      </c>
      <c r="H3142" s="30">
        <f t="shared" si="148"/>
        <v>1293.6000000000001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740931</v>
      </c>
      <c r="D3143" s="25">
        <f>_xlfn.XLOOKUP(C3143,MasterSheet!H:H,MasterSheet!F:F)</f>
        <v>18110.400000000001</v>
      </c>
      <c r="E3143" s="26">
        <f>SUMIFS(MasterSheet!J:J, MasterSheet!B:B, A3143, MasterSheet!D:D, B3143, MasterSheet!H:H, C3143)</f>
        <v>1</v>
      </c>
      <c r="F3143" s="26">
        <f t="shared" si="147"/>
        <v>18110.400000000001</v>
      </c>
      <c r="G3143" s="30">
        <f>SUMIFS(MasterSheet!K:K, MasterSheet!B:B, A3143, MasterSheet!D:D, B3143, MasterSheet!H:H, C3143)</f>
        <v>1</v>
      </c>
      <c r="H3143" s="30">
        <f t="shared" si="148"/>
        <v>18110.400000000001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740932</v>
      </c>
      <c r="D3144" s="25">
        <f>_xlfn.XLOOKUP(C3144,MasterSheet!H:H,MasterSheet!F:F)</f>
        <v>3634.3999999999996</v>
      </c>
      <c r="E3144" s="26">
        <f>SUMIFS(MasterSheet!J:J, MasterSheet!B:B, A3144, MasterSheet!D:D, B3144, MasterSheet!H:H, C3144)</f>
        <v>1</v>
      </c>
      <c r="F3144" s="26">
        <f t="shared" si="147"/>
        <v>3634.3999999999996</v>
      </c>
      <c r="G3144" s="30">
        <f>SUMIFS(MasterSheet!K:K, MasterSheet!B:B, A3144, MasterSheet!D:D, B3144, MasterSheet!H:H, C3144)</f>
        <v>1</v>
      </c>
      <c r="H3144" s="30">
        <f t="shared" si="148"/>
        <v>3634.3999999999996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740936</v>
      </c>
      <c r="D3145" s="25">
        <f>_xlfn.XLOOKUP(C3145,MasterSheet!H:H,MasterSheet!F:F)</f>
        <v>7268.7999999999993</v>
      </c>
      <c r="E3145" s="26">
        <f>SUMIFS(MasterSheet!J:J, MasterSheet!B:B, A3145, MasterSheet!D:D, B3145, MasterSheet!H:H, C3145)</f>
        <v>1</v>
      </c>
      <c r="F3145" s="26">
        <f t="shared" si="147"/>
        <v>7268.7999999999993</v>
      </c>
      <c r="G3145" s="30">
        <f>SUMIFS(MasterSheet!K:K, MasterSheet!B:B, A3145, MasterSheet!D:D, B3145, MasterSheet!H:H, C3145)</f>
        <v>1</v>
      </c>
      <c r="H3145" s="30">
        <f t="shared" si="148"/>
        <v>7268.7999999999993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740937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740939</v>
      </c>
      <c r="D3147" s="25">
        <f>_xlfn.XLOOKUP(C3147,MasterSheet!H:H,MasterSheet!F:F)</f>
        <v>7268.7999999999993</v>
      </c>
      <c r="E3147" s="26">
        <f>SUMIFS(MasterSheet!J:J, MasterSheet!B:B, A3147, MasterSheet!D:D, B3147, MasterSheet!H:H, C3147)</f>
        <v>1</v>
      </c>
      <c r="F3147" s="26">
        <f t="shared" si="147"/>
        <v>7268.7999999999993</v>
      </c>
      <c r="G3147" s="30">
        <f>SUMIFS(MasterSheet!K:K, MasterSheet!B:B, A3147, MasterSheet!D:D, B3147, MasterSheet!H:H, C3147)</f>
        <v>1</v>
      </c>
      <c r="H3147" s="30">
        <f t="shared" si="148"/>
        <v>7268.7999999999993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740940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740941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740942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7" t="str">
        <v>Not Yet Received</v>
      </c>
      <c r="B3151" s="46" t="str">
        <v>Not Yet Received</v>
      </c>
      <c r="C3151" s="27">
        <v>740943</v>
      </c>
    </row>
    <row r="3152" spans="1:11" x14ac:dyDescent="0.25">
      <c r="A3152" s="27" t="str">
        <v>Not Yet Received</v>
      </c>
      <c r="B3152" s="46" t="str">
        <v>Not Yet Received</v>
      </c>
      <c r="C3152" s="27">
        <v>740944</v>
      </c>
    </row>
    <row r="3153" spans="1:3" x14ac:dyDescent="0.25">
      <c r="A3153" s="27" t="str">
        <v>Not Yet Received</v>
      </c>
      <c r="B3153" s="46" t="str">
        <v>Not Yet Received</v>
      </c>
      <c r="C3153" s="27">
        <v>741024</v>
      </c>
    </row>
    <row r="3154" spans="1:3" x14ac:dyDescent="0.25">
      <c r="A3154" s="27" t="str">
        <v>Not Yet Received</v>
      </c>
      <c r="B3154" s="46" t="str">
        <v>Not Yet Received</v>
      </c>
      <c r="C3154" s="27">
        <v>741032</v>
      </c>
    </row>
    <row r="3155" spans="1:3" x14ac:dyDescent="0.25">
      <c r="A3155" s="27" t="str">
        <v>Not Yet Received</v>
      </c>
      <c r="B3155" s="46" t="str">
        <v>Not Yet Received</v>
      </c>
      <c r="C3155" s="27">
        <v>741110</v>
      </c>
    </row>
    <row r="3156" spans="1:3" x14ac:dyDescent="0.25">
      <c r="A3156" s="27" t="str">
        <v>Not Yet Received</v>
      </c>
      <c r="B3156" s="46" t="str">
        <v>Not Yet Received</v>
      </c>
      <c r="C3156" s="27">
        <v>741335</v>
      </c>
    </row>
    <row r="3157" spans="1:3" x14ac:dyDescent="0.25">
      <c r="A3157" s="27" t="str">
        <v>Not Yet Received</v>
      </c>
      <c r="B3157" s="46" t="str">
        <v>Not Yet Received</v>
      </c>
      <c r="C3157" s="27">
        <v>824805</v>
      </c>
    </row>
    <row r="3158" spans="1:3" x14ac:dyDescent="0.25">
      <c r="A3158" s="27" t="str">
        <v>Not Yet Received</v>
      </c>
      <c r="B3158" s="46" t="str">
        <v>Not Yet Received</v>
      </c>
      <c r="C3158" s="27">
        <v>935101</v>
      </c>
    </row>
    <row r="3159" spans="1:3" x14ac:dyDescent="0.25">
      <c r="A3159" s="27">
        <v>0</v>
      </c>
      <c r="B3159" s="46">
        <v>0</v>
      </c>
      <c r="C315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4704</v>
      </c>
      <c r="C219" s="12" t="s">
        <v>4706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4720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W418"/>
  <sheetViews>
    <sheetView tabSelected="1" topLeftCell="A49" zoomScale="115" zoomScaleNormal="115" workbookViewId="0">
      <selection activeCell="G60" sqref="G60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12.5703125" style="6" customWidth="1"/>
    <col min="8" max="8" width="12.5703125" customWidth="1"/>
    <col min="9" max="9" width="9.7109375" customWidth="1"/>
    <col min="10" max="10" width="13.42578125" style="6" bestFit="1" customWidth="1"/>
    <col min="11" max="11" width="13.42578125" bestFit="1" customWidth="1"/>
    <col min="12" max="12" width="24.5703125" bestFit="1" customWidth="1"/>
    <col min="13" max="13" width="24.7109375" bestFit="1" customWidth="1"/>
    <col min="14" max="14" width="5" customWidth="1"/>
    <col min="15" max="15" width="45.85546875" customWidth="1"/>
    <col min="16" max="16" width="9.7109375" customWidth="1"/>
    <col min="17" max="17" width="14.140625" style="6" bestFit="1" customWidth="1"/>
    <col min="18" max="18" width="13.5703125" bestFit="1" customWidth="1"/>
    <col min="19" max="19" width="26.85546875" bestFit="1" customWidth="1"/>
    <col min="20" max="20" width="17.42578125" customWidth="1"/>
    <col min="21" max="21" width="34.85546875" style="6" bestFit="1" customWidth="1"/>
    <col min="22" max="22" width="40.28515625" bestFit="1" customWidth="1"/>
  </cols>
  <sheetData>
    <row r="1" spans="1:23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G1" s="47" t="s">
        <v>2034</v>
      </c>
      <c r="H1" s="4" t="s">
        <v>2036</v>
      </c>
      <c r="J1" s="72" t="s">
        <v>1200</v>
      </c>
      <c r="K1" s="73"/>
      <c r="L1" s="73"/>
      <c r="M1" s="74"/>
      <c r="Q1" s="21" t="s">
        <v>2032</v>
      </c>
      <c r="R1" s="21">
        <v>45930</v>
      </c>
    </row>
    <row r="2" spans="1:23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G2" s="2">
        <f>IF(ISNUMBER(_xlfn.XLOOKUP(B2, MasterSheet!Q:Q, MasterSheet!X:X)), _xlfn.XLOOKUP(B2, MasterSheet!Q:Q, MasterSheet!X:X), "Delivery Awaited")</f>
        <v>45826</v>
      </c>
      <c r="H2" s="1" t="str">
        <f>_xlfn.XLOOKUP(B2,MasterSheet!Q:Q,MasterSheet!Z:Z)</f>
        <v>Tuesday</v>
      </c>
      <c r="J2" s="22" t="s">
        <v>1233</v>
      </c>
      <c r="K2" s="20" t="s">
        <v>1202</v>
      </c>
      <c r="L2" s="20" t="s">
        <v>1203</v>
      </c>
      <c r="M2" s="20" t="s">
        <v>1204</v>
      </c>
      <c r="N2" s="49"/>
      <c r="O2" t="s">
        <v>735</v>
      </c>
      <c r="Q2" s="47" t="s">
        <v>1233</v>
      </c>
      <c r="R2" s="4" t="s">
        <v>1202</v>
      </c>
      <c r="S2" s="4" t="s">
        <v>1203</v>
      </c>
      <c r="T2" s="4" t="s">
        <v>9</v>
      </c>
      <c r="U2" s="47" t="s">
        <v>2034</v>
      </c>
      <c r="V2" s="4" t="s">
        <v>3564</v>
      </c>
      <c r="W2" s="4" t="s">
        <v>12</v>
      </c>
    </row>
    <row r="3" spans="1:23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G3" s="2">
        <f>IF(ISNUMBER(_xlfn.XLOOKUP(B3, MasterSheet!Q:Q, MasterSheet!X:X)), _xlfn.XLOOKUP(B3, MasterSheet!Q:Q, MasterSheet!X:X), "AWAITED")</f>
        <v>45828</v>
      </c>
      <c r="H3" s="1" t="str">
        <f>_xlfn.XLOOKUP(B3,MasterSheet!Q:Q,MasterSheet!Z:Z)</f>
        <v>Tuesday</v>
      </c>
      <c r="J3" s="2" t="e" cm="1" vm="1">
        <f t="array" ref="J3">_xlfn._xlws.SORT(
  _xlfn._xlws.FILTER(A3:D417, (C3:C417=0))
)</f>
        <v>#VALUE!</v>
      </c>
      <c r="K3" s="1"/>
      <c r="L3" s="1"/>
      <c r="M3" s="1"/>
      <c r="N3" s="24"/>
      <c r="O3" t="e" cm="1" vm="1">
        <f t="array" ref="O3">_xlfn._xlws.SORT(_xlfn.TEXTJOIN(",", TRUE, _xlfn._xlws.FILTER(K:K, ISNUMBER(--LEFT(K:K,1)))))</f>
        <v>#VALUE!</v>
      </c>
      <c r="Q3" s="2" t="e" cm="1" vm="1">
        <f t="array" ref="Q3">_xlfn._xlws.SORT(_xlfn._xlws.FILTER(A:D,A:A =$R$1), 1, TRUE)</f>
        <v>#VALUE!</v>
      </c>
      <c r="R3" s="1"/>
      <c r="S3" s="1"/>
      <c r="T3" s="1"/>
      <c r="U3" s="2" t="e">
        <f>IF(ISBLANK(VLOOKUP(R3,MasterSheet!Q:X,8,FALSE)), "", VLOOKUP(R3,MasterSheet!Q:X,8,FALSE))</f>
        <v>#N/A</v>
      </c>
      <c r="V3" s="24"/>
      <c r="W3" s="1"/>
    </row>
    <row r="4" spans="1:23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G4" s="2">
        <f>IF(ISNUMBER(_xlfn.XLOOKUP(B4, MasterSheet!Q:Q, MasterSheet!X:X)), _xlfn.XLOOKUP(B4, MasterSheet!Q:Q, MasterSheet!X:X), "AWAITED")</f>
        <v>45826</v>
      </c>
      <c r="H4" s="1" t="str">
        <f>_xlfn.XLOOKUP(B4,MasterSheet!Q:Q,MasterSheet!Z:Z)</f>
        <v>Tuesday</v>
      </c>
      <c r="J4" s="2"/>
      <c r="K4" s="1"/>
      <c r="L4" s="1"/>
      <c r="M4" s="1"/>
      <c r="N4" s="24"/>
      <c r="Q4" s="2"/>
      <c r="R4" s="1"/>
      <c r="S4" s="1"/>
      <c r="T4" s="1"/>
      <c r="U4" s="2" t="e">
        <f>IF(ISBLANK(VLOOKUP(R4,MasterSheet!Q:X,8,FALSE)), "", VLOOKUP(R4,MasterSheet!Q:X,8,FALSE))</f>
        <v>#N/A</v>
      </c>
      <c r="V4" s="24"/>
      <c r="W4" s="1"/>
    </row>
    <row r="5" spans="1:23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G5" s="2">
        <f>IF(ISNUMBER(_xlfn.XLOOKUP(B5, MasterSheet!Q:Q, MasterSheet!X:X)), _xlfn.XLOOKUP(B5, MasterSheet!Q:Q, MasterSheet!X:X), "AWAITED")</f>
        <v>45827</v>
      </c>
      <c r="H5" s="1" t="str">
        <f>_xlfn.XLOOKUP(B5,MasterSheet!Q:Q,MasterSheet!Z:Z)</f>
        <v>Tuesday</v>
      </c>
      <c r="J5" s="2"/>
      <c r="K5" s="1"/>
      <c r="L5" s="1"/>
      <c r="M5" s="1"/>
      <c r="N5" s="24"/>
      <c r="Q5" s="2"/>
      <c r="R5" s="1"/>
      <c r="S5" s="1"/>
      <c r="T5" s="1"/>
      <c r="U5" s="2" t="e">
        <f>IF(ISBLANK(VLOOKUP(R5,MasterSheet!Q:X,8,FALSE)), "", VLOOKUP(R5,MasterSheet!Q:X,8,FALSE))</f>
        <v>#N/A</v>
      </c>
      <c r="V5" s="24"/>
      <c r="W5" s="1"/>
    </row>
    <row r="6" spans="1:23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G6" s="2">
        <f>IF(ISNUMBER(_xlfn.XLOOKUP(B6, MasterSheet!Q:Q, MasterSheet!X:X)), _xlfn.XLOOKUP(B6, MasterSheet!Q:Q, MasterSheet!X:X), "AWAITED")</f>
        <v>45826</v>
      </c>
      <c r="H6" s="1" t="str">
        <f>_xlfn.XLOOKUP(B6,MasterSheet!Q:Q,MasterSheet!Z:Z)</f>
        <v>Tuesday</v>
      </c>
      <c r="J6" s="2"/>
      <c r="K6" s="1"/>
      <c r="L6" s="1"/>
      <c r="M6" s="1"/>
      <c r="N6" s="24"/>
      <c r="Q6" s="2"/>
      <c r="R6" s="1"/>
      <c r="S6" s="1"/>
      <c r="T6" s="1"/>
      <c r="U6" s="2" t="e">
        <f>IF(ISBLANK(VLOOKUP(R6,MasterSheet!Q:X,8,FALSE)), "", VLOOKUP(R6,MasterSheet!Q:X,8,FALSE))</f>
        <v>#N/A</v>
      </c>
      <c r="V6" s="24"/>
      <c r="W6" s="1"/>
    </row>
    <row r="7" spans="1:23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G7" s="2">
        <f>IF(ISNUMBER(_xlfn.XLOOKUP(B7, MasterSheet!Q:Q, MasterSheet!X:X)), _xlfn.XLOOKUP(B7, MasterSheet!Q:Q, MasterSheet!X:X), "AWAITED")</f>
        <v>45827</v>
      </c>
      <c r="H7" s="1" t="str">
        <f>_xlfn.XLOOKUP(B7,MasterSheet!Q:Q,MasterSheet!Z:Z)</f>
        <v>Tuesday</v>
      </c>
      <c r="J7" s="2"/>
      <c r="K7" s="1"/>
      <c r="L7" s="1"/>
      <c r="M7" s="1"/>
      <c r="N7" s="24"/>
      <c r="Q7" s="2"/>
      <c r="R7" s="1"/>
      <c r="S7" s="1"/>
      <c r="T7" s="1"/>
      <c r="U7" s="2" t="e">
        <f>IF(ISBLANK(VLOOKUP(R7,MasterSheet!Q:X,8,FALSE)), "", VLOOKUP(R7,MasterSheet!Q:X,8,FALSE))</f>
        <v>#N/A</v>
      </c>
      <c r="V7" s="24"/>
      <c r="W7" s="1"/>
    </row>
    <row r="8" spans="1:23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G8" s="2">
        <f>IF(ISNUMBER(_xlfn.XLOOKUP(B8, MasterSheet!Q:Q, MasterSheet!X:X)), _xlfn.XLOOKUP(B8, MasterSheet!Q:Q, MasterSheet!X:X), "AWAITED")</f>
        <v>45827</v>
      </c>
      <c r="H8" s="1" t="str">
        <f>_xlfn.XLOOKUP(B8,MasterSheet!Q:Q,MasterSheet!Z:Z)</f>
        <v>Tuesday</v>
      </c>
      <c r="J8" s="2"/>
      <c r="K8" s="1"/>
      <c r="L8" s="1"/>
      <c r="M8" s="1"/>
      <c r="N8" s="24"/>
      <c r="O8" t="s">
        <v>1199</v>
      </c>
      <c r="Q8" s="2"/>
      <c r="R8" s="1"/>
      <c r="S8" s="1"/>
      <c r="T8" s="1"/>
      <c r="U8" s="2" t="e">
        <f>IF(ISBLANK(VLOOKUP(R8,MasterSheet!Q:X,8,FALSE)), "", VLOOKUP(R8,MasterSheet!Q:X,8,FALSE))</f>
        <v>#N/A</v>
      </c>
      <c r="V8" s="24"/>
      <c r="W8" s="1"/>
    </row>
    <row r="9" spans="1:23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G9" s="2">
        <f>IF(ISNUMBER(_xlfn.XLOOKUP(B9, MasterSheet!Q:Q, MasterSheet!X:X)), _xlfn.XLOOKUP(B9, MasterSheet!Q:Q, MasterSheet!X:X), "AWAITED")</f>
        <v>45832</v>
      </c>
      <c r="H9" s="1" t="str">
        <f>_xlfn.XLOOKUP(B9,MasterSheet!Q:Q,MasterSheet!Z:Z)</f>
        <v>Saturday</v>
      </c>
      <c r="J9" s="2"/>
      <c r="K9" s="1"/>
      <c r="L9" s="1"/>
      <c r="M9" s="1"/>
      <c r="N9" s="24"/>
      <c r="O9" t="e" cm="1" vm="1">
        <f t="array" ref="O9">_xlfn._xlws.SORT(_xlfn.TEXTJOIN(",", TRUE, _xlfn._xlws.FILTER(K:K, LEFT(K:K,1)="D")))</f>
        <v>#VALUE!</v>
      </c>
      <c r="Q9" s="2"/>
      <c r="R9" s="1"/>
      <c r="S9" s="1"/>
      <c r="T9" s="1"/>
      <c r="U9" s="2" t="e">
        <f>IF(ISBLANK(VLOOKUP(R9,MasterSheet!Q:X,8,FALSE)), "", VLOOKUP(R9,MasterSheet!Q:X,8,FALSE))</f>
        <v>#N/A</v>
      </c>
      <c r="V9" s="24"/>
      <c r="W9" s="1"/>
    </row>
    <row r="10" spans="1:23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G10" s="2">
        <f>IF(ISNUMBER(_xlfn.XLOOKUP(B10, MasterSheet!Q:Q, MasterSheet!X:X)), _xlfn.XLOOKUP(B10, MasterSheet!Q:Q, MasterSheet!X:X), "AWAITED")</f>
        <v>45831</v>
      </c>
      <c r="H10" s="1" t="str">
        <f>_xlfn.XLOOKUP(B10,MasterSheet!Q:Q,MasterSheet!Z:Z)</f>
        <v>Saturday</v>
      </c>
      <c r="J10" s="2"/>
      <c r="K10" s="1"/>
      <c r="L10" s="1"/>
      <c r="M10" s="1"/>
      <c r="N10" s="24"/>
      <c r="Q10" s="2"/>
      <c r="R10" s="1"/>
      <c r="S10" s="1"/>
      <c r="T10" s="1"/>
      <c r="U10" s="2" t="e">
        <f>IF(ISBLANK(VLOOKUP(R10,MasterSheet!Q:X,8,FALSE)), "", VLOOKUP(R10,MasterSheet!Q:X,8,FALSE))</f>
        <v>#N/A</v>
      </c>
      <c r="V10" s="24"/>
      <c r="W10" s="1"/>
    </row>
    <row r="11" spans="1:23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G11" s="2">
        <f>IF(ISNUMBER(_xlfn.XLOOKUP(B11, MasterSheet!Q:Q, MasterSheet!X:X)), _xlfn.XLOOKUP(B11, MasterSheet!Q:Q, MasterSheet!X:X), "AWAITED")</f>
        <v>45831</v>
      </c>
      <c r="H11" s="1" t="str">
        <f>_xlfn.XLOOKUP(B11,MasterSheet!Q:Q,MasterSheet!Z:Z)</f>
        <v>Saturday</v>
      </c>
      <c r="J11" s="2"/>
      <c r="K11" s="1"/>
      <c r="L11" s="1"/>
      <c r="M11" s="1"/>
      <c r="N11" s="24"/>
      <c r="Q11" s="2"/>
      <c r="R11" s="1"/>
      <c r="S11" s="1"/>
      <c r="T11" s="1"/>
      <c r="U11" s="2" t="e">
        <f>IF(ISBLANK(VLOOKUP(R11,MasterSheet!Q:X,8,FALSE)), "", VLOOKUP(R11,MasterSheet!Q:X,8,FALSE))</f>
        <v>#N/A</v>
      </c>
      <c r="V11" s="24"/>
      <c r="W11" s="1"/>
    </row>
    <row r="12" spans="1:23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G12" s="2">
        <f>IF(ISNUMBER(_xlfn.XLOOKUP(B12, MasterSheet!Q:Q, MasterSheet!X:X)), _xlfn.XLOOKUP(B12, MasterSheet!Q:Q, MasterSheet!X:X), "AWAITED")</f>
        <v>45831</v>
      </c>
      <c r="H12" s="1" t="str">
        <f>_xlfn.XLOOKUP(B12,MasterSheet!Q:Q,MasterSheet!Z:Z)</f>
        <v>Saturday</v>
      </c>
      <c r="J12" s="2"/>
      <c r="K12" s="1"/>
      <c r="L12" s="1"/>
      <c r="M12" s="1"/>
      <c r="Q12" s="2"/>
      <c r="R12" s="1"/>
      <c r="S12" s="1"/>
      <c r="T12" s="1"/>
      <c r="U12" s="2" t="e">
        <f>IF(ISBLANK(VLOOKUP(R12,MasterSheet!Q:X,8,FALSE)), "", VLOOKUP(R12,MasterSheet!Q:X,8,FALSE))</f>
        <v>#N/A</v>
      </c>
      <c r="V12" s="24"/>
      <c r="W12" s="1"/>
    </row>
    <row r="13" spans="1:23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G13" s="2">
        <f>IF(ISNUMBER(_xlfn.XLOOKUP(B13, MasterSheet!Q:Q, MasterSheet!X:X)), _xlfn.XLOOKUP(B13, MasterSheet!Q:Q, MasterSheet!X:X), "AWAITED")</f>
        <v>45832</v>
      </c>
      <c r="H13" s="1" t="str">
        <f>_xlfn.XLOOKUP(B13,MasterSheet!Q:Q,MasterSheet!Z:Z)</f>
        <v>Saturday</v>
      </c>
      <c r="J13" s="2"/>
      <c r="K13" s="1"/>
      <c r="L13" s="1"/>
      <c r="M13" s="1"/>
      <c r="Q13" s="2"/>
      <c r="R13" s="1"/>
      <c r="S13" s="1"/>
      <c r="T13" s="1"/>
      <c r="U13" s="2" t="e">
        <f>IF(ISBLANK(VLOOKUP(R13,MasterSheet!Q:X,8,FALSE)), "", VLOOKUP(R13,MasterSheet!Q:X,8,FALSE))</f>
        <v>#N/A</v>
      </c>
      <c r="V13" s="24"/>
      <c r="W13" s="1"/>
    </row>
    <row r="14" spans="1:23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G14" s="2">
        <f>IF(ISNUMBER(_xlfn.XLOOKUP(B14, MasterSheet!Q:Q, MasterSheet!X:X)), _xlfn.XLOOKUP(B14, MasterSheet!Q:Q, MasterSheet!X:X), "AWAITED")</f>
        <v>45831</v>
      </c>
      <c r="H14" s="1" t="str">
        <f>_xlfn.XLOOKUP(B14,MasterSheet!Q:Q,MasterSheet!Z:Z)</f>
        <v>Saturday</v>
      </c>
      <c r="J14" s="2"/>
      <c r="K14" s="1"/>
      <c r="L14" s="1"/>
      <c r="M14" s="1"/>
      <c r="O14" s="24"/>
      <c r="Q14" s="2"/>
      <c r="R14" s="1"/>
      <c r="S14" s="1"/>
      <c r="T14" s="1"/>
      <c r="U14" s="2" t="e">
        <f>IF(ISBLANK(VLOOKUP(R14,MasterSheet!Q:X,8,FALSE)), "", VLOOKUP(R14,MasterSheet!Q:X,8,FALSE))</f>
        <v>#N/A</v>
      </c>
      <c r="V14" s="24"/>
      <c r="W14" s="1"/>
    </row>
    <row r="15" spans="1:23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G15" s="2">
        <f>IF(ISNUMBER(_xlfn.XLOOKUP(B15, MasterSheet!Q:Q, MasterSheet!X:X)), _xlfn.XLOOKUP(B15, MasterSheet!Q:Q, MasterSheet!X:X), "AWAITED")</f>
        <v>45831</v>
      </c>
      <c r="H15" s="1" t="str">
        <f>_xlfn.XLOOKUP(B15,MasterSheet!Q:Q,MasterSheet!Z:Z)</f>
        <v>Saturday</v>
      </c>
      <c r="J15" s="2"/>
      <c r="K15" s="1"/>
      <c r="L15" s="1"/>
      <c r="M15" s="1"/>
      <c r="O15" s="24"/>
      <c r="Q15" s="2"/>
      <c r="R15" s="1"/>
      <c r="S15" s="1"/>
      <c r="T15" s="1"/>
      <c r="U15" s="2" t="e">
        <f>IF(ISBLANK(VLOOKUP(R15,MasterSheet!Q:X,8,FALSE)), "", VLOOKUP(R15,MasterSheet!Q:X,8,FALSE))</f>
        <v>#N/A</v>
      </c>
      <c r="V15" s="24"/>
      <c r="W15" s="1"/>
    </row>
    <row r="16" spans="1:23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G16" s="2">
        <f>IF(ISNUMBER(_xlfn.XLOOKUP(B16, MasterSheet!Q:Q, MasterSheet!X:X)), _xlfn.XLOOKUP(B16, MasterSheet!Q:Q, MasterSheet!X:X), "AWAITED")</f>
        <v>45831</v>
      </c>
      <c r="H16" s="1" t="str">
        <f>_xlfn.XLOOKUP(B16,MasterSheet!Q:Q,MasterSheet!Z:Z)</f>
        <v>Saturday</v>
      </c>
      <c r="J16" s="2"/>
      <c r="K16" s="1"/>
      <c r="L16" s="1"/>
      <c r="M16" s="1"/>
      <c r="O16" s="24"/>
      <c r="Q16" s="2"/>
      <c r="R16" s="1"/>
      <c r="S16" s="1"/>
      <c r="T16" s="1"/>
      <c r="U16" s="2" t="e">
        <f>IF(ISBLANK(VLOOKUP(R16,MasterSheet!Q:X,8,FALSE)), "", VLOOKUP(R16,MasterSheet!Q:X,8,FALSE))</f>
        <v>#N/A</v>
      </c>
      <c r="V16" s="24"/>
      <c r="W16" s="1"/>
    </row>
    <row r="17" spans="1:23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G17" s="2">
        <f>IF(ISNUMBER(_xlfn.XLOOKUP(B17, MasterSheet!Q:Q, MasterSheet!X:X)), _xlfn.XLOOKUP(B17, MasterSheet!Q:Q, MasterSheet!X:X), "AWAITED")</f>
        <v>45831</v>
      </c>
      <c r="H17" s="1" t="str">
        <f>_xlfn.XLOOKUP(B17,MasterSheet!Q:Q,MasterSheet!Z:Z)</f>
        <v>Saturday</v>
      </c>
      <c r="J17" s="2"/>
      <c r="K17" s="1"/>
      <c r="L17" s="1"/>
      <c r="M17" s="1"/>
      <c r="Q17" s="2"/>
      <c r="R17" s="1"/>
      <c r="S17" s="1"/>
      <c r="T17" s="1"/>
      <c r="U17" s="2" t="e">
        <f>IF(ISBLANK(VLOOKUP(R17,MasterSheet!Q:X,8,FALSE)), "", VLOOKUP(R17,MasterSheet!Q:X,8,FALSE))</f>
        <v>#N/A</v>
      </c>
      <c r="V17" s="24"/>
      <c r="W17" s="1"/>
    </row>
    <row r="18" spans="1:23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G18" s="2">
        <f>IF(ISNUMBER(_xlfn.XLOOKUP(B18, MasterSheet!Q:Q, MasterSheet!X:X)), _xlfn.XLOOKUP(B18, MasterSheet!Q:Q, MasterSheet!X:X), "AWAITED")</f>
        <v>45831</v>
      </c>
      <c r="H18" s="1" t="str">
        <f>_xlfn.XLOOKUP(B18,MasterSheet!Q:Q,MasterSheet!Z:Z)</f>
        <v>Saturday</v>
      </c>
      <c r="J18" s="2"/>
      <c r="K18" s="1"/>
      <c r="L18" s="1"/>
      <c r="M18" s="1"/>
      <c r="O18" s="6"/>
      <c r="Q18" s="2"/>
      <c r="R18" s="1"/>
      <c r="S18" s="1"/>
      <c r="T18" s="1"/>
      <c r="U18" s="2" t="e">
        <f>IF(ISBLANK(VLOOKUP(R18,MasterSheet!Q:X,8,FALSE)), "", VLOOKUP(R18,MasterSheet!Q:X,8,FALSE))</f>
        <v>#N/A</v>
      </c>
      <c r="V18" s="24"/>
      <c r="W18" s="1"/>
    </row>
    <row r="19" spans="1:23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G19" s="2">
        <f>IF(ISNUMBER(_xlfn.XLOOKUP(B19, MasterSheet!Q:Q, MasterSheet!X:X)), _xlfn.XLOOKUP(B19, MasterSheet!Q:Q, MasterSheet!X:X), "AWAITED")</f>
        <v>45833</v>
      </c>
      <c r="H19" s="1" t="str">
        <f>_xlfn.XLOOKUP(B19,MasterSheet!Q:Q,MasterSheet!Z:Z)</f>
        <v>Tuesday</v>
      </c>
      <c r="J19" s="2"/>
      <c r="K19" s="1"/>
      <c r="L19" s="1"/>
      <c r="M19" s="1"/>
      <c r="O19" s="24"/>
      <c r="Q19" s="2"/>
      <c r="R19" s="1"/>
      <c r="S19" s="1"/>
      <c r="T19" s="1"/>
      <c r="U19" s="2" t="e">
        <f>IF(ISBLANK(VLOOKUP(R19,MasterSheet!Q:X,8,FALSE)), "", VLOOKUP(R19,MasterSheet!Q:X,8,FALSE))</f>
        <v>#N/A</v>
      </c>
      <c r="V19" s="24"/>
      <c r="W19" s="1"/>
    </row>
    <row r="20" spans="1:23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G20" s="2">
        <f>IF(ISNUMBER(_xlfn.XLOOKUP(B20, MasterSheet!Q:Q, MasterSheet!X:X)), _xlfn.XLOOKUP(B20, MasterSheet!Q:Q, MasterSheet!X:X), "AWAITED")</f>
        <v>45833</v>
      </c>
      <c r="H20" s="1" t="str">
        <f>_xlfn.XLOOKUP(B20,MasterSheet!Q:Q,MasterSheet!Z:Z)</f>
        <v>Tuesday</v>
      </c>
      <c r="J20" s="2"/>
      <c r="K20" s="2"/>
      <c r="L20" s="1"/>
      <c r="M20" s="1"/>
      <c r="O20" s="24"/>
      <c r="Q20" s="2"/>
      <c r="R20" s="1"/>
      <c r="S20" s="1"/>
      <c r="T20" s="1"/>
      <c r="U20" s="2" t="e">
        <f>IF(ISBLANK(VLOOKUP(R20,MasterSheet!Q:X,8,FALSE)), "", VLOOKUP(R20,MasterSheet!Q:X,8,FALSE))</f>
        <v>#N/A</v>
      </c>
      <c r="V20" s="24"/>
      <c r="W20" s="1"/>
    </row>
    <row r="21" spans="1:23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G21" s="2">
        <f>IF(ISNUMBER(_xlfn.XLOOKUP(B21, MasterSheet!Q:Q, MasterSheet!X:X)), _xlfn.XLOOKUP(B21, MasterSheet!Q:Q, MasterSheet!X:X), "AWAITED")</f>
        <v>45833</v>
      </c>
      <c r="H21" s="1" t="str">
        <f>_xlfn.XLOOKUP(B21,MasterSheet!Q:Q,MasterSheet!Z:Z)</f>
        <v>Tuesday</v>
      </c>
      <c r="J21" s="2"/>
      <c r="K21" s="2"/>
      <c r="L21" s="1"/>
      <c r="M21" s="1"/>
      <c r="Q21" s="2"/>
      <c r="R21" s="1"/>
      <c r="S21" s="1"/>
      <c r="T21" s="1"/>
      <c r="U21" s="2" t="e">
        <f>IF(ISBLANK(VLOOKUP(R21,MasterSheet!Q:X,8,FALSE)), "", VLOOKUP(R21,MasterSheet!Q:X,8,FALSE))</f>
        <v>#N/A</v>
      </c>
      <c r="V21" s="24"/>
      <c r="W21" s="1"/>
    </row>
    <row r="22" spans="1:23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G22" s="2">
        <f>IF(ISNUMBER(_xlfn.XLOOKUP(B22, MasterSheet!Q:Q, MasterSheet!X:X)), _xlfn.XLOOKUP(B22, MasterSheet!Q:Q, MasterSheet!X:X), "AWAITED")</f>
        <v>45833</v>
      </c>
      <c r="H22" s="1" t="str">
        <f>_xlfn.XLOOKUP(B22,MasterSheet!Q:Q,MasterSheet!Z:Z)</f>
        <v>Tuesday</v>
      </c>
      <c r="J22" s="2"/>
      <c r="K22" s="1"/>
      <c r="L22" s="1"/>
      <c r="M22" s="1"/>
      <c r="Q22" s="2"/>
      <c r="R22" s="1"/>
      <c r="S22" s="1"/>
      <c r="T22" s="1"/>
      <c r="U22" s="2" t="e">
        <f>IF(ISBLANK(VLOOKUP(R22,MasterSheet!Q:X,8,FALSE)), "", VLOOKUP(R22,MasterSheet!Q:X,8,FALSE))</f>
        <v>#N/A</v>
      </c>
      <c r="V22" s="48"/>
      <c r="W22" s="1"/>
    </row>
    <row r="23" spans="1:23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G23" s="2">
        <f>IF(ISNUMBER(_xlfn.XLOOKUP(B23, MasterSheet!Q:Q, MasterSheet!X:X)), _xlfn.XLOOKUP(B23, MasterSheet!Q:Q, MasterSheet!X:X), "AWAITED")</f>
        <v>45833</v>
      </c>
      <c r="H23" s="1" t="str">
        <f>_xlfn.XLOOKUP(B23,MasterSheet!Q:Q,MasterSheet!Z:Z)</f>
        <v>Tuesday</v>
      </c>
      <c r="J23" s="2"/>
      <c r="K23" s="1"/>
      <c r="L23" s="1"/>
      <c r="M23" s="1"/>
      <c r="Q23" s="2"/>
      <c r="R23" s="1"/>
      <c r="S23" s="1"/>
      <c r="T23" s="1"/>
      <c r="U23" s="2" t="e">
        <f>IF(ISBLANK(VLOOKUP(R23,MasterSheet!Q:X,8,FALSE)), "", VLOOKUP(R23,MasterSheet!Q:X,8,FALSE))</f>
        <v>#N/A</v>
      </c>
      <c r="V23" s="48"/>
      <c r="W23" s="1"/>
    </row>
    <row r="24" spans="1:23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G24" s="2">
        <f>IF(ISNUMBER(_xlfn.XLOOKUP(B24, MasterSheet!Q:Q, MasterSheet!X:X)), _xlfn.XLOOKUP(B24, MasterSheet!Q:Q, MasterSheet!X:X), "AWAITED")</f>
        <v>45834</v>
      </c>
      <c r="H24" s="1" t="str">
        <f>_xlfn.XLOOKUP(B24,MasterSheet!Q:Q,MasterSheet!Z:Z)</f>
        <v>Tuesday</v>
      </c>
      <c r="J24" s="2"/>
      <c r="K24" s="2"/>
      <c r="L24" s="1"/>
      <c r="M24" s="1"/>
      <c r="Q24" s="2"/>
      <c r="R24" s="1"/>
      <c r="S24" s="1"/>
      <c r="T24" s="1"/>
      <c r="U24" s="2" t="e">
        <f>IF(ISBLANK(VLOOKUP(R24,MasterSheet!Q:X,8,FALSE)), "", VLOOKUP(R24,MasterSheet!Q:X,8,FALSE))</f>
        <v>#N/A</v>
      </c>
      <c r="V24" s="48"/>
      <c r="W24" s="1"/>
    </row>
    <row r="25" spans="1:23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G25" s="2">
        <f>IF(ISNUMBER(_xlfn.XLOOKUP(B25, MasterSheet!Q:Q, MasterSheet!X:X)), _xlfn.XLOOKUP(B25, MasterSheet!Q:Q, MasterSheet!X:X), "AWAITED")</f>
        <v>45835</v>
      </c>
      <c r="H25" s="1" t="str">
        <f>_xlfn.XLOOKUP(B25,MasterSheet!Q:Q,MasterSheet!Z:Z)</f>
        <v>Tuesday</v>
      </c>
      <c r="J25" s="2"/>
      <c r="K25" s="1"/>
      <c r="L25" s="1"/>
      <c r="M25" s="1"/>
      <c r="Q25" s="2"/>
      <c r="R25" s="1"/>
      <c r="S25" s="1"/>
      <c r="T25" s="1"/>
      <c r="U25" s="2" t="e">
        <f>IF(ISBLANK(VLOOKUP(R25,MasterSheet!Q:X,8,FALSE)), "", VLOOKUP(R25,MasterSheet!Q:X,8,FALSE))</f>
        <v>#N/A</v>
      </c>
      <c r="V25" s="48"/>
      <c r="W25" s="1"/>
    </row>
    <row r="26" spans="1:23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G26" s="2">
        <f>IF(ISNUMBER(_xlfn.XLOOKUP(B26, MasterSheet!Q:Q, MasterSheet!X:X)), _xlfn.XLOOKUP(B26, MasterSheet!Q:Q, MasterSheet!X:X), "AWAITED")</f>
        <v>45835</v>
      </c>
      <c r="H26" s="1" t="str">
        <f>_xlfn.XLOOKUP(B26,MasterSheet!Q:Q,MasterSheet!Z:Z)</f>
        <v>Tuesday</v>
      </c>
      <c r="J26" s="2"/>
      <c r="K26" s="1"/>
      <c r="L26" s="1"/>
      <c r="M26" s="1"/>
      <c r="Q26" s="2"/>
      <c r="R26" s="1"/>
      <c r="S26" s="1"/>
      <c r="T26" s="1"/>
      <c r="U26" s="2" t="e">
        <f>IF(ISBLANK(VLOOKUP(R26,MasterSheet!Q:X,8,FALSE)), "", VLOOKUP(R26,MasterSheet!Q:X,8,FALSE))</f>
        <v>#N/A</v>
      </c>
      <c r="V26" s="48"/>
      <c r="W26" s="1"/>
    </row>
    <row r="27" spans="1:23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G27" s="2">
        <f>IF(ISNUMBER(_xlfn.XLOOKUP(B27, MasterSheet!Q:Q, MasterSheet!X:X)), _xlfn.XLOOKUP(B27, MasterSheet!Q:Q, MasterSheet!X:X), "AWAITED")</f>
        <v>45833</v>
      </c>
      <c r="H27" s="1" t="str">
        <f>_xlfn.XLOOKUP(B27,MasterSheet!Q:Q,MasterSheet!Z:Z)</f>
        <v>Tuesday</v>
      </c>
      <c r="J27" s="2"/>
      <c r="K27" s="1"/>
      <c r="L27" s="1"/>
      <c r="M27" s="1"/>
      <c r="Q27" s="2"/>
      <c r="R27" s="1"/>
      <c r="S27" s="1"/>
      <c r="T27" s="1"/>
      <c r="U27" s="2" t="e">
        <f>IF(ISBLANK(VLOOKUP(R27,MasterSheet!Q:X,8,FALSE)), "", VLOOKUP(R27,MasterSheet!Q:X,8,FALSE))</f>
        <v>#N/A</v>
      </c>
      <c r="V27" s="48"/>
      <c r="W27" s="1"/>
    </row>
    <row r="28" spans="1:23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G28" s="2">
        <f>IF(ISNUMBER(_xlfn.XLOOKUP(B28, MasterSheet!Q:Q, MasterSheet!X:X)), _xlfn.XLOOKUP(B28, MasterSheet!Q:Q, MasterSheet!X:X), "AWAITED")</f>
        <v>45835</v>
      </c>
      <c r="H28" s="1" t="str">
        <f>_xlfn.XLOOKUP(B28,MasterSheet!Q:Q,MasterSheet!Z:Z)</f>
        <v>Tuesday</v>
      </c>
      <c r="J28" s="2"/>
      <c r="K28" s="1"/>
      <c r="L28" s="1"/>
      <c r="M28" s="1"/>
      <c r="Q28" s="2"/>
      <c r="R28" s="1"/>
      <c r="S28" s="1"/>
      <c r="T28" s="1"/>
      <c r="U28" s="2" t="e">
        <f>IF(ISBLANK(VLOOKUP(R28,MasterSheet!Q:X,8,FALSE)), "", VLOOKUP(R28,MasterSheet!Q:X,8,FALSE))</f>
        <v>#N/A</v>
      </c>
      <c r="V28" s="48"/>
      <c r="W28" s="1"/>
    </row>
    <row r="29" spans="1:23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G29" s="2">
        <f>IF(ISNUMBER(_xlfn.XLOOKUP(B29, MasterSheet!Q:Q, MasterSheet!X:X)), _xlfn.XLOOKUP(B29, MasterSheet!Q:Q, MasterSheet!X:X), "AWAITED")</f>
        <v>45833</v>
      </c>
      <c r="H29" s="1" t="str">
        <f>_xlfn.XLOOKUP(B29,MasterSheet!Q:Q,MasterSheet!Z:Z)</f>
        <v>Tuesday</v>
      </c>
      <c r="J29" s="2"/>
      <c r="K29" s="1"/>
      <c r="L29" s="1"/>
      <c r="M29" s="1"/>
      <c r="Q29" s="2"/>
      <c r="R29" s="1"/>
      <c r="S29" s="1"/>
      <c r="T29" s="1"/>
      <c r="U29" s="2" t="e">
        <f>IF(ISBLANK(VLOOKUP(R29,MasterSheet!Q:X,8,FALSE)), "", VLOOKUP(R29,MasterSheet!Q:X,8,FALSE))</f>
        <v>#N/A</v>
      </c>
      <c r="V29" s="48"/>
      <c r="W29" s="1"/>
    </row>
    <row r="30" spans="1:23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G30" s="2">
        <f>IF(ISNUMBER(_xlfn.XLOOKUP(B30, MasterSheet!Q:Q, MasterSheet!X:X)), _xlfn.XLOOKUP(B30, MasterSheet!Q:Q, MasterSheet!X:X), "AWAITED")</f>
        <v>45838</v>
      </c>
      <c r="H30" s="1" t="str">
        <f>_xlfn.XLOOKUP(B30,MasterSheet!Q:Q,MasterSheet!Z:Z)</f>
        <v>Saturday</v>
      </c>
      <c r="J30" s="2"/>
      <c r="K30" s="1"/>
      <c r="L30" s="1"/>
      <c r="M30" s="1"/>
      <c r="Q30" s="2"/>
      <c r="R30" s="1"/>
      <c r="S30" s="1"/>
      <c r="T30" s="1"/>
      <c r="U30" s="2" t="e">
        <f>IF(ISBLANK(VLOOKUP(R30,MasterSheet!Q:X,8,FALSE)), "", VLOOKUP(R30,MasterSheet!Q:X,8,FALSE))</f>
        <v>#N/A</v>
      </c>
      <c r="V30" s="48"/>
      <c r="W30" s="1"/>
    </row>
    <row r="31" spans="1:23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G31" s="2">
        <f>IF(ISNUMBER(_xlfn.XLOOKUP(B31, MasterSheet!Q:Q, MasterSheet!X:X)), _xlfn.XLOOKUP(B31, MasterSheet!Q:Q, MasterSheet!X:X), "AWAITED")</f>
        <v>45838</v>
      </c>
      <c r="H31" s="1" t="str">
        <f>_xlfn.XLOOKUP(B31,MasterSheet!Q:Q,MasterSheet!Z:Z)</f>
        <v>Saturday</v>
      </c>
      <c r="Q31" s="2"/>
      <c r="R31" s="1"/>
      <c r="S31" s="1"/>
      <c r="T31" s="1"/>
      <c r="U31" s="2" t="e">
        <f>IF(ISBLANK(VLOOKUP(R31,MasterSheet!Q:X,8,FALSE)), "", VLOOKUP(R31,MasterSheet!Q:X,8,FALSE))</f>
        <v>#N/A</v>
      </c>
      <c r="V31" s="48"/>
      <c r="W31" s="1"/>
    </row>
    <row r="32" spans="1:23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G32" s="2">
        <f>IF(ISNUMBER(_xlfn.XLOOKUP(B32, MasterSheet!Q:Q, MasterSheet!X:X)), _xlfn.XLOOKUP(B32, MasterSheet!Q:Q, MasterSheet!X:X), "AWAITED")</f>
        <v>45838</v>
      </c>
      <c r="H32" s="1" t="str">
        <f>_xlfn.XLOOKUP(B32,MasterSheet!Q:Q,MasterSheet!Z:Z)</f>
        <v>Saturday</v>
      </c>
      <c r="Q32" s="2"/>
      <c r="R32" s="1"/>
      <c r="S32" s="1"/>
      <c r="T32" s="1"/>
      <c r="U32" s="2" t="e">
        <f>IF(ISBLANK(VLOOKUP(R32,MasterSheet!Q:X,8,FALSE)), "", VLOOKUP(R32,MasterSheet!Q:X,8,FALSE))</f>
        <v>#N/A</v>
      </c>
      <c r="V32" s="48"/>
      <c r="W32" s="1"/>
    </row>
    <row r="33" spans="1:8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G33" s="2">
        <f>IF(ISNUMBER(_xlfn.XLOOKUP(B33, MasterSheet!Q:Q, MasterSheet!X:X)), _xlfn.XLOOKUP(B33, MasterSheet!Q:Q, MasterSheet!X:X), "AWAITED")</f>
        <v>45839</v>
      </c>
      <c r="H33" s="1" t="str">
        <f>_xlfn.XLOOKUP(B33,MasterSheet!Q:Q,MasterSheet!Z:Z)</f>
        <v>Saturday</v>
      </c>
    </row>
    <row r="34" spans="1:8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G34" s="2">
        <f>IF(ISNUMBER(_xlfn.XLOOKUP(B34, MasterSheet!Q:Q, MasterSheet!X:X)), _xlfn.XLOOKUP(B34, MasterSheet!Q:Q, MasterSheet!X:X), "AWAITED")</f>
        <v>45838</v>
      </c>
      <c r="H34" s="1" t="str">
        <f>_xlfn.XLOOKUP(B34,MasterSheet!Q:Q,MasterSheet!Z:Z)</f>
        <v>Saturday</v>
      </c>
    </row>
    <row r="35" spans="1:8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G35" s="2">
        <f>IF(ISNUMBER(_xlfn.XLOOKUP(B35, MasterSheet!Q:Q, MasterSheet!X:X)), _xlfn.XLOOKUP(B35, MasterSheet!Q:Q, MasterSheet!X:X), "AWAITED")</f>
        <v>45838</v>
      </c>
      <c r="H35" s="1" t="str">
        <f>_xlfn.XLOOKUP(B35,MasterSheet!Q:Q,MasterSheet!Z:Z)</f>
        <v>Saturday</v>
      </c>
    </row>
    <row r="36" spans="1:8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G36" s="2">
        <f>IF(ISNUMBER(_xlfn.XLOOKUP(B36, MasterSheet!Q:Q, MasterSheet!X:X)), _xlfn.XLOOKUP(B36, MasterSheet!Q:Q, MasterSheet!X:X), "AWAITED")</f>
        <v>45838</v>
      </c>
      <c r="H36" s="1" t="str">
        <f>_xlfn.XLOOKUP(B36,MasterSheet!Q:Q,MasterSheet!Z:Z)</f>
        <v>Saturday</v>
      </c>
    </row>
    <row r="37" spans="1:8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G37" s="2">
        <f>IF(ISNUMBER(_xlfn.XLOOKUP(B37, MasterSheet!Q:Q, MasterSheet!X:X)), _xlfn.XLOOKUP(B37, MasterSheet!Q:Q, MasterSheet!X:X), "AWAITED")</f>
        <v>45838</v>
      </c>
      <c r="H37" s="1" t="str">
        <f>_xlfn.XLOOKUP(B37,MasterSheet!Q:Q,MasterSheet!Z:Z)</f>
        <v>Saturday</v>
      </c>
    </row>
    <row r="38" spans="1:8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G38" s="2">
        <f>IF(ISNUMBER(_xlfn.XLOOKUP(B38, MasterSheet!Q:Q, MasterSheet!X:X)), _xlfn.XLOOKUP(B38, MasterSheet!Q:Q, MasterSheet!X:X), "AWAITED")</f>
        <v>45840</v>
      </c>
      <c r="H38" s="1" t="str">
        <f>_xlfn.XLOOKUP(B38,MasterSheet!Q:Q,MasterSheet!Z:Z)</f>
        <v>Saturday</v>
      </c>
    </row>
    <row r="39" spans="1:8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G39" s="2">
        <f>IF(ISNUMBER(_xlfn.XLOOKUP(B39, MasterSheet!Q:Q, MasterSheet!X:X)), _xlfn.XLOOKUP(B39, MasterSheet!Q:Q, MasterSheet!X:X), "AWAITED")</f>
        <v>45838</v>
      </c>
      <c r="H39" s="1" t="str">
        <f>_xlfn.XLOOKUP(B39,MasterSheet!Q:Q,MasterSheet!Z:Z)</f>
        <v>Saturday</v>
      </c>
    </row>
    <row r="40" spans="1:8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G40" s="2">
        <f>IF(ISNUMBER(_xlfn.XLOOKUP(B40, MasterSheet!Q:Q, MasterSheet!X:X)), _xlfn.XLOOKUP(B40, MasterSheet!Q:Q, MasterSheet!X:X), "AWAITED")</f>
        <v>45838</v>
      </c>
      <c r="H40" s="1" t="str">
        <f>_xlfn.XLOOKUP(B40,MasterSheet!Q:Q,MasterSheet!Z:Z)</f>
        <v>Saturday</v>
      </c>
    </row>
    <row r="41" spans="1:8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  <c r="G41" s="2">
        <f>IF(ISNUMBER(_xlfn.XLOOKUP(B41, MasterSheet!Q:Q, MasterSheet!X:X)), _xlfn.XLOOKUP(B41, MasterSheet!Q:Q, MasterSheet!X:X), "AWAITED")</f>
        <v>45837</v>
      </c>
      <c r="H41" s="1" t="str">
        <f>_xlfn.XLOOKUP(B41,MasterSheet!Q:Q,MasterSheet!Z:Z)</f>
        <v>Saturday</v>
      </c>
    </row>
    <row r="42" spans="1:8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  <c r="G42" s="2">
        <f>IF(ISNUMBER(_xlfn.XLOOKUP(B42, MasterSheet!Q:Q, MasterSheet!X:X)), _xlfn.XLOOKUP(B42, MasterSheet!Q:Q, MasterSheet!X:X), "AWAITED")</f>
        <v>45839</v>
      </c>
      <c r="H42" s="1" t="str">
        <f>_xlfn.XLOOKUP(B42,MasterSheet!Q:Q,MasterSheet!Z:Z)</f>
        <v>Saturday</v>
      </c>
    </row>
    <row r="43" spans="1:8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  <c r="G43" s="2">
        <f>IF(ISNUMBER(_xlfn.XLOOKUP(B43, MasterSheet!Q:Q, MasterSheet!X:X)), _xlfn.XLOOKUP(B43, MasterSheet!Q:Q, MasterSheet!X:X), "AWAITED")</f>
        <v>45838</v>
      </c>
      <c r="H43" s="1" t="str">
        <f>_xlfn.XLOOKUP(B43,MasterSheet!Q:Q,MasterSheet!Z:Z)</f>
        <v>Saturday</v>
      </c>
    </row>
    <row r="44" spans="1:8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  <c r="G44" s="2">
        <f>IF(ISNUMBER(_xlfn.XLOOKUP(B44, MasterSheet!Q:Q, MasterSheet!X:X)), _xlfn.XLOOKUP(B44, MasterSheet!Q:Q, MasterSheet!X:X), "AWAITED")</f>
        <v>45838</v>
      </c>
      <c r="H44" s="1" t="str">
        <f>_xlfn.XLOOKUP(B44,MasterSheet!Q:Q,MasterSheet!Z:Z)</f>
        <v>Saturday</v>
      </c>
    </row>
    <row r="45" spans="1:8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  <c r="G45" s="2">
        <f>IF(ISNUMBER(_xlfn.XLOOKUP(B45, MasterSheet!Q:Q, MasterSheet!X:X)), _xlfn.XLOOKUP(B45, MasterSheet!Q:Q, MasterSheet!X:X), "AWAITED")</f>
        <v>45839</v>
      </c>
      <c r="H45" s="1" t="str">
        <f>_xlfn.XLOOKUP(B45,MasterSheet!Q:Q,MasterSheet!Z:Z)</f>
        <v>Monday</v>
      </c>
    </row>
    <row r="46" spans="1:8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  <c r="G46" s="2">
        <f>IF(ISNUMBER(_xlfn.XLOOKUP(B46, MasterSheet!Q:Q, MasterSheet!X:X)), _xlfn.XLOOKUP(B46, MasterSheet!Q:Q, MasterSheet!X:X), "AWAITED")</f>
        <v>45839</v>
      </c>
      <c r="H46" s="1" t="str">
        <f>_xlfn.XLOOKUP(B46,MasterSheet!Q:Q,MasterSheet!Z:Z)</f>
        <v>Monday</v>
      </c>
    </row>
    <row r="47" spans="1:8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  <c r="G47" s="2">
        <f>IF(ISNUMBER(_xlfn.XLOOKUP(B47, MasterSheet!Q:Q, MasterSheet!X:X)), _xlfn.XLOOKUP(B47, MasterSheet!Q:Q, MasterSheet!X:X), "AWAITED")</f>
        <v>45839</v>
      </c>
      <c r="H47" s="1" t="str">
        <f>_xlfn.XLOOKUP(B47,MasterSheet!Q:Q,MasterSheet!Z:Z)</f>
        <v>Monday</v>
      </c>
    </row>
    <row r="48" spans="1:8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  <c r="G48" s="2">
        <f>IF(ISNUMBER(_xlfn.XLOOKUP(B48, MasterSheet!Q:Q, MasterSheet!X:X)), _xlfn.XLOOKUP(B48, MasterSheet!Q:Q, MasterSheet!X:X), "AWAITED")</f>
        <v>45839</v>
      </c>
      <c r="H48" s="1" t="str">
        <f>_xlfn.XLOOKUP(B48,MasterSheet!Q:Q,MasterSheet!Z:Z)</f>
        <v>Monday</v>
      </c>
    </row>
    <row r="49" spans="1:8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  <c r="G49" s="2">
        <f>IF(ISNUMBER(_xlfn.XLOOKUP(B49, MasterSheet!Q:Q, MasterSheet!X:X)), _xlfn.XLOOKUP(B49, MasterSheet!Q:Q, MasterSheet!X:X), "AWAITED")</f>
        <v>45841</v>
      </c>
      <c r="H49" s="1" t="str">
        <f>_xlfn.XLOOKUP(B49,MasterSheet!Q:Q,MasterSheet!Z:Z)</f>
        <v>Monday</v>
      </c>
    </row>
    <row r="50" spans="1:8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  <c r="G50" s="2">
        <f>IF(ISNUMBER(_xlfn.XLOOKUP(B50, MasterSheet!Q:Q, MasterSheet!X:X)), _xlfn.XLOOKUP(B50, MasterSheet!Q:Q, MasterSheet!X:X), "AWAITED")</f>
        <v>45839</v>
      </c>
      <c r="H50" s="1" t="str">
        <f>_xlfn.XLOOKUP(B50,MasterSheet!Q:Q,MasterSheet!Z:Z)</f>
        <v>Monday</v>
      </c>
    </row>
    <row r="51" spans="1:8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  <c r="G51" s="2">
        <f>IF(ISNUMBER(_xlfn.XLOOKUP(B51, MasterSheet!Q:Q, MasterSheet!X:X)), _xlfn.XLOOKUP(B51, MasterSheet!Q:Q, MasterSheet!X:X), "AWAITED")</f>
        <v>45839</v>
      </c>
      <c r="H51" s="1" t="str">
        <f>_xlfn.XLOOKUP(B51,MasterSheet!Q:Q,MasterSheet!Z:Z)</f>
        <v>Monday</v>
      </c>
    </row>
    <row r="52" spans="1:8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  <c r="G52" s="2">
        <f>IF(ISNUMBER(_xlfn.XLOOKUP(B52, MasterSheet!Q:Q, MasterSheet!X:X)), _xlfn.XLOOKUP(B52, MasterSheet!Q:Q, MasterSheet!X:X), "AWAITED")</f>
        <v>45839</v>
      </c>
      <c r="H52" s="1" t="str">
        <f>_xlfn.XLOOKUP(B52,MasterSheet!Q:Q,MasterSheet!Z:Z)</f>
        <v>Monday</v>
      </c>
    </row>
    <row r="53" spans="1:8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  <c r="G53" s="2">
        <f>IF(ISNUMBER(_xlfn.XLOOKUP(B53, MasterSheet!Q:Q, MasterSheet!X:X)), _xlfn.XLOOKUP(B53, MasterSheet!Q:Q, MasterSheet!X:X), "AWAITED")</f>
        <v>45840</v>
      </c>
      <c r="H53" s="1" t="str">
        <f>_xlfn.XLOOKUP(B53,MasterSheet!Q:Q,MasterSheet!Z:Z)</f>
        <v>Monday</v>
      </c>
    </row>
    <row r="54" spans="1:8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  <c r="G54" s="2">
        <f>IF(ISNUMBER(_xlfn.XLOOKUP(B54, MasterSheet!Q:Q, MasterSheet!X:X)), _xlfn.XLOOKUP(B54, MasterSheet!Q:Q, MasterSheet!X:X), "AWAITED")</f>
        <v>45839</v>
      </c>
      <c r="H54" s="1" t="str">
        <f>_xlfn.XLOOKUP(B54,MasterSheet!Q:Q,MasterSheet!Z:Z)</f>
        <v>Monday</v>
      </c>
    </row>
    <row r="55" spans="1:8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  <c r="G55" s="2">
        <f>IF(ISNUMBER(_xlfn.XLOOKUP(B55, MasterSheet!Q:Q, MasterSheet!X:X)), _xlfn.XLOOKUP(B55, MasterSheet!Q:Q, MasterSheet!X:X), "AWAITED")</f>
        <v>45840</v>
      </c>
      <c r="H55" s="1" t="str">
        <f>_xlfn.XLOOKUP(B55,MasterSheet!Q:Q,MasterSheet!Z:Z)</f>
        <v>Monday</v>
      </c>
    </row>
    <row r="56" spans="1:8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  <c r="G56" s="2">
        <f>IF(ISNUMBER(_xlfn.XLOOKUP(B56, MasterSheet!Q:Q, MasterSheet!X:X)), _xlfn.XLOOKUP(B56, MasterSheet!Q:Q, MasterSheet!X:X), "AWAITED")</f>
        <v>45843</v>
      </c>
      <c r="H56" s="1" t="str">
        <f>_xlfn.XLOOKUP(B56,MasterSheet!Q:Q,MasterSheet!Z:Z)</f>
        <v>Wednesday</v>
      </c>
    </row>
    <row r="57" spans="1:8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  <c r="G57" s="2">
        <f>IF(ISNUMBER(_xlfn.XLOOKUP(B57, MasterSheet!Q:Q, MasterSheet!X:X)), _xlfn.XLOOKUP(B57, MasterSheet!Q:Q, MasterSheet!X:X), "AWAITED")</f>
        <v>45841</v>
      </c>
      <c r="H57" s="1" t="str">
        <f>_xlfn.XLOOKUP(B57,MasterSheet!Q:Q,MasterSheet!Z:Z)</f>
        <v>Wednesday</v>
      </c>
    </row>
    <row r="58" spans="1:8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  <c r="G58" s="2">
        <f>IF(ISNUMBER(_xlfn.XLOOKUP(B58, MasterSheet!Q:Q, MasterSheet!X:X)), _xlfn.XLOOKUP(B58, MasterSheet!Q:Q, MasterSheet!X:X), "AWAITED")</f>
        <v>45842</v>
      </c>
      <c r="H58" s="1" t="str">
        <f>_xlfn.XLOOKUP(B58,MasterSheet!Q:Q,MasterSheet!Z:Z)</f>
        <v>Wednesday</v>
      </c>
    </row>
    <row r="59" spans="1:8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  <c r="G59" s="2">
        <f>IF(ISNUMBER(_xlfn.XLOOKUP(B59, MasterSheet!Q:Q, MasterSheet!X:X)), _xlfn.XLOOKUP(B59, MasterSheet!Q:Q, MasterSheet!X:X), "AWAITED")</f>
        <v>45841</v>
      </c>
      <c r="H59" s="1" t="str">
        <f>_xlfn.XLOOKUP(B59,MasterSheet!Q:Q,MasterSheet!Z:Z)</f>
        <v>Wednesday</v>
      </c>
    </row>
    <row r="60" spans="1:8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  <c r="G60" s="2">
        <f>IF(ISNUMBER(_xlfn.XLOOKUP(B60, MasterSheet!Q:Q, MasterSheet!X:X)), _xlfn.XLOOKUP(B60, MasterSheet!Q:Q, MasterSheet!X:X), "AWAITED")</f>
        <v>45845</v>
      </c>
      <c r="H60" s="1" t="str">
        <f>_xlfn.XLOOKUP(B60,MasterSheet!Q:Q,MasterSheet!Z:Z)</f>
        <v>Saturday</v>
      </c>
    </row>
    <row r="61" spans="1:8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  <c r="G61" s="2">
        <f>IF(ISNUMBER(_xlfn.XLOOKUP(B61, MasterSheet!Q:Q, MasterSheet!X:X)), _xlfn.XLOOKUP(B61, MasterSheet!Q:Q, MasterSheet!X:X), "AWAITED")</f>
        <v>45845</v>
      </c>
      <c r="H61" s="1" t="str">
        <f>_xlfn.XLOOKUP(B61,MasterSheet!Q:Q,MasterSheet!Z:Z)</f>
        <v>Saturday</v>
      </c>
    </row>
    <row r="62" spans="1:8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  <c r="G62" s="2">
        <f>IF(ISNUMBER(_xlfn.XLOOKUP(B62, MasterSheet!Q:Q, MasterSheet!X:X)), _xlfn.XLOOKUP(B62, MasterSheet!Q:Q, MasterSheet!X:X), "AWAITED")</f>
        <v>45848</v>
      </c>
      <c r="H62" s="1" t="str">
        <f>_xlfn.XLOOKUP(B62,MasterSheet!Q:Q,MasterSheet!Z:Z)</f>
        <v>Tuesday</v>
      </c>
    </row>
    <row r="63" spans="1:8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  <c r="G63" s="2">
        <f>IF(ISNUMBER(_xlfn.XLOOKUP(B63, MasterSheet!Q:Q, MasterSheet!X:X)), _xlfn.XLOOKUP(B63, MasterSheet!Q:Q, MasterSheet!X:X), "AWAITED")</f>
        <v>45847</v>
      </c>
      <c r="H63" s="1" t="str">
        <f>_xlfn.XLOOKUP(B63,MasterSheet!Q:Q,MasterSheet!Z:Z)</f>
        <v>Tuesday</v>
      </c>
    </row>
    <row r="64" spans="1:8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  <c r="G64" s="2">
        <f>IF(ISNUMBER(_xlfn.XLOOKUP(B64, MasterSheet!Q:Q, MasterSheet!X:X)), _xlfn.XLOOKUP(B64, MasterSheet!Q:Q, MasterSheet!X:X), "AWAITED")</f>
        <v>45847</v>
      </c>
      <c r="H64" s="1" t="str">
        <f>_xlfn.XLOOKUP(B64,MasterSheet!Q:Q,MasterSheet!Z:Z)</f>
        <v>Tuesday</v>
      </c>
    </row>
    <row r="65" spans="1:8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  <c r="G65" s="2">
        <f>IF(ISNUMBER(_xlfn.XLOOKUP(B65, MasterSheet!Q:Q, MasterSheet!X:X)), _xlfn.XLOOKUP(B65, MasterSheet!Q:Q, MasterSheet!X:X), "AWAITED")</f>
        <v>45847</v>
      </c>
      <c r="H65" s="1" t="str">
        <f>_xlfn.XLOOKUP(B65,MasterSheet!Q:Q,MasterSheet!Z:Z)</f>
        <v>Tuesday</v>
      </c>
    </row>
    <row r="66" spans="1:8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  <c r="G66" s="2">
        <f>IF(ISNUMBER(_xlfn.XLOOKUP(B66, MasterSheet!Q:Q, MasterSheet!X:X)), _xlfn.XLOOKUP(B66, MasterSheet!Q:Q, MasterSheet!X:X), "AWAITED")</f>
        <v>45847</v>
      </c>
      <c r="H66" s="1" t="str">
        <f>_xlfn.XLOOKUP(B66,MasterSheet!Q:Q,MasterSheet!Z:Z)</f>
        <v>Tuesday</v>
      </c>
    </row>
    <row r="67" spans="1:8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  <c r="G67" s="2">
        <f>IF(ISNUMBER(_xlfn.XLOOKUP(B67, MasterSheet!Q:Q, MasterSheet!X:X)), _xlfn.XLOOKUP(B67, MasterSheet!Q:Q, MasterSheet!X:X), "AWAITED")</f>
        <v>45847</v>
      </c>
      <c r="H67" s="1" t="str">
        <f>_xlfn.XLOOKUP(B67,MasterSheet!Q:Q,MasterSheet!Z:Z)</f>
        <v>Tuesday</v>
      </c>
    </row>
    <row r="68" spans="1:8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  <c r="G68" s="2">
        <f>IF(ISNUMBER(_xlfn.XLOOKUP(B68, MasterSheet!Q:Q, MasterSheet!X:X)), _xlfn.XLOOKUP(B68, MasterSheet!Q:Q, MasterSheet!X:X), "AWAITED")</f>
        <v>45847</v>
      </c>
      <c r="H68" s="1" t="str">
        <f>_xlfn.XLOOKUP(B68,MasterSheet!Q:Q,MasterSheet!Z:Z)</f>
        <v>Tuesday</v>
      </c>
    </row>
    <row r="69" spans="1:8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  <c r="G69" s="2">
        <f>IF(ISNUMBER(_xlfn.XLOOKUP(B69, MasterSheet!Q:Q, MasterSheet!X:X)), _xlfn.XLOOKUP(B69, MasterSheet!Q:Q, MasterSheet!X:X), "AWAITED")</f>
        <v>45847</v>
      </c>
      <c r="H69" s="1" t="str">
        <f>_xlfn.XLOOKUP(B69,MasterSheet!Q:Q,MasterSheet!Z:Z)</f>
        <v>Tuesday</v>
      </c>
    </row>
    <row r="70" spans="1:8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  <c r="G70" s="2">
        <f>IF(ISNUMBER(_xlfn.XLOOKUP(B70, MasterSheet!Q:Q, MasterSheet!X:X)), _xlfn.XLOOKUP(B70, MasterSheet!Q:Q, MasterSheet!X:X), "AWAITED")</f>
        <v>45849</v>
      </c>
      <c r="H70" s="1" t="str">
        <f>_xlfn.XLOOKUP(B70,MasterSheet!Q:Q,MasterSheet!Z:Z)</f>
        <v>Tuesday</v>
      </c>
    </row>
    <row r="71" spans="1:8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  <c r="G71" s="2">
        <f>IF(ISNUMBER(_xlfn.XLOOKUP(B71, MasterSheet!Q:Q, MasterSheet!X:X)), _xlfn.XLOOKUP(B71, MasterSheet!Q:Q, MasterSheet!X:X), "AWAITED")</f>
        <v>45847</v>
      </c>
      <c r="H71" s="1" t="str">
        <f>_xlfn.XLOOKUP(B71,MasterSheet!Q:Q,MasterSheet!Z:Z)</f>
        <v>Tuesday</v>
      </c>
    </row>
    <row r="72" spans="1:8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  <c r="G72" s="2">
        <f>IF(ISNUMBER(_xlfn.XLOOKUP(B72, MasterSheet!Q:Q, MasterSheet!X:X)), _xlfn.XLOOKUP(B72, MasterSheet!Q:Q, MasterSheet!X:X), "AWAITED")</f>
        <v>45848</v>
      </c>
      <c r="H72" s="1" t="str">
        <f>_xlfn.XLOOKUP(B72,MasterSheet!Q:Q,MasterSheet!Z:Z)</f>
        <v>Tuesday</v>
      </c>
    </row>
    <row r="73" spans="1:8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  <c r="G73" s="2">
        <f>IF(ISNUMBER(_xlfn.XLOOKUP(B73, MasterSheet!Q:Q, MasterSheet!X:X)), _xlfn.XLOOKUP(B73, MasterSheet!Q:Q, MasterSheet!X:X), "AWAITED")</f>
        <v>45848</v>
      </c>
      <c r="H73" s="1" t="str">
        <f>_xlfn.XLOOKUP(B73,MasterSheet!Q:Q,MasterSheet!Z:Z)</f>
        <v>Tuesday</v>
      </c>
    </row>
    <row r="74" spans="1:8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  <c r="G74" s="2">
        <f>IF(ISNUMBER(_xlfn.XLOOKUP(B74, MasterSheet!Q:Q, MasterSheet!X:X)), _xlfn.XLOOKUP(B74, MasterSheet!Q:Q, MasterSheet!X:X), "AWAITED")</f>
        <v>45847</v>
      </c>
      <c r="H74" s="1" t="str">
        <f>_xlfn.XLOOKUP(B74,MasterSheet!Q:Q,MasterSheet!Z:Z)</f>
        <v>Tuesday</v>
      </c>
    </row>
    <row r="75" spans="1:8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  <c r="G75" s="2">
        <f>IF(ISNUMBER(_xlfn.XLOOKUP(B75, MasterSheet!Q:Q, MasterSheet!X:X)), _xlfn.XLOOKUP(B75, MasterSheet!Q:Q, MasterSheet!X:X), "AWAITED")</f>
        <v>45848</v>
      </c>
      <c r="H75" s="1" t="str">
        <f>_xlfn.XLOOKUP(B75,MasterSheet!Q:Q,MasterSheet!Z:Z)</f>
        <v>Wednesday</v>
      </c>
    </row>
    <row r="76" spans="1:8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  <c r="G76" s="2">
        <f>IF(ISNUMBER(_xlfn.XLOOKUP(B76, MasterSheet!Q:Q, MasterSheet!X:X)), _xlfn.XLOOKUP(B76, MasterSheet!Q:Q, MasterSheet!X:X), "AWAITED")</f>
        <v>45848</v>
      </c>
      <c r="H76" s="1" t="str">
        <f>_xlfn.XLOOKUP(B76,MasterSheet!Q:Q,MasterSheet!Z:Z)</f>
        <v>Wednesday</v>
      </c>
    </row>
    <row r="77" spans="1:8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  <c r="G77" s="2">
        <f>IF(ISNUMBER(_xlfn.XLOOKUP(B77, MasterSheet!Q:Q, MasterSheet!X:X)), _xlfn.XLOOKUP(B77, MasterSheet!Q:Q, MasterSheet!X:X), "AWAITED")</f>
        <v>45848</v>
      </c>
      <c r="H77" s="1" t="str">
        <f>_xlfn.XLOOKUP(B77,MasterSheet!Q:Q,MasterSheet!Z:Z)</f>
        <v>Wednesday</v>
      </c>
    </row>
    <row r="78" spans="1:8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  <c r="G78" s="2">
        <f>IF(ISNUMBER(_xlfn.XLOOKUP(B78, MasterSheet!Q:Q, MasterSheet!X:X)), _xlfn.XLOOKUP(B78, MasterSheet!Q:Q, MasterSheet!X:X), "AWAITED")</f>
        <v>45849</v>
      </c>
      <c r="H78" s="1" t="str">
        <f>_xlfn.XLOOKUP(B78,MasterSheet!Q:Q,MasterSheet!Z:Z)</f>
        <v>Wednesday</v>
      </c>
    </row>
    <row r="79" spans="1:8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  <c r="G79" s="2">
        <f>IF(ISNUMBER(_xlfn.XLOOKUP(B79, MasterSheet!Q:Q, MasterSheet!X:X)), _xlfn.XLOOKUP(B79, MasterSheet!Q:Q, MasterSheet!X:X), "AWAITED")</f>
        <v>45848</v>
      </c>
      <c r="H79" s="1" t="str">
        <f>_xlfn.XLOOKUP(B79,MasterSheet!Q:Q,MasterSheet!Z:Z)</f>
        <v>Wednesday</v>
      </c>
    </row>
    <row r="80" spans="1:8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  <c r="G80" s="2">
        <f>IF(ISNUMBER(_xlfn.XLOOKUP(B80, MasterSheet!Q:Q, MasterSheet!X:X)), _xlfn.XLOOKUP(B80, MasterSheet!Q:Q, MasterSheet!X:X), "AWAITED")</f>
        <v>45849</v>
      </c>
      <c r="H80" s="1" t="str">
        <f>_xlfn.XLOOKUP(B80,MasterSheet!Q:Q,MasterSheet!Z:Z)</f>
        <v>Wednesday</v>
      </c>
    </row>
    <row r="81" spans="1:8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  <c r="G81" s="2">
        <f>IF(ISNUMBER(_xlfn.XLOOKUP(B81, MasterSheet!Q:Q, MasterSheet!X:X)), _xlfn.XLOOKUP(B81, MasterSheet!Q:Q, MasterSheet!X:X), "AWAITED")</f>
        <v>45848</v>
      </c>
      <c r="H81" s="1" t="str">
        <f>_xlfn.XLOOKUP(B81,MasterSheet!Q:Q,MasterSheet!Z:Z)</f>
        <v>Wednesday</v>
      </c>
    </row>
    <row r="82" spans="1:8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  <c r="G82" s="2">
        <f>IF(ISNUMBER(_xlfn.XLOOKUP(B82, MasterSheet!Q:Q, MasterSheet!X:X)), _xlfn.XLOOKUP(B82, MasterSheet!Q:Q, MasterSheet!X:X), "AWAITED")</f>
        <v>45848</v>
      </c>
      <c r="H82" s="1" t="str">
        <f>_xlfn.XLOOKUP(B82,MasterSheet!Q:Q,MasterSheet!Z:Z)</f>
        <v>Wednesday</v>
      </c>
    </row>
    <row r="83" spans="1:8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  <c r="G83" s="2">
        <f>IF(ISNUMBER(_xlfn.XLOOKUP(B83, MasterSheet!Q:Q, MasterSheet!X:X)), _xlfn.XLOOKUP(B83, MasterSheet!Q:Q, MasterSheet!X:X), "AWAITED")</f>
        <v>45848</v>
      </c>
      <c r="H83" s="1" t="str">
        <f>_xlfn.XLOOKUP(B83,MasterSheet!Q:Q,MasterSheet!Z:Z)</f>
        <v>Wednesday</v>
      </c>
    </row>
    <row r="84" spans="1:8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  <c r="G84" s="2">
        <f>IF(ISNUMBER(_xlfn.XLOOKUP(B84, MasterSheet!Q:Q, MasterSheet!X:X)), _xlfn.XLOOKUP(B84, MasterSheet!Q:Q, MasterSheet!X:X), "AWAITED")</f>
        <v>45848</v>
      </c>
      <c r="H84" s="1" t="str">
        <f>_xlfn.XLOOKUP(B84,MasterSheet!Q:Q,MasterSheet!Z:Z)</f>
        <v>Wednesday</v>
      </c>
    </row>
    <row r="85" spans="1:8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  <c r="G85" s="2">
        <f>IF(ISNUMBER(_xlfn.XLOOKUP(B85, MasterSheet!Q:Q, MasterSheet!X:X)), _xlfn.XLOOKUP(B85, MasterSheet!Q:Q, MasterSheet!X:X), "AWAITED")</f>
        <v>45848</v>
      </c>
      <c r="H85" s="1" t="str">
        <f>_xlfn.XLOOKUP(B85,MasterSheet!Q:Q,MasterSheet!Z:Z)</f>
        <v>Wednesday</v>
      </c>
    </row>
    <row r="86" spans="1:8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  <c r="G86" s="2">
        <f>IF(ISNUMBER(_xlfn.XLOOKUP(B86, MasterSheet!Q:Q, MasterSheet!X:X)), _xlfn.XLOOKUP(B86, MasterSheet!Q:Q, MasterSheet!X:X), "AWAITED")</f>
        <v>45849</v>
      </c>
      <c r="H86" s="1" t="str">
        <f>_xlfn.XLOOKUP(B86,MasterSheet!Q:Q,MasterSheet!Z:Z)</f>
        <v>Wednesday</v>
      </c>
    </row>
    <row r="87" spans="1:8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  <c r="G87" s="2">
        <f>IF(ISNUMBER(_xlfn.XLOOKUP(B87, MasterSheet!Q:Q, MasterSheet!X:X)), _xlfn.XLOOKUP(B87, MasterSheet!Q:Q, MasterSheet!X:X), "AWAITED")</f>
        <v>45849</v>
      </c>
      <c r="H87" s="1" t="str">
        <f>_xlfn.XLOOKUP(B87,MasterSheet!Q:Q,MasterSheet!Z:Z)</f>
        <v>Wednesday</v>
      </c>
    </row>
    <row r="88" spans="1:8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  <c r="G88" s="2">
        <f>IF(ISNUMBER(_xlfn.XLOOKUP(B88, MasterSheet!Q:Q, MasterSheet!X:X)), _xlfn.XLOOKUP(B88, MasterSheet!Q:Q, MasterSheet!X:X), "AWAITED")</f>
        <v>45852</v>
      </c>
      <c r="H88" s="1" t="str">
        <f>_xlfn.XLOOKUP(B88,MasterSheet!Q:Q,MasterSheet!Z:Z)</f>
        <v>Saturday</v>
      </c>
    </row>
    <row r="89" spans="1:8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  <c r="G89" s="2">
        <f>IF(ISNUMBER(_xlfn.XLOOKUP(B89, MasterSheet!Q:Q, MasterSheet!X:X)), _xlfn.XLOOKUP(B89, MasterSheet!Q:Q, MasterSheet!X:X), "AWAITED")</f>
        <v>45853</v>
      </c>
      <c r="H89" s="1" t="str">
        <f>_xlfn.XLOOKUP(B89,MasterSheet!Q:Q,MasterSheet!Z:Z)</f>
        <v>Saturday</v>
      </c>
    </row>
    <row r="90" spans="1:8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  <c r="G90" s="2">
        <f>IF(ISNUMBER(_xlfn.XLOOKUP(B90, MasterSheet!Q:Q, MasterSheet!X:X)), _xlfn.XLOOKUP(B90, MasterSheet!Q:Q, MasterSheet!X:X), "AWAITED")</f>
        <v>45852</v>
      </c>
      <c r="H90" s="1" t="str">
        <f>_xlfn.XLOOKUP(B90,MasterSheet!Q:Q,MasterSheet!Z:Z)</f>
        <v>Saturday</v>
      </c>
    </row>
    <row r="91" spans="1:8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  <c r="G91" s="2">
        <f>IF(ISNUMBER(_xlfn.XLOOKUP(B91, MasterSheet!Q:Q, MasterSheet!X:X)), _xlfn.XLOOKUP(B91, MasterSheet!Q:Q, MasterSheet!X:X), "AWAITED")</f>
        <v>45852</v>
      </c>
      <c r="H91" s="1" t="str">
        <f>_xlfn.XLOOKUP(B91,MasterSheet!Q:Q,MasterSheet!Z:Z)</f>
        <v>Saturday</v>
      </c>
    </row>
    <row r="92" spans="1:8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  <c r="G92" s="2">
        <f>IF(ISNUMBER(_xlfn.XLOOKUP(B92, MasterSheet!Q:Q, MasterSheet!X:X)), _xlfn.XLOOKUP(B92, MasterSheet!Q:Q, MasterSheet!X:X), "AWAITED")</f>
        <v>45852</v>
      </c>
      <c r="H92" s="1" t="str">
        <f>_xlfn.XLOOKUP(B92,MasterSheet!Q:Q,MasterSheet!Z:Z)</f>
        <v>Saturday</v>
      </c>
    </row>
    <row r="93" spans="1:8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  <c r="G93" s="2">
        <f>IF(ISNUMBER(_xlfn.XLOOKUP(B93, MasterSheet!Q:Q, MasterSheet!X:X)), _xlfn.XLOOKUP(B93, MasterSheet!Q:Q, MasterSheet!X:X), "AWAITED")</f>
        <v>45852</v>
      </c>
      <c r="H93" s="1" t="str">
        <f>_xlfn.XLOOKUP(B93,MasterSheet!Q:Q,MasterSheet!Z:Z)</f>
        <v>Saturday</v>
      </c>
    </row>
    <row r="94" spans="1:8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  <c r="G94" s="2">
        <f>IF(ISNUMBER(_xlfn.XLOOKUP(B94, MasterSheet!Q:Q, MasterSheet!X:X)), _xlfn.XLOOKUP(B94, MasterSheet!Q:Q, MasterSheet!X:X), "AWAITED")</f>
        <v>45852</v>
      </c>
      <c r="H94" s="1" t="str">
        <f>_xlfn.XLOOKUP(B94,MasterSheet!Q:Q,MasterSheet!Z:Z)</f>
        <v>Saturday</v>
      </c>
    </row>
    <row r="95" spans="1:8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  <c r="G95" s="2">
        <f>IF(ISNUMBER(_xlfn.XLOOKUP(B95, MasterSheet!Q:Q, MasterSheet!X:X)), _xlfn.XLOOKUP(B95, MasterSheet!Q:Q, MasterSheet!X:X), "AWAITED")</f>
        <v>45852</v>
      </c>
      <c r="H95" s="1" t="str">
        <f>_xlfn.XLOOKUP(B95,MasterSheet!Q:Q,MasterSheet!Z:Z)</f>
        <v>Saturday</v>
      </c>
    </row>
    <row r="96" spans="1:8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  <c r="G96" s="2">
        <f>IF(ISNUMBER(_xlfn.XLOOKUP(B96, MasterSheet!Q:Q, MasterSheet!X:X)), _xlfn.XLOOKUP(B96, MasterSheet!Q:Q, MasterSheet!X:X), "AWAITED")</f>
        <v>45852</v>
      </c>
      <c r="H96" s="1" t="str">
        <f>_xlfn.XLOOKUP(B96,MasterSheet!Q:Q,MasterSheet!Z:Z)</f>
        <v>Saturday</v>
      </c>
    </row>
    <row r="97" spans="1:8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  <c r="G97" s="2">
        <f>IF(ISNUMBER(_xlfn.XLOOKUP(B97, MasterSheet!Q:Q, MasterSheet!X:X)), _xlfn.XLOOKUP(B97, MasterSheet!Q:Q, MasterSheet!X:X), "AWAITED")</f>
        <v>45852</v>
      </c>
      <c r="H97" s="1" t="str">
        <f>_xlfn.XLOOKUP(B97,MasterSheet!Q:Q,MasterSheet!Z:Z)</f>
        <v>Saturday</v>
      </c>
    </row>
    <row r="98" spans="1:8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  <c r="G98" s="2">
        <f>IF(ISNUMBER(_xlfn.XLOOKUP(B98, MasterSheet!Q:Q, MasterSheet!X:X)), _xlfn.XLOOKUP(B98, MasterSheet!Q:Q, MasterSheet!X:X), "AWAITED")</f>
        <v>45851</v>
      </c>
      <c r="H98" s="1" t="str">
        <f>_xlfn.XLOOKUP(B98,MasterSheet!Q:Q,MasterSheet!Z:Z)</f>
        <v>Saturday</v>
      </c>
    </row>
    <row r="99" spans="1:8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  <c r="G99" s="2">
        <f>IF(ISNUMBER(_xlfn.XLOOKUP(B99, MasterSheet!Q:Q, MasterSheet!X:X)), _xlfn.XLOOKUP(B99, MasterSheet!Q:Q, MasterSheet!X:X), "AWAITED")</f>
        <v>45852</v>
      </c>
      <c r="H99" s="1" t="str">
        <f>_xlfn.XLOOKUP(B99,MasterSheet!Q:Q,MasterSheet!Z:Z)</f>
        <v>Saturday</v>
      </c>
    </row>
    <row r="100" spans="1:8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  <c r="G100" s="2">
        <f>IF(ISNUMBER(_xlfn.XLOOKUP(B100, MasterSheet!Q:Q, MasterSheet!X:X)), _xlfn.XLOOKUP(B100, MasterSheet!Q:Q, MasterSheet!X:X), "AWAITED")</f>
        <v>45853</v>
      </c>
      <c r="H100" s="1" t="str">
        <f>_xlfn.XLOOKUP(B100,MasterSheet!Q:Q,MasterSheet!Z:Z)</f>
        <v>Saturday</v>
      </c>
    </row>
    <row r="101" spans="1:8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  <c r="G101" s="2">
        <f>IF(ISNUMBER(_xlfn.XLOOKUP(B101, MasterSheet!Q:Q, MasterSheet!X:X)), _xlfn.XLOOKUP(B101, MasterSheet!Q:Q, MasterSheet!X:X), "AWAITED")</f>
        <v>45852</v>
      </c>
      <c r="H101" s="1" t="str">
        <f>_xlfn.XLOOKUP(B101,MasterSheet!Q:Q,MasterSheet!Z:Z)</f>
        <v>Saturday</v>
      </c>
    </row>
    <row r="102" spans="1:8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  <c r="G102" s="2">
        <f>IF(ISNUMBER(_xlfn.XLOOKUP(B102, MasterSheet!Q:Q, MasterSheet!X:X)), _xlfn.XLOOKUP(B102, MasterSheet!Q:Q, MasterSheet!X:X), "AWAITED")</f>
        <v>45852</v>
      </c>
      <c r="H102" s="1" t="str">
        <f>_xlfn.XLOOKUP(B102,MasterSheet!Q:Q,MasterSheet!Z:Z)</f>
        <v>Saturday</v>
      </c>
    </row>
    <row r="103" spans="1:8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  <c r="G103" s="2">
        <f>IF(ISNUMBER(_xlfn.XLOOKUP(B103, MasterSheet!Q:Q, MasterSheet!X:X)), _xlfn.XLOOKUP(B103, MasterSheet!Q:Q, MasterSheet!X:X), "AWAITED")</f>
        <v>45852</v>
      </c>
      <c r="H103" s="1" t="str">
        <f>_xlfn.XLOOKUP(B103,MasterSheet!Q:Q,MasterSheet!Z:Z)</f>
        <v>Saturday</v>
      </c>
    </row>
    <row r="104" spans="1:8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  <c r="G104" s="2">
        <f>IF(ISNUMBER(_xlfn.XLOOKUP(B104, MasterSheet!Q:Q, MasterSheet!X:X)), _xlfn.XLOOKUP(B104, MasterSheet!Q:Q, MasterSheet!X:X), "AWAITED")</f>
        <v>45852</v>
      </c>
      <c r="H104" s="1" t="str">
        <f>_xlfn.XLOOKUP(B104,MasterSheet!Q:Q,MasterSheet!Z:Z)</f>
        <v>Saturday</v>
      </c>
    </row>
    <row r="105" spans="1:8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  <c r="G105" s="2">
        <f>IF(ISNUMBER(_xlfn.XLOOKUP(B105, MasterSheet!Q:Q, MasterSheet!X:X)), _xlfn.XLOOKUP(B105, MasterSheet!Q:Q, MasterSheet!X:X), "AWAITED")</f>
        <v>45853</v>
      </c>
      <c r="H105" s="1" t="str">
        <f>_xlfn.XLOOKUP(B105,MasterSheet!Q:Q,MasterSheet!Z:Z)</f>
        <v>Saturday</v>
      </c>
    </row>
    <row r="106" spans="1:8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  <c r="G106" s="2">
        <f>IF(ISNUMBER(_xlfn.XLOOKUP(B106, MasterSheet!Q:Q, MasterSheet!X:X)), _xlfn.XLOOKUP(B106, MasterSheet!Q:Q, MasterSheet!X:X), "AWAITED")</f>
        <v>45854</v>
      </c>
      <c r="H106" s="1" t="str">
        <f>_xlfn.XLOOKUP(B106,MasterSheet!Q:Q,MasterSheet!Z:Z)</f>
        <v>Tuesday</v>
      </c>
    </row>
    <row r="107" spans="1:8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  <c r="G107" s="2">
        <f>IF(ISNUMBER(_xlfn.XLOOKUP(B107, MasterSheet!Q:Q, MasterSheet!X:X)), _xlfn.XLOOKUP(B107, MasterSheet!Q:Q, MasterSheet!X:X), "AWAITED")</f>
        <v>45855</v>
      </c>
      <c r="H107" s="1" t="str">
        <f>_xlfn.XLOOKUP(B107,MasterSheet!Q:Q,MasterSheet!Z:Z)</f>
        <v>Tuesday</v>
      </c>
    </row>
    <row r="108" spans="1:8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  <c r="G108" s="2">
        <f>IF(ISNUMBER(_xlfn.XLOOKUP(B108, MasterSheet!Q:Q, MasterSheet!X:X)), _xlfn.XLOOKUP(B108, MasterSheet!Q:Q, MasterSheet!X:X), "AWAITED")</f>
        <v>45855</v>
      </c>
      <c r="H108" s="1" t="str">
        <f>_xlfn.XLOOKUP(B108,MasterSheet!Q:Q,MasterSheet!Z:Z)</f>
        <v>Tuesday</v>
      </c>
    </row>
    <row r="109" spans="1:8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  <c r="G109" s="2">
        <f>IF(ISNUMBER(_xlfn.XLOOKUP(B109, MasterSheet!Q:Q, MasterSheet!X:X)), _xlfn.XLOOKUP(B109, MasterSheet!Q:Q, MasterSheet!X:X), "AWAITED")</f>
        <v>45859</v>
      </c>
      <c r="H109" s="1" t="str">
        <f>_xlfn.XLOOKUP(B109,MasterSheet!Q:Q,MasterSheet!Z:Z)</f>
        <v>Saturday</v>
      </c>
    </row>
    <row r="110" spans="1:8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  <c r="G110" s="2">
        <f>IF(ISNUMBER(_xlfn.XLOOKUP(B110, MasterSheet!Q:Q, MasterSheet!X:X)), _xlfn.XLOOKUP(B110, MasterSheet!Q:Q, MasterSheet!X:X), "AWAITED")</f>
        <v>45859</v>
      </c>
      <c r="H110" s="1" t="str">
        <f>_xlfn.XLOOKUP(B110,MasterSheet!Q:Q,MasterSheet!Z:Z)</f>
        <v>Saturday</v>
      </c>
    </row>
    <row r="111" spans="1:8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  <c r="G111" s="2">
        <f>IF(ISNUMBER(_xlfn.XLOOKUP(B111, MasterSheet!Q:Q, MasterSheet!X:X)), _xlfn.XLOOKUP(B111, MasterSheet!Q:Q, MasterSheet!X:X), "AWAITED")</f>
        <v>45859</v>
      </c>
      <c r="H111" s="1" t="str">
        <f>_xlfn.XLOOKUP(B111,MasterSheet!Q:Q,MasterSheet!Z:Z)</f>
        <v>Saturday</v>
      </c>
    </row>
    <row r="112" spans="1:8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  <c r="G112" s="2">
        <f>IF(ISNUMBER(_xlfn.XLOOKUP(B112, MasterSheet!Q:Q, MasterSheet!X:X)), _xlfn.XLOOKUP(B112, MasterSheet!Q:Q, MasterSheet!X:X), "AWAITED")</f>
        <v>45859</v>
      </c>
      <c r="H112" s="1" t="str">
        <f>_xlfn.XLOOKUP(B112,MasterSheet!Q:Q,MasterSheet!Z:Z)</f>
        <v>Saturday</v>
      </c>
    </row>
    <row r="113" spans="1:8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  <c r="G113" s="2">
        <f>IF(ISNUMBER(_xlfn.XLOOKUP(B113, MasterSheet!Q:Q, MasterSheet!X:X)), _xlfn.XLOOKUP(B113, MasterSheet!Q:Q, MasterSheet!X:X), "AWAITED")</f>
        <v>45858</v>
      </c>
      <c r="H113" s="1" t="str">
        <f>_xlfn.XLOOKUP(B113,MasterSheet!Q:Q,MasterSheet!Z:Z)</f>
        <v>Saturday</v>
      </c>
    </row>
    <row r="114" spans="1:8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  <c r="G114" s="2">
        <f>IF(ISNUMBER(_xlfn.XLOOKUP(B114, MasterSheet!Q:Q, MasterSheet!X:X)), _xlfn.XLOOKUP(B114, MasterSheet!Q:Q, MasterSheet!X:X), "AWAITED")</f>
        <v>45859</v>
      </c>
      <c r="H114" s="1" t="str">
        <f>_xlfn.XLOOKUP(B114,MasterSheet!Q:Q,MasterSheet!Z:Z)</f>
        <v>Saturday</v>
      </c>
    </row>
    <row r="115" spans="1:8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  <c r="G115" s="2">
        <f>IF(ISNUMBER(_xlfn.XLOOKUP(B115, MasterSheet!Q:Q, MasterSheet!X:X)), _xlfn.XLOOKUP(B115, MasterSheet!Q:Q, MasterSheet!X:X), "AWAITED")</f>
        <v>45862</v>
      </c>
      <c r="H115" s="1" t="str">
        <f>_xlfn.XLOOKUP(B115,MasterSheet!Q:Q,MasterSheet!Z:Z)</f>
        <v>Monday</v>
      </c>
    </row>
    <row r="116" spans="1:8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  <c r="G116" s="2">
        <f>IF(ISNUMBER(_xlfn.XLOOKUP(B116, MasterSheet!Q:Q, MasterSheet!X:X)), _xlfn.XLOOKUP(B116, MasterSheet!Q:Q, MasterSheet!X:X), "AWAITED")</f>
        <v>45860</v>
      </c>
      <c r="H116" s="1" t="str">
        <f>_xlfn.XLOOKUP(B116,MasterSheet!Q:Q,MasterSheet!Z:Z)</f>
        <v>Monday</v>
      </c>
    </row>
    <row r="117" spans="1:8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  <c r="G117" s="2">
        <f>IF(ISNUMBER(_xlfn.XLOOKUP(B117, MasterSheet!Q:Q, MasterSheet!X:X)), _xlfn.XLOOKUP(B117, MasterSheet!Q:Q, MasterSheet!X:X), "AWAITED")</f>
        <v>45860</v>
      </c>
      <c r="H117" s="1" t="str">
        <f>_xlfn.XLOOKUP(B117,MasterSheet!Q:Q,MasterSheet!Z:Z)</f>
        <v>Monday</v>
      </c>
    </row>
    <row r="118" spans="1:8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  <c r="G118" s="2">
        <f>IF(ISNUMBER(_xlfn.XLOOKUP(B118, MasterSheet!Q:Q, MasterSheet!X:X)), _xlfn.XLOOKUP(B118, MasterSheet!Q:Q, MasterSheet!X:X), "AWAITED")</f>
        <v>45860</v>
      </c>
      <c r="H118" s="1" t="str">
        <f>_xlfn.XLOOKUP(B118,MasterSheet!Q:Q,MasterSheet!Z:Z)</f>
        <v>Monday</v>
      </c>
    </row>
    <row r="119" spans="1:8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  <c r="G119" s="2">
        <f>IF(ISNUMBER(_xlfn.XLOOKUP(B119, MasterSheet!Q:Q, MasterSheet!X:X)), _xlfn.XLOOKUP(B119, MasterSheet!Q:Q, MasterSheet!X:X), "AWAITED")</f>
        <v>45860</v>
      </c>
      <c r="H119" s="1" t="str">
        <f>_xlfn.XLOOKUP(B119,MasterSheet!Q:Q,MasterSheet!Z:Z)</f>
        <v>Monday</v>
      </c>
    </row>
    <row r="120" spans="1:8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  <c r="G120" s="2">
        <f>IF(ISNUMBER(_xlfn.XLOOKUP(B120, MasterSheet!Q:Q, MasterSheet!X:X)), _xlfn.XLOOKUP(B120, MasterSheet!Q:Q, MasterSheet!X:X), "AWAITED")</f>
        <v>45862</v>
      </c>
      <c r="H120" s="1" t="str">
        <f>_xlfn.XLOOKUP(B120,MasterSheet!Q:Q,MasterSheet!Z:Z)</f>
        <v>Monday</v>
      </c>
    </row>
    <row r="121" spans="1:8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  <c r="G121" s="2">
        <f>IF(ISNUMBER(_xlfn.XLOOKUP(B121, MasterSheet!Q:Q, MasterSheet!X:X)), _xlfn.XLOOKUP(B121, MasterSheet!Q:Q, MasterSheet!X:X), "AWAITED")</f>
        <v>45861</v>
      </c>
      <c r="H121" s="1" t="str">
        <f>_xlfn.XLOOKUP(B121,MasterSheet!Q:Q,MasterSheet!Z:Z)</f>
        <v>Monday</v>
      </c>
    </row>
    <row r="122" spans="1:8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  <c r="G122" s="2">
        <f>IF(ISNUMBER(_xlfn.XLOOKUP(B122, MasterSheet!Q:Q, MasterSheet!X:X)), _xlfn.XLOOKUP(B122, MasterSheet!Q:Q, MasterSheet!X:X), "AWAITED")</f>
        <v>45860</v>
      </c>
      <c r="H122" s="1" t="str">
        <f>_xlfn.XLOOKUP(B122,MasterSheet!Q:Q,MasterSheet!Z:Z)</f>
        <v>Monday</v>
      </c>
    </row>
    <row r="123" spans="1:8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  <c r="G123" s="2">
        <f>IF(ISNUMBER(_xlfn.XLOOKUP(B123, MasterSheet!Q:Q, MasterSheet!X:X)), _xlfn.XLOOKUP(B123, MasterSheet!Q:Q, MasterSheet!X:X), "AWAITED")</f>
        <v>45860</v>
      </c>
      <c r="H123" s="1" t="str">
        <f>_xlfn.XLOOKUP(B123,MasterSheet!Q:Q,MasterSheet!Z:Z)</f>
        <v>Monday</v>
      </c>
    </row>
    <row r="124" spans="1:8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  <c r="G124" s="2">
        <f>IF(ISNUMBER(_xlfn.XLOOKUP(B124, MasterSheet!Q:Q, MasterSheet!X:X)), _xlfn.XLOOKUP(B124, MasterSheet!Q:Q, MasterSheet!X:X), "AWAITED")</f>
        <v>45861</v>
      </c>
      <c r="H124" s="1" t="str">
        <f>_xlfn.XLOOKUP(B124,MasterSheet!Q:Q,MasterSheet!Z:Z)</f>
        <v>Tuesday</v>
      </c>
    </row>
    <row r="125" spans="1:8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  <c r="G125" s="2">
        <f>IF(ISNUMBER(_xlfn.XLOOKUP(B125, MasterSheet!Q:Q, MasterSheet!X:X)), _xlfn.XLOOKUP(B125, MasterSheet!Q:Q, MasterSheet!X:X), "AWAITED")</f>
        <v>45861</v>
      </c>
      <c r="H125" s="1" t="str">
        <f>_xlfn.XLOOKUP(B125,MasterSheet!Q:Q,MasterSheet!Z:Z)</f>
        <v>Tuesday</v>
      </c>
    </row>
    <row r="126" spans="1:8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  <c r="G126" s="2">
        <f>IF(ISNUMBER(_xlfn.XLOOKUP(B126, MasterSheet!Q:Q, MasterSheet!X:X)), _xlfn.XLOOKUP(B126, MasterSheet!Q:Q, MasterSheet!X:X), "AWAITED")</f>
        <v>45861</v>
      </c>
      <c r="H126" s="1" t="str">
        <f>_xlfn.XLOOKUP(B126,MasterSheet!Q:Q,MasterSheet!Z:Z)</f>
        <v>Tuesday</v>
      </c>
    </row>
    <row r="127" spans="1:8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  <c r="G127" s="2">
        <f>IF(ISNUMBER(_xlfn.XLOOKUP(B127, MasterSheet!Q:Q, MasterSheet!X:X)), _xlfn.XLOOKUP(B127, MasterSheet!Q:Q, MasterSheet!X:X), "AWAITED")</f>
        <v>45861</v>
      </c>
      <c r="H127" s="1" t="str">
        <f>_xlfn.XLOOKUP(B127,MasterSheet!Q:Q,MasterSheet!Z:Z)</f>
        <v>Tuesday</v>
      </c>
    </row>
    <row r="128" spans="1:8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  <c r="G128" s="2">
        <f>IF(ISNUMBER(_xlfn.XLOOKUP(B128, MasterSheet!Q:Q, MasterSheet!X:X)), _xlfn.XLOOKUP(B128, MasterSheet!Q:Q, MasterSheet!X:X), "AWAITED")</f>
        <v>45861</v>
      </c>
      <c r="H128" s="1" t="str">
        <f>_xlfn.XLOOKUP(B128,MasterSheet!Q:Q,MasterSheet!Z:Z)</f>
        <v>Tuesday</v>
      </c>
    </row>
    <row r="129" spans="1:8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  <c r="G129" s="2">
        <f>IF(ISNUMBER(_xlfn.XLOOKUP(B129, MasterSheet!Q:Q, MasterSheet!X:X)), _xlfn.XLOOKUP(B129, MasterSheet!Q:Q, MasterSheet!X:X), "AWAITED")</f>
        <v>45861</v>
      </c>
      <c r="H129" s="1" t="str">
        <f>_xlfn.XLOOKUP(B129,MasterSheet!Q:Q,MasterSheet!Z:Z)</f>
        <v>Tuesday</v>
      </c>
    </row>
    <row r="130" spans="1:8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  <c r="G130" s="2">
        <f>IF(ISNUMBER(_xlfn.XLOOKUP(B130, MasterSheet!Q:Q, MasterSheet!X:X)), _xlfn.XLOOKUP(B130, MasterSheet!Q:Q, MasterSheet!X:X), "AWAITED")</f>
        <v>45862</v>
      </c>
      <c r="H130" s="1" t="str">
        <f>_xlfn.XLOOKUP(B130,MasterSheet!Q:Q,MasterSheet!Z:Z)</f>
        <v>Wednesday</v>
      </c>
    </row>
    <row r="131" spans="1:8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  <c r="G131" s="2">
        <f>IF(ISNUMBER(_xlfn.XLOOKUP(B131, MasterSheet!Q:Q, MasterSheet!X:X)), _xlfn.XLOOKUP(B131, MasterSheet!Q:Q, MasterSheet!X:X), "AWAITED")</f>
        <v>45862</v>
      </c>
      <c r="H131" s="1" t="str">
        <f>_xlfn.XLOOKUP(B131,MasterSheet!Q:Q,MasterSheet!Z:Z)</f>
        <v>Wednesday</v>
      </c>
    </row>
    <row r="132" spans="1:8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  <c r="G132" s="2">
        <f>IF(ISNUMBER(_xlfn.XLOOKUP(B132, MasterSheet!Q:Q, MasterSheet!X:X)), _xlfn.XLOOKUP(B132, MasterSheet!Q:Q, MasterSheet!X:X), "AWAITED")</f>
        <v>45862</v>
      </c>
      <c r="H132" s="1" t="str">
        <f>_xlfn.XLOOKUP(B132,MasterSheet!Q:Q,MasterSheet!Z:Z)</f>
        <v>Wednesday</v>
      </c>
    </row>
    <row r="133" spans="1:8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  <c r="G133" s="2">
        <f>IF(ISNUMBER(_xlfn.XLOOKUP(B133, MasterSheet!Q:Q, MasterSheet!X:X)), _xlfn.XLOOKUP(B133, MasterSheet!Q:Q, MasterSheet!X:X), "AWAITED")</f>
        <v>45862</v>
      </c>
      <c r="H133" s="1" t="str">
        <f>_xlfn.XLOOKUP(B133,MasterSheet!Q:Q,MasterSheet!Z:Z)</f>
        <v>Wednesday</v>
      </c>
    </row>
    <row r="134" spans="1:8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  <c r="G134" s="2">
        <f>IF(ISNUMBER(_xlfn.XLOOKUP(B134, MasterSheet!Q:Q, MasterSheet!X:X)), _xlfn.XLOOKUP(B134, MasterSheet!Q:Q, MasterSheet!X:X), "AWAITED")</f>
        <v>45862</v>
      </c>
      <c r="H134" s="1" t="str">
        <f>_xlfn.XLOOKUP(B134,MasterSheet!Q:Q,MasterSheet!Z:Z)</f>
        <v>Wednesday</v>
      </c>
    </row>
    <row r="135" spans="1:8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  <c r="G135" s="2">
        <f>IF(ISNUMBER(_xlfn.XLOOKUP(B135, MasterSheet!Q:Q, MasterSheet!X:X)), _xlfn.XLOOKUP(B135, MasterSheet!Q:Q, MasterSheet!X:X), "AWAITED")</f>
        <v>45862</v>
      </c>
      <c r="H135" s="1" t="str">
        <f>_xlfn.XLOOKUP(B135,MasterSheet!Q:Q,MasterSheet!Z:Z)</f>
        <v>Wednesday</v>
      </c>
    </row>
    <row r="136" spans="1:8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  <c r="G136" s="2">
        <f>IF(ISNUMBER(_xlfn.XLOOKUP(B136, MasterSheet!Q:Q, MasterSheet!X:X)), _xlfn.XLOOKUP(B136, MasterSheet!Q:Q, MasterSheet!X:X), "AWAITED")</f>
        <v>45862</v>
      </c>
      <c r="H136" s="1" t="str">
        <f>_xlfn.XLOOKUP(B136,MasterSheet!Q:Q,MasterSheet!Z:Z)</f>
        <v>Wednesday</v>
      </c>
    </row>
    <row r="137" spans="1:8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  <c r="G137" s="2">
        <f>IF(ISNUMBER(_xlfn.XLOOKUP(B137, MasterSheet!Q:Q, MasterSheet!X:X)), _xlfn.XLOOKUP(B137, MasterSheet!Q:Q, MasterSheet!X:X), "AWAITED")</f>
        <v>45866</v>
      </c>
      <c r="H137" s="1" t="str">
        <f>_xlfn.XLOOKUP(B137,MasterSheet!Q:Q,MasterSheet!Z:Z)</f>
        <v>Saturday</v>
      </c>
    </row>
    <row r="138" spans="1:8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  <c r="G138" s="2">
        <f>IF(ISNUMBER(_xlfn.XLOOKUP(B138, MasterSheet!Q:Q, MasterSheet!X:X)), _xlfn.XLOOKUP(B138, MasterSheet!Q:Q, MasterSheet!X:X), "AWAITED")</f>
        <v>45867</v>
      </c>
      <c r="H138" s="1" t="str">
        <f>_xlfn.XLOOKUP(B138,MasterSheet!Q:Q,MasterSheet!Z:Z)</f>
        <v>Saturday</v>
      </c>
    </row>
    <row r="139" spans="1:8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  <c r="G139" s="2">
        <f>IF(ISNUMBER(_xlfn.XLOOKUP(B139, MasterSheet!Q:Q, MasterSheet!X:X)), _xlfn.XLOOKUP(B139, MasterSheet!Q:Q, MasterSheet!X:X), "AWAITED")</f>
        <v>45866</v>
      </c>
      <c r="H139" s="1" t="str">
        <f>_xlfn.XLOOKUP(B139,MasterSheet!Q:Q,MasterSheet!Z:Z)</f>
        <v>Saturday</v>
      </c>
    </row>
    <row r="140" spans="1:8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  <c r="G140" s="2">
        <f>IF(ISNUMBER(_xlfn.XLOOKUP(B140, MasterSheet!Q:Q, MasterSheet!X:X)), _xlfn.XLOOKUP(B140, MasterSheet!Q:Q, MasterSheet!X:X), "AWAITED")</f>
        <v>45866</v>
      </c>
      <c r="H140" s="1" t="str">
        <f>_xlfn.XLOOKUP(B140,MasterSheet!Q:Q,MasterSheet!Z:Z)</f>
        <v>Saturday</v>
      </c>
    </row>
    <row r="141" spans="1:8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  <c r="G141" s="2">
        <f>IF(ISNUMBER(_xlfn.XLOOKUP(B141, MasterSheet!Q:Q, MasterSheet!X:X)), _xlfn.XLOOKUP(B141, MasterSheet!Q:Q, MasterSheet!X:X), "AWAITED")</f>
        <v>45867</v>
      </c>
      <c r="H141" s="1" t="str">
        <f>_xlfn.XLOOKUP(B141,MasterSheet!Q:Q,MasterSheet!Z:Z)</f>
        <v>Monday</v>
      </c>
    </row>
    <row r="142" spans="1:8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  <c r="G142" s="2">
        <f>IF(ISNUMBER(_xlfn.XLOOKUP(B142, MasterSheet!Q:Q, MasterSheet!X:X)), _xlfn.XLOOKUP(B142, MasterSheet!Q:Q, MasterSheet!X:X), "AWAITED")</f>
        <v>45867</v>
      </c>
      <c r="H142" s="1" t="str">
        <f>_xlfn.XLOOKUP(B142,MasterSheet!Q:Q,MasterSheet!Z:Z)</f>
        <v>Monday</v>
      </c>
    </row>
    <row r="143" spans="1:8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  <c r="G143" s="2">
        <f>IF(ISNUMBER(_xlfn.XLOOKUP(B143, MasterSheet!Q:Q, MasterSheet!X:X)), _xlfn.XLOOKUP(B143, MasterSheet!Q:Q, MasterSheet!X:X), "AWAITED")</f>
        <v>45867</v>
      </c>
      <c r="H143" s="1" t="str">
        <f>_xlfn.XLOOKUP(B143,MasterSheet!Q:Q,MasterSheet!Z:Z)</f>
        <v>Monday</v>
      </c>
    </row>
    <row r="144" spans="1:8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  <c r="G144" s="2">
        <f>IF(ISNUMBER(_xlfn.XLOOKUP(B144, MasterSheet!Q:Q, MasterSheet!X:X)), _xlfn.XLOOKUP(B144, MasterSheet!Q:Q, MasterSheet!X:X), "AWAITED")</f>
        <v>45867</v>
      </c>
      <c r="H144" s="1" t="str">
        <f>_xlfn.XLOOKUP(B144,MasterSheet!Q:Q,MasterSheet!Z:Z)</f>
        <v>Monday</v>
      </c>
    </row>
    <row r="145" spans="1:8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  <c r="G145" s="2">
        <f>IF(ISNUMBER(_xlfn.XLOOKUP(B145, MasterSheet!Q:Q, MasterSheet!X:X)), _xlfn.XLOOKUP(B145, MasterSheet!Q:Q, MasterSheet!X:X), "AWAITED")</f>
        <v>45867</v>
      </c>
      <c r="H145" s="1" t="str">
        <f>_xlfn.XLOOKUP(B145,MasterSheet!Q:Q,MasterSheet!Z:Z)</f>
        <v>Monday</v>
      </c>
    </row>
    <row r="146" spans="1:8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  <c r="G146" s="2">
        <f>IF(ISNUMBER(_xlfn.XLOOKUP(B146, MasterSheet!Q:Q, MasterSheet!X:X)), _xlfn.XLOOKUP(B146, MasterSheet!Q:Q, MasterSheet!X:X), "AWAITED")</f>
        <v>45868</v>
      </c>
      <c r="H146" s="1" t="str">
        <f>_xlfn.XLOOKUP(B146,MasterSheet!Q:Q,MasterSheet!Z:Z)</f>
        <v>Monday</v>
      </c>
    </row>
    <row r="147" spans="1:8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  <c r="G147" s="2">
        <f>IF(ISNUMBER(_xlfn.XLOOKUP(B147, MasterSheet!Q:Q, MasterSheet!X:X)), _xlfn.XLOOKUP(B147, MasterSheet!Q:Q, MasterSheet!X:X), "AWAITED")</f>
        <v>45867</v>
      </c>
      <c r="H147" s="1" t="str">
        <f>_xlfn.XLOOKUP(B147,MasterSheet!Q:Q,MasterSheet!Z:Z)</f>
        <v>Monday</v>
      </c>
    </row>
    <row r="148" spans="1:8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  <c r="G148" s="2">
        <f>IF(ISNUMBER(_xlfn.XLOOKUP(B148, MasterSheet!Q:Q, MasterSheet!X:X)), _xlfn.XLOOKUP(B148, MasterSheet!Q:Q, MasterSheet!X:X), "AWAITED")</f>
        <v>45868</v>
      </c>
      <c r="H148" s="1" t="str">
        <f>_xlfn.XLOOKUP(B148,MasterSheet!Q:Q,MasterSheet!Z:Z)</f>
        <v>Monday</v>
      </c>
    </row>
    <row r="149" spans="1:8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  <c r="G149" s="2">
        <f>IF(ISNUMBER(_xlfn.XLOOKUP(B149, MasterSheet!Q:Q, MasterSheet!X:X)), _xlfn.XLOOKUP(B149, MasterSheet!Q:Q, MasterSheet!X:X), "AWAITED")</f>
        <v>45867</v>
      </c>
      <c r="H149" s="1" t="str">
        <f>_xlfn.XLOOKUP(B149,MasterSheet!Q:Q,MasterSheet!Z:Z)</f>
        <v>Monday</v>
      </c>
    </row>
    <row r="150" spans="1:8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  <c r="G150" s="2">
        <f>IF(ISNUMBER(_xlfn.XLOOKUP(B150, MasterSheet!Q:Q, MasterSheet!X:X)), _xlfn.XLOOKUP(B150, MasterSheet!Q:Q, MasterSheet!X:X), "AWAITED")</f>
        <v>45867</v>
      </c>
      <c r="H150" s="1" t="str">
        <f>_xlfn.XLOOKUP(B150,MasterSheet!Q:Q,MasterSheet!Z:Z)</f>
        <v>Monday</v>
      </c>
    </row>
    <row r="151" spans="1:8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  <c r="G151" s="2">
        <f>IF(ISNUMBER(_xlfn.XLOOKUP(B151, MasterSheet!Q:Q, MasterSheet!X:X)), _xlfn.XLOOKUP(B151, MasterSheet!Q:Q, MasterSheet!X:X), "AWAITED")</f>
        <v>45869</v>
      </c>
      <c r="H151" s="1" t="str">
        <f>_xlfn.XLOOKUP(B151,MasterSheet!Q:Q,MasterSheet!Z:Z)</f>
        <v>Tuesday</v>
      </c>
    </row>
    <row r="152" spans="1:8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  <c r="G152" s="2">
        <f>IF(ISNUMBER(_xlfn.XLOOKUP(B152, MasterSheet!Q:Q, MasterSheet!X:X)), _xlfn.XLOOKUP(B152, MasterSheet!Q:Q, MasterSheet!X:X), "AWAITED")</f>
        <v>45868</v>
      </c>
      <c r="H152" s="1" t="str">
        <f>_xlfn.XLOOKUP(B152,MasterSheet!Q:Q,MasterSheet!Z:Z)</f>
        <v>Tuesday</v>
      </c>
    </row>
    <row r="153" spans="1:8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  <c r="G153" s="2">
        <f>IF(ISNUMBER(_xlfn.XLOOKUP(B153, MasterSheet!Q:Q, MasterSheet!X:X)), _xlfn.XLOOKUP(B153, MasterSheet!Q:Q, MasterSheet!X:X), "AWAITED")</f>
        <v>45868</v>
      </c>
      <c r="H153" s="1" t="str">
        <f>_xlfn.XLOOKUP(B153,MasterSheet!Q:Q,MasterSheet!Z:Z)</f>
        <v>Tuesday</v>
      </c>
    </row>
    <row r="154" spans="1:8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  <c r="G154" s="2">
        <f>IF(ISNUMBER(_xlfn.XLOOKUP(B154, MasterSheet!Q:Q, MasterSheet!X:X)), _xlfn.XLOOKUP(B154, MasterSheet!Q:Q, MasterSheet!X:X), "AWAITED")</f>
        <v>45868</v>
      </c>
      <c r="H154" s="1" t="str">
        <f>_xlfn.XLOOKUP(B154,MasterSheet!Q:Q,MasterSheet!Z:Z)</f>
        <v>Tuesday</v>
      </c>
    </row>
    <row r="155" spans="1:8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  <c r="G155" s="2">
        <f>IF(ISNUMBER(_xlfn.XLOOKUP(B155, MasterSheet!Q:Q, MasterSheet!X:X)), _xlfn.XLOOKUP(B155, MasterSheet!Q:Q, MasterSheet!X:X), "AWAITED")</f>
        <v>45868</v>
      </c>
      <c r="H155" s="1" t="str">
        <f>_xlfn.XLOOKUP(B155,MasterSheet!Q:Q,MasterSheet!Z:Z)</f>
        <v>Tuesday</v>
      </c>
    </row>
    <row r="156" spans="1:8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  <c r="G156" s="2">
        <f>IF(ISNUMBER(_xlfn.XLOOKUP(B156, MasterSheet!Q:Q, MasterSheet!X:X)), _xlfn.XLOOKUP(B156, MasterSheet!Q:Q, MasterSheet!X:X), "AWAITED")</f>
        <v>45869</v>
      </c>
      <c r="H156" s="1" t="str">
        <f>_xlfn.XLOOKUP(B156,MasterSheet!Q:Q,MasterSheet!Z:Z)</f>
        <v>Tuesday</v>
      </c>
    </row>
    <row r="157" spans="1:8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  <c r="G157" s="2">
        <f>IF(ISNUMBER(_xlfn.XLOOKUP(B157, MasterSheet!Q:Q, MasterSheet!X:X)), _xlfn.XLOOKUP(B157, MasterSheet!Q:Q, MasterSheet!X:X), "AWAITED")</f>
        <v>45868</v>
      </c>
      <c r="H157" s="1" t="str">
        <f>_xlfn.XLOOKUP(B157,MasterSheet!Q:Q,MasterSheet!Z:Z)</f>
        <v>Tuesday</v>
      </c>
    </row>
    <row r="158" spans="1:8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  <c r="G158" s="2">
        <f>IF(ISNUMBER(_xlfn.XLOOKUP(B158, MasterSheet!Q:Q, MasterSheet!X:X)), _xlfn.XLOOKUP(B158, MasterSheet!Q:Q, MasterSheet!X:X), "AWAITED")</f>
        <v>45868</v>
      </c>
      <c r="H158" s="1" t="str">
        <f>_xlfn.XLOOKUP(B158,MasterSheet!Q:Q,MasterSheet!Z:Z)</f>
        <v>Tuesday</v>
      </c>
    </row>
    <row r="159" spans="1:8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  <c r="G159" s="2">
        <f>IF(ISNUMBER(_xlfn.XLOOKUP(B159, MasterSheet!Q:Q, MasterSheet!X:X)), _xlfn.XLOOKUP(B159, MasterSheet!Q:Q, MasterSheet!X:X), "AWAITED")</f>
        <v>45869</v>
      </c>
      <c r="H159" s="1" t="str">
        <f>_xlfn.XLOOKUP(B159,MasterSheet!Q:Q,MasterSheet!Z:Z)</f>
        <v>Tuesday</v>
      </c>
    </row>
    <row r="160" spans="1:8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  <c r="G160" s="2">
        <f>IF(ISNUMBER(_xlfn.XLOOKUP(B160, MasterSheet!Q:Q, MasterSheet!X:X)), _xlfn.XLOOKUP(B160, MasterSheet!Q:Q, MasterSheet!X:X), "AWAITED")</f>
        <v>45868</v>
      </c>
      <c r="H160" s="1" t="str">
        <f>_xlfn.XLOOKUP(B160,MasterSheet!Q:Q,MasterSheet!Z:Z)</f>
        <v>Tuesday</v>
      </c>
    </row>
    <row r="161" spans="1:8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  <c r="G161" s="2">
        <f>IF(ISNUMBER(_xlfn.XLOOKUP(B161, MasterSheet!Q:Q, MasterSheet!X:X)), _xlfn.XLOOKUP(B161, MasterSheet!Q:Q, MasterSheet!X:X), "AWAITED")</f>
        <v>45869</v>
      </c>
      <c r="H161" s="1" t="str">
        <f>_xlfn.XLOOKUP(B161,MasterSheet!Q:Q,MasterSheet!Z:Z)</f>
        <v>Wednesday</v>
      </c>
    </row>
    <row r="162" spans="1:8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  <c r="G162" s="2">
        <f>IF(ISNUMBER(_xlfn.XLOOKUP(B162, MasterSheet!Q:Q, MasterSheet!X:X)), _xlfn.XLOOKUP(B162, MasterSheet!Q:Q, MasterSheet!X:X), "AWAITED")</f>
        <v>45873</v>
      </c>
      <c r="H162" s="1" t="str">
        <f>_xlfn.XLOOKUP(B162,MasterSheet!Q:Q,MasterSheet!Z:Z)</f>
        <v>Saturday</v>
      </c>
    </row>
    <row r="163" spans="1:8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  <c r="G163" s="2">
        <f>IF(ISNUMBER(_xlfn.XLOOKUP(B163, MasterSheet!Q:Q, MasterSheet!X:X)), _xlfn.XLOOKUP(B163, MasterSheet!Q:Q, MasterSheet!X:X), "AWAITED")</f>
        <v>45874</v>
      </c>
      <c r="H163" s="1" t="str">
        <f>_xlfn.XLOOKUP(B163,MasterSheet!Q:Q,MasterSheet!Z:Z)</f>
        <v>Saturday</v>
      </c>
    </row>
    <row r="164" spans="1:8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  <c r="G164" s="2">
        <f>IF(ISNUMBER(_xlfn.XLOOKUP(B164, MasterSheet!Q:Q, MasterSheet!X:X)), _xlfn.XLOOKUP(B164, MasterSheet!Q:Q, MasterSheet!X:X), "AWAITED")</f>
        <v>45873</v>
      </c>
      <c r="H164" s="1" t="str">
        <f>_xlfn.XLOOKUP(B164,MasterSheet!Q:Q,MasterSheet!Z:Z)</f>
        <v>Saturday</v>
      </c>
    </row>
    <row r="165" spans="1:8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  <c r="G165" s="2">
        <f>IF(ISNUMBER(_xlfn.XLOOKUP(B165, MasterSheet!Q:Q, MasterSheet!X:X)), _xlfn.XLOOKUP(B165, MasterSheet!Q:Q, MasterSheet!X:X), "AWAITED")</f>
        <v>45873</v>
      </c>
      <c r="H165" s="1" t="str">
        <f>_xlfn.XLOOKUP(B165,MasterSheet!Q:Q,MasterSheet!Z:Z)</f>
        <v>Saturday</v>
      </c>
    </row>
    <row r="166" spans="1:8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  <c r="G166" s="2">
        <f>IF(ISNUMBER(_xlfn.XLOOKUP(B166, MasterSheet!Q:Q, MasterSheet!X:X)), _xlfn.XLOOKUP(B166, MasterSheet!Q:Q, MasterSheet!X:X), "AWAITED")</f>
        <v>45873</v>
      </c>
      <c r="H166" s="1" t="str">
        <f>_xlfn.XLOOKUP(B166,MasterSheet!Q:Q,MasterSheet!Z:Z)</f>
        <v>Saturday</v>
      </c>
    </row>
    <row r="167" spans="1:8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  <c r="G167" s="2">
        <f>IF(ISNUMBER(_xlfn.XLOOKUP(B167, MasterSheet!Q:Q, MasterSheet!X:X)), _xlfn.XLOOKUP(B167, MasterSheet!Q:Q, MasterSheet!X:X), "AWAITED")</f>
        <v>45873</v>
      </c>
      <c r="H167" s="1" t="str">
        <f>_xlfn.XLOOKUP(B167,MasterSheet!Q:Q,MasterSheet!Z:Z)</f>
        <v>Saturday</v>
      </c>
    </row>
    <row r="168" spans="1:8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  <c r="G168" s="2">
        <f>IF(ISNUMBER(_xlfn.XLOOKUP(B168, MasterSheet!Q:Q, MasterSheet!X:X)), _xlfn.XLOOKUP(B168, MasterSheet!Q:Q, MasterSheet!X:X), "AWAITED")</f>
        <v>45873</v>
      </c>
      <c r="H168" s="1" t="str">
        <f>_xlfn.XLOOKUP(B168,MasterSheet!Q:Q,MasterSheet!Z:Z)</f>
        <v>Saturday</v>
      </c>
    </row>
    <row r="169" spans="1:8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  <c r="G169" s="2">
        <f>IF(ISNUMBER(_xlfn.XLOOKUP(B169, MasterSheet!Q:Q, MasterSheet!X:X)), _xlfn.XLOOKUP(B169, MasterSheet!Q:Q, MasterSheet!X:X), "AWAITED")</f>
        <v>45873</v>
      </c>
      <c r="H169" s="1" t="str">
        <f>_xlfn.XLOOKUP(B169,MasterSheet!Q:Q,MasterSheet!Z:Z)</f>
        <v>Saturday</v>
      </c>
    </row>
    <row r="170" spans="1:8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  <c r="G170" s="2">
        <f>IF(ISNUMBER(_xlfn.XLOOKUP(B170, MasterSheet!Q:Q, MasterSheet!X:X)), _xlfn.XLOOKUP(B170, MasterSheet!Q:Q, MasterSheet!X:X), "AWAITED")</f>
        <v>45873</v>
      </c>
      <c r="H170" s="1" t="str">
        <f>_xlfn.XLOOKUP(B170,MasterSheet!Q:Q,MasterSheet!Z:Z)</f>
        <v>Saturday</v>
      </c>
    </row>
    <row r="171" spans="1:8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  <c r="G171" s="2">
        <f>IF(ISNUMBER(_xlfn.XLOOKUP(B171, MasterSheet!Q:Q, MasterSheet!X:X)), _xlfn.XLOOKUP(B171, MasterSheet!Q:Q, MasterSheet!X:X), "AWAITED")</f>
        <v>45873</v>
      </c>
      <c r="H171" s="1" t="str">
        <f>_xlfn.XLOOKUP(B171,MasterSheet!Q:Q,MasterSheet!Z:Z)</f>
        <v>Saturday</v>
      </c>
    </row>
    <row r="172" spans="1:8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  <c r="G172" s="2">
        <f>IF(ISNUMBER(_xlfn.XLOOKUP(B172, MasterSheet!Q:Q, MasterSheet!X:X)), _xlfn.XLOOKUP(B172, MasterSheet!Q:Q, MasterSheet!X:X), "AWAITED")</f>
        <v>45873</v>
      </c>
      <c r="H172" s="1" t="str">
        <f>_xlfn.XLOOKUP(B172,MasterSheet!Q:Q,MasterSheet!Z:Z)</f>
        <v>Saturday</v>
      </c>
    </row>
    <row r="173" spans="1:8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  <c r="G173" s="2">
        <f>IF(ISNUMBER(_xlfn.XLOOKUP(B173, MasterSheet!Q:Q, MasterSheet!X:X)), _xlfn.XLOOKUP(B173, MasterSheet!Q:Q, MasterSheet!X:X), "AWAITED")</f>
        <v>45873</v>
      </c>
      <c r="H173" s="1" t="str">
        <f>_xlfn.XLOOKUP(B173,MasterSheet!Q:Q,MasterSheet!Z:Z)</f>
        <v>Saturday</v>
      </c>
    </row>
    <row r="174" spans="1:8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  <c r="G174" s="2">
        <f>IF(ISNUMBER(_xlfn.XLOOKUP(B174, MasterSheet!Q:Q, MasterSheet!X:X)), _xlfn.XLOOKUP(B174, MasterSheet!Q:Q, MasterSheet!X:X), "AWAITED")</f>
        <v>45873</v>
      </c>
      <c r="H174" s="1" t="str">
        <f>_xlfn.XLOOKUP(B174,MasterSheet!Q:Q,MasterSheet!Z:Z)</f>
        <v>Saturday</v>
      </c>
    </row>
    <row r="175" spans="1:8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  <c r="G175" s="2">
        <f>IF(ISNUMBER(_xlfn.XLOOKUP(B175, MasterSheet!Q:Q, MasterSheet!X:X)), _xlfn.XLOOKUP(B175, MasterSheet!Q:Q, MasterSheet!X:X), "AWAITED")</f>
        <v>45873</v>
      </c>
      <c r="H175" s="1" t="str">
        <f>_xlfn.XLOOKUP(B175,MasterSheet!Q:Q,MasterSheet!Z:Z)</f>
        <v>Saturday</v>
      </c>
    </row>
    <row r="176" spans="1:8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  <c r="G176" s="2">
        <f>IF(ISNUMBER(_xlfn.XLOOKUP(B176, MasterSheet!Q:Q, MasterSheet!X:X)), _xlfn.XLOOKUP(B176, MasterSheet!Q:Q, MasterSheet!X:X), "AWAITED")</f>
        <v>45874</v>
      </c>
      <c r="H176" s="1" t="str">
        <f>_xlfn.XLOOKUP(B176,MasterSheet!Q:Q,MasterSheet!Z:Z)</f>
        <v>Monday</v>
      </c>
    </row>
    <row r="177" spans="1:8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  <c r="G177" s="2">
        <f>IF(ISNUMBER(_xlfn.XLOOKUP(B177, MasterSheet!Q:Q, MasterSheet!X:X)), _xlfn.XLOOKUP(B177, MasterSheet!Q:Q, MasterSheet!X:X), "AWAITED")</f>
        <v>45874</v>
      </c>
      <c r="H177" s="1" t="str">
        <f>_xlfn.XLOOKUP(B177,MasterSheet!Q:Q,MasterSheet!Z:Z)</f>
        <v>Monday</v>
      </c>
    </row>
    <row r="178" spans="1:8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  <c r="G178" s="2">
        <f>IF(ISNUMBER(_xlfn.XLOOKUP(B178, MasterSheet!Q:Q, MasterSheet!X:X)), _xlfn.XLOOKUP(B178, MasterSheet!Q:Q, MasterSheet!X:X), "AWAITED")</f>
        <v>45875</v>
      </c>
      <c r="H178" s="1" t="str">
        <f>_xlfn.XLOOKUP(B178,MasterSheet!Q:Q,MasterSheet!Z:Z)</f>
        <v>Monday</v>
      </c>
    </row>
    <row r="179" spans="1:8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  <c r="G179" s="2">
        <f>IF(ISNUMBER(_xlfn.XLOOKUP(B179, MasterSheet!Q:Q, MasterSheet!X:X)), _xlfn.XLOOKUP(B179, MasterSheet!Q:Q, MasterSheet!X:X), "AWAITED")</f>
        <v>45874</v>
      </c>
      <c r="H179" s="1" t="str">
        <f>_xlfn.XLOOKUP(B179,MasterSheet!Q:Q,MasterSheet!Z:Z)</f>
        <v>Monday</v>
      </c>
    </row>
    <row r="180" spans="1:8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  <c r="G180" s="2">
        <f>IF(ISNUMBER(_xlfn.XLOOKUP(B180, MasterSheet!Q:Q, MasterSheet!X:X)), _xlfn.XLOOKUP(B180, MasterSheet!Q:Q, MasterSheet!X:X), "AWAITED")</f>
        <v>45875</v>
      </c>
      <c r="H180" s="1" t="str">
        <f>_xlfn.XLOOKUP(B180,MasterSheet!Q:Q,MasterSheet!Z:Z)</f>
        <v>Monday</v>
      </c>
    </row>
    <row r="181" spans="1:8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  <c r="G181" s="2">
        <f>IF(ISNUMBER(_xlfn.XLOOKUP(B181, MasterSheet!Q:Q, MasterSheet!X:X)), _xlfn.XLOOKUP(B181, MasterSheet!Q:Q, MasterSheet!X:X), "AWAITED")</f>
        <v>45876</v>
      </c>
      <c r="H181" s="1" t="str">
        <f>_xlfn.XLOOKUP(B181,MasterSheet!Q:Q,MasterSheet!Z:Z)</f>
        <v>Wednesday</v>
      </c>
    </row>
    <row r="182" spans="1:8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  <c r="G182" s="2">
        <f>IF(ISNUMBER(_xlfn.XLOOKUP(B182, MasterSheet!Q:Q, MasterSheet!X:X)), _xlfn.XLOOKUP(B182, MasterSheet!Q:Q, MasterSheet!X:X), "AWAITED")</f>
        <v>45876</v>
      </c>
      <c r="H182" s="1" t="str">
        <f>_xlfn.XLOOKUP(B182,MasterSheet!Q:Q,MasterSheet!Z:Z)</f>
        <v>Wednesday</v>
      </c>
    </row>
    <row r="183" spans="1:8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  <c r="G183" s="2">
        <f>IF(ISNUMBER(_xlfn.XLOOKUP(B183, MasterSheet!Q:Q, MasterSheet!X:X)), _xlfn.XLOOKUP(B183, MasterSheet!Q:Q, MasterSheet!X:X), "AWAITED")</f>
        <v>45877</v>
      </c>
      <c r="H183" s="1" t="str">
        <f>_xlfn.XLOOKUP(B183,MasterSheet!Q:Q,MasterSheet!Z:Z)</f>
        <v>Wednesday</v>
      </c>
    </row>
    <row r="184" spans="1:8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  <c r="G184" s="2">
        <f>IF(ISNUMBER(_xlfn.XLOOKUP(B184, MasterSheet!Q:Q, MasterSheet!X:X)), _xlfn.XLOOKUP(B184, MasterSheet!Q:Q, MasterSheet!X:X), "AWAITED")</f>
        <v>45876</v>
      </c>
      <c r="H184" s="1" t="str">
        <f>_xlfn.XLOOKUP(B184,MasterSheet!Q:Q,MasterSheet!Z:Z)</f>
        <v>Wednesday</v>
      </c>
    </row>
    <row r="185" spans="1:8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  <c r="G185" s="2">
        <f>IF(ISNUMBER(_xlfn.XLOOKUP(B185, MasterSheet!Q:Q, MasterSheet!X:X)), _xlfn.XLOOKUP(B185, MasterSheet!Q:Q, MasterSheet!X:X), "AWAITED")</f>
        <v>45876</v>
      </c>
      <c r="H185" s="1" t="str">
        <f>_xlfn.XLOOKUP(B185,MasterSheet!Q:Q,MasterSheet!Z:Z)</f>
        <v>Wednesday</v>
      </c>
    </row>
    <row r="186" spans="1:8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  <c r="G186" s="2">
        <f>IF(ISNUMBER(_xlfn.XLOOKUP(B186, MasterSheet!Q:Q, MasterSheet!X:X)), _xlfn.XLOOKUP(B186, MasterSheet!Q:Q, MasterSheet!X:X), "AWAITED")</f>
        <v>45876</v>
      </c>
      <c r="H186" s="1" t="str">
        <f>_xlfn.XLOOKUP(B186,MasterSheet!Q:Q,MasterSheet!Z:Z)</f>
        <v>Wednesday</v>
      </c>
    </row>
    <row r="187" spans="1:8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  <c r="G187" s="2">
        <f>IF(ISNUMBER(_xlfn.XLOOKUP(B187, MasterSheet!Q:Q, MasterSheet!X:X)), _xlfn.XLOOKUP(B187, MasterSheet!Q:Q, MasterSheet!X:X), "AWAITED")</f>
        <v>45876</v>
      </c>
      <c r="H187" s="1" t="str">
        <f>_xlfn.XLOOKUP(B187,MasterSheet!Q:Q,MasterSheet!Z:Z)</f>
        <v>Wednesday</v>
      </c>
    </row>
    <row r="188" spans="1:8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  <c r="G188" s="2">
        <f>IF(ISNUMBER(_xlfn.XLOOKUP(B188, MasterSheet!Q:Q, MasterSheet!X:X)), _xlfn.XLOOKUP(B188, MasterSheet!Q:Q, MasterSheet!X:X), "AWAITED")</f>
        <v>45881</v>
      </c>
      <c r="H188" s="1" t="str">
        <f>_xlfn.XLOOKUP(B188,MasterSheet!Q:Q,MasterSheet!Z:Z)</f>
        <v>Monday</v>
      </c>
    </row>
    <row r="189" spans="1:8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  <c r="G189" s="2">
        <f>IF(ISNUMBER(_xlfn.XLOOKUP(B189, MasterSheet!Q:Q, MasterSheet!X:X)), _xlfn.XLOOKUP(B189, MasterSheet!Q:Q, MasterSheet!X:X), "AWAITED")</f>
        <v>45881</v>
      </c>
      <c r="H189" s="1" t="str">
        <f>_xlfn.XLOOKUP(B189,MasterSheet!Q:Q,MasterSheet!Z:Z)</f>
        <v>Monday</v>
      </c>
    </row>
    <row r="190" spans="1:8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  <c r="G190" s="2">
        <f>IF(ISNUMBER(_xlfn.XLOOKUP(B190, MasterSheet!Q:Q, MasterSheet!X:X)), _xlfn.XLOOKUP(B190, MasterSheet!Q:Q, MasterSheet!X:X), "AWAITED")</f>
        <v>45881</v>
      </c>
      <c r="H190" s="1" t="str">
        <f>_xlfn.XLOOKUP(B190,MasterSheet!Q:Q,MasterSheet!Z:Z)</f>
        <v>Monday</v>
      </c>
    </row>
    <row r="191" spans="1:8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  <c r="G191" s="2">
        <f>IF(ISNUMBER(_xlfn.XLOOKUP(B191, MasterSheet!Q:Q, MasterSheet!X:X)), _xlfn.XLOOKUP(B191, MasterSheet!Q:Q, MasterSheet!X:X), "AWAITED")</f>
        <v>45881</v>
      </c>
      <c r="H191" s="1" t="str">
        <f>_xlfn.XLOOKUP(B191,MasterSheet!Q:Q,MasterSheet!Z:Z)</f>
        <v>Monday</v>
      </c>
    </row>
    <row r="192" spans="1:8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  <c r="G192" s="2">
        <f>IF(ISNUMBER(_xlfn.XLOOKUP(B192, MasterSheet!Q:Q, MasterSheet!X:X)), _xlfn.XLOOKUP(B192, MasterSheet!Q:Q, MasterSheet!X:X), "AWAITED")</f>
        <v>45883</v>
      </c>
      <c r="H192" s="1" t="str">
        <f>_xlfn.XLOOKUP(B192,MasterSheet!Q:Q,MasterSheet!Z:Z)</f>
        <v>Monday</v>
      </c>
    </row>
    <row r="193" spans="1:8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  <c r="G193" s="2">
        <f>IF(ISNUMBER(_xlfn.XLOOKUP(B193, MasterSheet!Q:Q, MasterSheet!X:X)), _xlfn.XLOOKUP(B193, MasterSheet!Q:Q, MasterSheet!X:X), "AWAITED")</f>
        <v>45881</v>
      </c>
      <c r="H193" s="1" t="str">
        <f>_xlfn.XLOOKUP(B193,MasterSheet!Q:Q,MasterSheet!Z:Z)</f>
        <v>Monday</v>
      </c>
    </row>
    <row r="194" spans="1:8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  <c r="G194" s="2">
        <f>IF(ISNUMBER(_xlfn.XLOOKUP(B194, MasterSheet!Q:Q, MasterSheet!X:X)), _xlfn.XLOOKUP(B194, MasterSheet!Q:Q, MasterSheet!X:X), "AWAITED")</f>
        <v>45881</v>
      </c>
      <c r="H194" s="1" t="str">
        <f>_xlfn.XLOOKUP(B194,MasterSheet!Q:Q,MasterSheet!Z:Z)</f>
        <v>Monday</v>
      </c>
    </row>
    <row r="195" spans="1:8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  <c r="G195" s="2">
        <f>IF(ISNUMBER(_xlfn.XLOOKUP(B195, MasterSheet!Q:Q, MasterSheet!X:X)), _xlfn.XLOOKUP(B195, MasterSheet!Q:Q, MasterSheet!X:X), "AWAITED")</f>
        <v>45881</v>
      </c>
      <c r="H195" s="1" t="str">
        <f>_xlfn.XLOOKUP(B195,MasterSheet!Q:Q,MasterSheet!Z:Z)</f>
        <v>Monday</v>
      </c>
    </row>
    <row r="196" spans="1:8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  <c r="G196" s="2">
        <f>IF(ISNUMBER(_xlfn.XLOOKUP(B196, MasterSheet!Q:Q, MasterSheet!X:X)), _xlfn.XLOOKUP(B196, MasterSheet!Q:Q, MasterSheet!X:X), "AWAITED")</f>
        <v>45881</v>
      </c>
      <c r="H196" s="1" t="str">
        <f>_xlfn.XLOOKUP(B196,MasterSheet!Q:Q,MasterSheet!Z:Z)</f>
        <v>Monday</v>
      </c>
    </row>
    <row r="197" spans="1:8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  <c r="G197" s="2">
        <f>IF(ISNUMBER(_xlfn.XLOOKUP(B197, MasterSheet!Q:Q, MasterSheet!X:X)), _xlfn.XLOOKUP(B197, MasterSheet!Q:Q, MasterSheet!X:X), "AWAITED")</f>
        <v>45882</v>
      </c>
      <c r="H197" s="1" t="str">
        <f>_xlfn.XLOOKUP(B197,MasterSheet!Q:Q,MasterSheet!Z:Z)</f>
        <v>Monday</v>
      </c>
    </row>
    <row r="198" spans="1:8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  <c r="G198" s="2">
        <f>IF(ISNUMBER(_xlfn.XLOOKUP(B198, MasterSheet!Q:Q, MasterSheet!X:X)), _xlfn.XLOOKUP(B198, MasterSheet!Q:Q, MasterSheet!X:X), "AWAITED")</f>
        <v>45881</v>
      </c>
      <c r="H198" s="1" t="str">
        <f>_xlfn.XLOOKUP(B198,MasterSheet!Q:Q,MasterSheet!Z:Z)</f>
        <v>Monday</v>
      </c>
    </row>
    <row r="199" spans="1:8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  <c r="G199" s="2">
        <f>IF(ISNUMBER(_xlfn.XLOOKUP(B199, MasterSheet!Q:Q, MasterSheet!X:X)), _xlfn.XLOOKUP(B199, MasterSheet!Q:Q, MasterSheet!X:X), "AWAITED")</f>
        <v>45881</v>
      </c>
      <c r="H199" s="1" t="str">
        <f>_xlfn.XLOOKUP(B199,MasterSheet!Q:Q,MasterSheet!Z:Z)</f>
        <v>Monday</v>
      </c>
    </row>
    <row r="200" spans="1:8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  <c r="G200" s="2">
        <f>IF(ISNUMBER(_xlfn.XLOOKUP(B200, MasterSheet!Q:Q, MasterSheet!X:X)), _xlfn.XLOOKUP(B200, MasterSheet!Q:Q, MasterSheet!X:X), "AWAITED")</f>
        <v>45881</v>
      </c>
      <c r="H200" s="1" t="str">
        <f>_xlfn.XLOOKUP(B200,MasterSheet!Q:Q,MasterSheet!Z:Z)</f>
        <v>Monday</v>
      </c>
    </row>
    <row r="201" spans="1:8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  <c r="G201" s="2">
        <f>IF(ISNUMBER(_xlfn.XLOOKUP(B201, MasterSheet!Q:Q, MasterSheet!X:X)), _xlfn.XLOOKUP(B201, MasterSheet!Q:Q, MasterSheet!X:X), "AWAITED")</f>
        <v>45881</v>
      </c>
      <c r="H201" s="1" t="str">
        <f>_xlfn.XLOOKUP(B201,MasterSheet!Q:Q,MasterSheet!Z:Z)</f>
        <v>Monday</v>
      </c>
    </row>
    <row r="202" spans="1:8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  <c r="G202" s="2">
        <f>IF(ISNUMBER(_xlfn.XLOOKUP(B202, MasterSheet!Q:Q, MasterSheet!X:X)), _xlfn.XLOOKUP(B202, MasterSheet!Q:Q, MasterSheet!X:X), "AWAITED")</f>
        <v>45881</v>
      </c>
      <c r="H202" s="1" t="str">
        <f>_xlfn.XLOOKUP(B202,MasterSheet!Q:Q,MasterSheet!Z:Z)</f>
        <v>Monday</v>
      </c>
    </row>
    <row r="203" spans="1:8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  <c r="G203" s="2">
        <f>IF(ISNUMBER(_xlfn.XLOOKUP(B203, MasterSheet!Q:Q, MasterSheet!X:X)), _xlfn.XLOOKUP(B203, MasterSheet!Q:Q, MasterSheet!X:X), "AWAITED")</f>
        <v>45882</v>
      </c>
      <c r="H203" s="1" t="str">
        <f>_xlfn.XLOOKUP(B203,MasterSheet!Q:Q,MasterSheet!Z:Z)</f>
        <v>Monday</v>
      </c>
    </row>
    <row r="204" spans="1:8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  <c r="G204" s="2">
        <f>IF(ISNUMBER(_xlfn.XLOOKUP(B204, MasterSheet!Q:Q, MasterSheet!X:X)), _xlfn.XLOOKUP(B204, MasterSheet!Q:Q, MasterSheet!X:X), "AWAITED")</f>
        <v>45881</v>
      </c>
      <c r="H204" s="1" t="str">
        <f>_xlfn.XLOOKUP(B204,MasterSheet!Q:Q,MasterSheet!Z:Z)</f>
        <v>Monday</v>
      </c>
    </row>
    <row r="205" spans="1:8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  <c r="G205" s="2">
        <f>IF(ISNUMBER(_xlfn.XLOOKUP(B205, MasterSheet!Q:Q, MasterSheet!X:X)), _xlfn.XLOOKUP(B205, MasterSheet!Q:Q, MasterSheet!X:X), "AWAITED")</f>
        <v>45881</v>
      </c>
      <c r="H205" s="1" t="str">
        <f>_xlfn.XLOOKUP(B205,MasterSheet!Q:Q,MasterSheet!Z:Z)</f>
        <v>Monday</v>
      </c>
    </row>
    <row r="206" spans="1:8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  <c r="G206" s="2">
        <f>IF(ISNUMBER(_xlfn.XLOOKUP(B206, MasterSheet!Q:Q, MasterSheet!X:X)), _xlfn.XLOOKUP(B206, MasterSheet!Q:Q, MasterSheet!X:X), "AWAITED")</f>
        <v>45882</v>
      </c>
      <c r="H206" s="1" t="str">
        <f>_xlfn.XLOOKUP(B206,MasterSheet!Q:Q,MasterSheet!Z:Z)</f>
        <v>Tuesday</v>
      </c>
    </row>
    <row r="207" spans="1:8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  <c r="G207" s="2">
        <f>IF(ISNUMBER(_xlfn.XLOOKUP(B207, MasterSheet!Q:Q, MasterSheet!X:X)), _xlfn.XLOOKUP(B207, MasterSheet!Q:Q, MasterSheet!X:X), "AWAITED")</f>
        <v>45889</v>
      </c>
      <c r="H207" s="1" t="str">
        <f>_xlfn.XLOOKUP(B207,MasterSheet!Q:Q,MasterSheet!Z:Z)</f>
        <v>Monday</v>
      </c>
    </row>
    <row r="208" spans="1:8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  <c r="G208" s="2">
        <f>IF(ISNUMBER(_xlfn.XLOOKUP(B208, MasterSheet!Q:Q, MasterSheet!X:X)), _xlfn.XLOOKUP(B208, MasterSheet!Q:Q, MasterSheet!X:X), "AWAITED")</f>
        <v>45888</v>
      </c>
      <c r="H208" s="1" t="str">
        <f>_xlfn.XLOOKUP(B208,MasterSheet!Q:Q,MasterSheet!Z:Z)</f>
        <v>Monday</v>
      </c>
    </row>
    <row r="209" spans="1:8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  <c r="G209" s="2">
        <f>IF(ISNUMBER(_xlfn.XLOOKUP(B209, MasterSheet!Q:Q, MasterSheet!X:X)), _xlfn.XLOOKUP(B209, MasterSheet!Q:Q, MasterSheet!X:X), "AWAITED")</f>
        <v>45888</v>
      </c>
      <c r="H209" s="1" t="str">
        <f>_xlfn.XLOOKUP(B209,MasterSheet!Q:Q,MasterSheet!Z:Z)</f>
        <v>Monday</v>
      </c>
    </row>
    <row r="210" spans="1:8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  <c r="G210" s="2">
        <f>IF(ISNUMBER(_xlfn.XLOOKUP(B210, MasterSheet!Q:Q, MasterSheet!X:X)), _xlfn.XLOOKUP(B210, MasterSheet!Q:Q, MasterSheet!X:X), "AWAITED")</f>
        <v>45888</v>
      </c>
      <c r="H210" s="1" t="str">
        <f>_xlfn.XLOOKUP(B210,MasterSheet!Q:Q,MasterSheet!Z:Z)</f>
        <v>Monday</v>
      </c>
    </row>
    <row r="211" spans="1:8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  <c r="G211" s="2">
        <f>IF(ISNUMBER(_xlfn.XLOOKUP(B211, MasterSheet!Q:Q, MasterSheet!X:X)), _xlfn.XLOOKUP(B211, MasterSheet!Q:Q, MasterSheet!X:X), "AWAITED")</f>
        <v>45889</v>
      </c>
      <c r="H211" s="1" t="str">
        <f>_xlfn.XLOOKUP(B211,MasterSheet!Q:Q,MasterSheet!Z:Z)</f>
        <v>Monday</v>
      </c>
    </row>
    <row r="212" spans="1:8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  <c r="G212" s="2">
        <f>IF(ISNUMBER(_xlfn.XLOOKUP(B212, MasterSheet!Q:Q, MasterSheet!X:X)), _xlfn.XLOOKUP(B212, MasterSheet!Q:Q, MasterSheet!X:X), "AWAITED")</f>
        <v>45889</v>
      </c>
      <c r="H212" s="1" t="str">
        <f>_xlfn.XLOOKUP(B212,MasterSheet!Q:Q,MasterSheet!Z:Z)</f>
        <v>Monday</v>
      </c>
    </row>
    <row r="213" spans="1:8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  <c r="G213" s="2">
        <f>IF(ISNUMBER(_xlfn.XLOOKUP(B213, MasterSheet!Q:Q, MasterSheet!X:X)), _xlfn.XLOOKUP(B213, MasterSheet!Q:Q, MasterSheet!X:X), "AWAITED")</f>
        <v>45889</v>
      </c>
      <c r="H213" s="1" t="str">
        <f>_xlfn.XLOOKUP(B213,MasterSheet!Q:Q,MasterSheet!Z:Z)</f>
        <v>Monday</v>
      </c>
    </row>
    <row r="214" spans="1:8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  <c r="G214" s="2">
        <f>IF(ISNUMBER(_xlfn.XLOOKUP(B214, MasterSheet!Q:Q, MasterSheet!X:X)), _xlfn.XLOOKUP(B214, MasterSheet!Q:Q, MasterSheet!X:X), "AWAITED")</f>
        <v>45888</v>
      </c>
      <c r="H214" s="1" t="str">
        <f>_xlfn.XLOOKUP(B214,MasterSheet!Q:Q,MasterSheet!Z:Z)</f>
        <v>Monday</v>
      </c>
    </row>
    <row r="215" spans="1:8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  <c r="G215" s="2">
        <f>IF(ISNUMBER(_xlfn.XLOOKUP(B215, MasterSheet!Q:Q, MasterSheet!X:X)), _xlfn.XLOOKUP(B215, MasterSheet!Q:Q, MasterSheet!X:X), "AWAITED")</f>
        <v>45889</v>
      </c>
      <c r="H215" s="1" t="str">
        <f>_xlfn.XLOOKUP(B215,MasterSheet!Q:Q,MasterSheet!Z:Z)</f>
        <v>Monday</v>
      </c>
    </row>
    <row r="216" spans="1:8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  <c r="G216" s="2">
        <f>IF(ISNUMBER(_xlfn.XLOOKUP(B216, MasterSheet!Q:Q, MasterSheet!X:X)), _xlfn.XLOOKUP(B216, MasterSheet!Q:Q, MasterSheet!X:X), "AWAITED")</f>
        <v>45888</v>
      </c>
      <c r="H216" s="1" t="str">
        <f>_xlfn.XLOOKUP(B216,MasterSheet!Q:Q,MasterSheet!Z:Z)</f>
        <v>Monday</v>
      </c>
    </row>
    <row r="217" spans="1:8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  <c r="G217" s="2">
        <f>IF(ISNUMBER(_xlfn.XLOOKUP(B217, MasterSheet!Q:Q, MasterSheet!X:X)), _xlfn.XLOOKUP(B217, MasterSheet!Q:Q, MasterSheet!X:X), "AWAITED")</f>
        <v>45889</v>
      </c>
      <c r="H217" s="1" t="str">
        <f>_xlfn.XLOOKUP(B217,MasterSheet!Q:Q,MasterSheet!Z:Z)</f>
        <v>Monday</v>
      </c>
    </row>
    <row r="218" spans="1:8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  <c r="G218" s="2">
        <f>IF(ISNUMBER(_xlfn.XLOOKUP(B218, MasterSheet!Q:Q, MasterSheet!X:X)), _xlfn.XLOOKUP(B218, MasterSheet!Q:Q, MasterSheet!X:X), "AWAITED")</f>
        <v>45888</v>
      </c>
      <c r="H218" s="1" t="str">
        <f>_xlfn.XLOOKUP(B218,MasterSheet!Q:Q,MasterSheet!Z:Z)</f>
        <v>Monday</v>
      </c>
    </row>
    <row r="219" spans="1:8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  <c r="G219" s="2">
        <f>IF(ISNUMBER(_xlfn.XLOOKUP(B219, MasterSheet!Q:Q, MasterSheet!X:X)), _xlfn.XLOOKUP(B219, MasterSheet!Q:Q, MasterSheet!X:X), "AWAITED")</f>
        <v>45888</v>
      </c>
      <c r="H219" s="1" t="str">
        <f>_xlfn.XLOOKUP(B219,MasterSheet!Q:Q,MasterSheet!Z:Z)</f>
        <v>Monday</v>
      </c>
    </row>
    <row r="220" spans="1:8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  <c r="G220" s="2">
        <f>IF(ISNUMBER(_xlfn.XLOOKUP(B220, MasterSheet!Q:Q, MasterSheet!X:X)), _xlfn.XLOOKUP(B220, MasterSheet!Q:Q, MasterSheet!X:X), "AWAITED")</f>
        <v>45888</v>
      </c>
      <c r="H220" s="1" t="str">
        <f>_xlfn.XLOOKUP(B220,MasterSheet!Q:Q,MasterSheet!Z:Z)</f>
        <v>Monday</v>
      </c>
    </row>
    <row r="221" spans="1:8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  <c r="G221" s="2">
        <f>IF(ISNUMBER(_xlfn.XLOOKUP(B221, MasterSheet!Q:Q, MasterSheet!X:X)), _xlfn.XLOOKUP(B221, MasterSheet!Q:Q, MasterSheet!X:X), "AWAITED")</f>
        <v>45888</v>
      </c>
      <c r="H221" s="1" t="str">
        <f>_xlfn.XLOOKUP(B221,MasterSheet!Q:Q,MasterSheet!Z:Z)</f>
        <v>Monday</v>
      </c>
    </row>
    <row r="222" spans="1:8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  <c r="G222" s="2">
        <f>IF(ISNUMBER(_xlfn.XLOOKUP(B222, MasterSheet!Q:Q, MasterSheet!X:X)), _xlfn.XLOOKUP(B222, MasterSheet!Q:Q, MasterSheet!X:X), "AWAITED")</f>
        <v>45888</v>
      </c>
      <c r="H222" s="1" t="str">
        <f>_xlfn.XLOOKUP(B222,MasterSheet!Q:Q,MasterSheet!Z:Z)</f>
        <v>Monday</v>
      </c>
    </row>
    <row r="223" spans="1:8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  <c r="G223" s="2">
        <f>IF(ISNUMBER(_xlfn.XLOOKUP(B223, MasterSheet!Q:Q, MasterSheet!X:X)), _xlfn.XLOOKUP(B223, MasterSheet!Q:Q, MasterSheet!X:X), "AWAITED")</f>
        <v>45888</v>
      </c>
      <c r="H223" s="1" t="str">
        <f>_xlfn.XLOOKUP(B223,MasterSheet!Q:Q,MasterSheet!Z:Z)</f>
        <v>Monday</v>
      </c>
    </row>
    <row r="224" spans="1:8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  <c r="G224" s="2">
        <f>IF(ISNUMBER(_xlfn.XLOOKUP(B224, MasterSheet!Q:Q, MasterSheet!X:X)), _xlfn.XLOOKUP(B224, MasterSheet!Q:Q, MasterSheet!X:X), "AWAITED")</f>
        <v>45890</v>
      </c>
      <c r="H224" s="1" t="str">
        <f>_xlfn.XLOOKUP(B224,MasterSheet!Q:Q,MasterSheet!Z:Z)</f>
        <v>Tuesday</v>
      </c>
    </row>
    <row r="225" spans="1:8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  <c r="G225" s="2">
        <f>IF(ISNUMBER(_xlfn.XLOOKUP(B225, MasterSheet!Q:Q, MasterSheet!X:X)), _xlfn.XLOOKUP(B225, MasterSheet!Q:Q, MasterSheet!X:X), "AWAITED")</f>
        <v>45890</v>
      </c>
      <c r="H225" s="1" t="str">
        <f>_xlfn.XLOOKUP(B225,MasterSheet!Q:Q,MasterSheet!Z:Z)</f>
        <v>Tuesday</v>
      </c>
    </row>
    <row r="226" spans="1:8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  <c r="G226" s="2">
        <f>IF(ISNUMBER(_xlfn.XLOOKUP(B226, MasterSheet!Q:Q, MasterSheet!X:X)), _xlfn.XLOOKUP(B226, MasterSheet!Q:Q, MasterSheet!X:X), "AWAITED")</f>
        <v>45889</v>
      </c>
      <c r="H226" s="1" t="str">
        <f>_xlfn.XLOOKUP(B226,MasterSheet!Q:Q,MasterSheet!Z:Z)</f>
        <v>Tuesday</v>
      </c>
    </row>
    <row r="227" spans="1:8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  <c r="G227" s="2">
        <f>IF(ISNUMBER(_xlfn.XLOOKUP(B227, MasterSheet!Q:Q, MasterSheet!X:X)), _xlfn.XLOOKUP(B227, MasterSheet!Q:Q, MasterSheet!X:X), "AWAITED")</f>
        <v>45889</v>
      </c>
      <c r="H227" s="1" t="str">
        <f>_xlfn.XLOOKUP(B227,MasterSheet!Q:Q,MasterSheet!Z:Z)</f>
        <v>Tuesday</v>
      </c>
    </row>
    <row r="228" spans="1:8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  <c r="G228" s="2">
        <f>IF(ISNUMBER(_xlfn.XLOOKUP(B228, MasterSheet!Q:Q, MasterSheet!X:X)), _xlfn.XLOOKUP(B228, MasterSheet!Q:Q, MasterSheet!X:X), "AWAITED")</f>
        <v>45892</v>
      </c>
      <c r="H228" s="1" t="str">
        <f>_xlfn.XLOOKUP(B228,MasterSheet!Q:Q,MasterSheet!Z:Z)</f>
        <v>Tuesday</v>
      </c>
    </row>
    <row r="229" spans="1:8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  <c r="G229" s="2">
        <f>IF(ISNUMBER(_xlfn.XLOOKUP(B229, MasterSheet!Q:Q, MasterSheet!X:X)), _xlfn.XLOOKUP(B229, MasterSheet!Q:Q, MasterSheet!X:X), "AWAITED")</f>
        <v>45889</v>
      </c>
      <c r="H229" s="1" t="str">
        <f>_xlfn.XLOOKUP(B229,MasterSheet!Q:Q,MasterSheet!Z:Z)</f>
        <v>Tuesday</v>
      </c>
    </row>
    <row r="230" spans="1:8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  <c r="G230" s="2">
        <f>IF(ISNUMBER(_xlfn.XLOOKUP(B230, MasterSheet!Q:Q, MasterSheet!X:X)), _xlfn.XLOOKUP(B230, MasterSheet!Q:Q, MasterSheet!X:X), "AWAITED")</f>
        <v>45891</v>
      </c>
      <c r="H230" s="1" t="str">
        <f>_xlfn.XLOOKUP(B230,MasterSheet!Q:Q,MasterSheet!Z:Z)</f>
        <v>Tuesday</v>
      </c>
    </row>
    <row r="231" spans="1:8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  <c r="G231" s="2">
        <f>IF(ISNUMBER(_xlfn.XLOOKUP(B231, MasterSheet!Q:Q, MasterSheet!X:X)), _xlfn.XLOOKUP(B231, MasterSheet!Q:Q, MasterSheet!X:X), "AWAITED")</f>
        <v>45892</v>
      </c>
      <c r="H231" s="1" t="str">
        <f>_xlfn.XLOOKUP(B231,MasterSheet!Q:Q,MasterSheet!Z:Z)</f>
        <v>Tuesday</v>
      </c>
    </row>
    <row r="232" spans="1:8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  <c r="G232" s="2">
        <f>IF(ISNUMBER(_xlfn.XLOOKUP(B232, MasterSheet!Q:Q, MasterSheet!X:X)), _xlfn.XLOOKUP(B232, MasterSheet!Q:Q, MasterSheet!X:X), "AWAITED")</f>
        <v>45890</v>
      </c>
      <c r="H232" s="1" t="str">
        <f>_xlfn.XLOOKUP(B232,MasterSheet!Q:Q,MasterSheet!Z:Z)</f>
        <v>Tuesday</v>
      </c>
    </row>
    <row r="233" spans="1:8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  <c r="G233" s="2">
        <f>IF(ISNUMBER(_xlfn.XLOOKUP(B233, MasterSheet!Q:Q, MasterSheet!X:X)), _xlfn.XLOOKUP(B233, MasterSheet!Q:Q, MasterSheet!X:X), "AWAITED")</f>
        <v>45894</v>
      </c>
      <c r="H233" s="1" t="str">
        <f>_xlfn.XLOOKUP(B233,MasterSheet!Q:Q,MasterSheet!Z:Z)</f>
        <v>Saturday</v>
      </c>
    </row>
    <row r="234" spans="1:8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  <c r="G234" s="2">
        <f>IF(ISNUMBER(_xlfn.XLOOKUP(B234, MasterSheet!Q:Q, MasterSheet!X:X)), _xlfn.XLOOKUP(B234, MasterSheet!Q:Q, MasterSheet!X:X), "AWAITED")</f>
        <v>45893</v>
      </c>
      <c r="H234" s="1" t="str">
        <f>_xlfn.XLOOKUP(B234,MasterSheet!Q:Q,MasterSheet!Z:Z)</f>
        <v>Saturday</v>
      </c>
    </row>
    <row r="235" spans="1:8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  <c r="G235" s="2">
        <f>IF(ISNUMBER(_xlfn.XLOOKUP(B235, MasterSheet!Q:Q, MasterSheet!X:X)), _xlfn.XLOOKUP(B235, MasterSheet!Q:Q, MasterSheet!X:X), "AWAITED")</f>
        <v>45894</v>
      </c>
      <c r="H235" s="1" t="str">
        <f>_xlfn.XLOOKUP(B235,MasterSheet!Q:Q,MasterSheet!Z:Z)</f>
        <v>Saturday</v>
      </c>
    </row>
    <row r="236" spans="1:8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  <c r="G236" s="2">
        <f>IF(ISNUMBER(_xlfn.XLOOKUP(B236, MasterSheet!Q:Q, MasterSheet!X:X)), _xlfn.XLOOKUP(B236, MasterSheet!Q:Q, MasterSheet!X:X), "AWAITED")</f>
        <v>45894</v>
      </c>
      <c r="H236" s="1" t="str">
        <f>_xlfn.XLOOKUP(B236,MasterSheet!Q:Q,MasterSheet!Z:Z)</f>
        <v>Saturday</v>
      </c>
    </row>
    <row r="237" spans="1:8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  <c r="G237" s="2">
        <f>IF(ISNUMBER(_xlfn.XLOOKUP(B237, MasterSheet!Q:Q, MasterSheet!X:X)), _xlfn.XLOOKUP(B237, MasterSheet!Q:Q, MasterSheet!X:X), "AWAITED")</f>
        <v>45894</v>
      </c>
      <c r="H237" s="1" t="str">
        <f>_xlfn.XLOOKUP(B237,MasterSheet!Q:Q,MasterSheet!Z:Z)</f>
        <v>Saturday</v>
      </c>
    </row>
    <row r="238" spans="1:8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  <c r="G238" s="2">
        <f>IF(ISNUMBER(_xlfn.XLOOKUP(B238, MasterSheet!Q:Q, MasterSheet!X:X)), _xlfn.XLOOKUP(B238, MasterSheet!Q:Q, MasterSheet!X:X), "AWAITED")</f>
        <v>45894</v>
      </c>
      <c r="H238" s="1" t="str">
        <f>_xlfn.XLOOKUP(B238,MasterSheet!Q:Q,MasterSheet!Z:Z)</f>
        <v>Saturday</v>
      </c>
    </row>
    <row r="239" spans="1:8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  <c r="G239" s="2">
        <f>IF(ISNUMBER(_xlfn.XLOOKUP(B239, MasterSheet!Q:Q, MasterSheet!X:X)), _xlfn.XLOOKUP(B239, MasterSheet!Q:Q, MasterSheet!X:X), "AWAITED")</f>
        <v>45896</v>
      </c>
      <c r="H239" s="1" t="str">
        <f>_xlfn.XLOOKUP(B239,MasterSheet!Q:Q,MasterSheet!Z:Z)</f>
        <v>Saturday</v>
      </c>
    </row>
    <row r="240" spans="1:8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  <c r="G240" s="2">
        <f>IF(ISNUMBER(_xlfn.XLOOKUP(B240, MasterSheet!Q:Q, MasterSheet!X:X)), _xlfn.XLOOKUP(B240, MasterSheet!Q:Q, MasterSheet!X:X), "AWAITED")</f>
        <v>45894</v>
      </c>
      <c r="H240" s="1" t="str">
        <f>_xlfn.XLOOKUP(B240,MasterSheet!Q:Q,MasterSheet!Z:Z)</f>
        <v>Saturday</v>
      </c>
    </row>
    <row r="241" spans="1:8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  <c r="G241" s="2">
        <f>IF(ISNUMBER(_xlfn.XLOOKUP(B241, MasterSheet!Q:Q, MasterSheet!X:X)), _xlfn.XLOOKUP(B241, MasterSheet!Q:Q, MasterSheet!X:X), "AWAITED")</f>
        <v>45894</v>
      </c>
      <c r="H241" s="1" t="str">
        <f>_xlfn.XLOOKUP(B241,MasterSheet!Q:Q,MasterSheet!Z:Z)</f>
        <v>Saturday</v>
      </c>
    </row>
    <row r="242" spans="1:8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  <c r="G242" s="2">
        <f>IF(ISNUMBER(_xlfn.XLOOKUP(B242, MasterSheet!Q:Q, MasterSheet!X:X)), _xlfn.XLOOKUP(B242, MasterSheet!Q:Q, MasterSheet!X:X), "AWAITED")</f>
        <v>45894</v>
      </c>
      <c r="H242" s="1" t="str">
        <f>_xlfn.XLOOKUP(B242,MasterSheet!Q:Q,MasterSheet!Z:Z)</f>
        <v>Saturday</v>
      </c>
    </row>
    <row r="243" spans="1:8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  <c r="G243" s="2">
        <f>IF(ISNUMBER(_xlfn.XLOOKUP(B243, MasterSheet!Q:Q, MasterSheet!X:X)), _xlfn.XLOOKUP(B243, MasterSheet!Q:Q, MasterSheet!X:X), "AWAITED")</f>
        <v>45894</v>
      </c>
      <c r="H243" s="1" t="str">
        <f>_xlfn.XLOOKUP(B243,MasterSheet!Q:Q,MasterSheet!Z:Z)</f>
        <v>Saturday</v>
      </c>
    </row>
    <row r="244" spans="1:8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  <c r="G244" s="2">
        <f>IF(ISNUMBER(_xlfn.XLOOKUP(B244, MasterSheet!Q:Q, MasterSheet!X:X)), _xlfn.XLOOKUP(B244, MasterSheet!Q:Q, MasterSheet!X:X), "AWAITED")</f>
        <v>45894</v>
      </c>
      <c r="H244" s="1" t="str">
        <f>_xlfn.XLOOKUP(B244,MasterSheet!Q:Q,MasterSheet!Z:Z)</f>
        <v>Saturday</v>
      </c>
    </row>
    <row r="245" spans="1:8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  <c r="G245" s="2">
        <f>IF(ISNUMBER(_xlfn.XLOOKUP(B245, MasterSheet!Q:Q, MasterSheet!X:X)), _xlfn.XLOOKUP(B245, MasterSheet!Q:Q, MasterSheet!X:X), "AWAITED")</f>
        <v>45895</v>
      </c>
      <c r="H245" s="1" t="str">
        <f>_xlfn.XLOOKUP(B245,MasterSheet!Q:Q,MasterSheet!Z:Z)</f>
        <v>Saturday</v>
      </c>
    </row>
    <row r="246" spans="1:8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  <c r="G246" s="2">
        <f>IF(ISNUMBER(_xlfn.XLOOKUP(B246, MasterSheet!Q:Q, MasterSheet!X:X)), _xlfn.XLOOKUP(B246, MasterSheet!Q:Q, MasterSheet!X:X), "AWAITED")</f>
        <v>45894</v>
      </c>
      <c r="H246" s="1" t="str">
        <f>_xlfn.XLOOKUP(B246,MasterSheet!Q:Q,MasterSheet!Z:Z)</f>
        <v>Saturday</v>
      </c>
    </row>
    <row r="247" spans="1:8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  <c r="G247" s="2">
        <f>IF(ISNUMBER(_xlfn.XLOOKUP(B247, MasterSheet!Q:Q, MasterSheet!X:X)), _xlfn.XLOOKUP(B247, MasterSheet!Q:Q, MasterSheet!X:X), "AWAITED")</f>
        <v>45894</v>
      </c>
      <c r="H247" s="1" t="str">
        <f>_xlfn.XLOOKUP(B247,MasterSheet!Q:Q,MasterSheet!Z:Z)</f>
        <v>Saturday</v>
      </c>
    </row>
    <row r="248" spans="1:8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  <c r="G248" s="2">
        <f>IF(ISNUMBER(_xlfn.XLOOKUP(B248, MasterSheet!Q:Q, MasterSheet!X:X)), _xlfn.XLOOKUP(B248, MasterSheet!Q:Q, MasterSheet!X:X), "AWAITED")</f>
        <v>45894</v>
      </c>
      <c r="H248" s="1" t="str">
        <f>_xlfn.XLOOKUP(B248,MasterSheet!Q:Q,MasterSheet!Z:Z)</f>
        <v>Saturday</v>
      </c>
    </row>
    <row r="249" spans="1:8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  <c r="G249" s="2">
        <f>IF(ISNUMBER(_xlfn.XLOOKUP(B249, MasterSheet!Q:Q, MasterSheet!X:X)), _xlfn.XLOOKUP(B249, MasterSheet!Q:Q, MasterSheet!X:X), "AWAITED")</f>
        <v>45894</v>
      </c>
      <c r="H249" s="1" t="str">
        <f>_xlfn.XLOOKUP(B249,MasterSheet!Q:Q,MasterSheet!Z:Z)</f>
        <v>Saturday</v>
      </c>
    </row>
    <row r="250" spans="1:8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  <c r="G250" s="2">
        <f>IF(ISNUMBER(_xlfn.XLOOKUP(B250, MasterSheet!Q:Q, MasterSheet!X:X)), _xlfn.XLOOKUP(B250, MasterSheet!Q:Q, MasterSheet!X:X), "AWAITED")</f>
        <v>45894</v>
      </c>
      <c r="H250" s="1" t="str">
        <f>_xlfn.XLOOKUP(B250,MasterSheet!Q:Q,MasterSheet!Z:Z)</f>
        <v>Saturday</v>
      </c>
    </row>
    <row r="251" spans="1:8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  <c r="G251" s="2">
        <f>IF(ISNUMBER(_xlfn.XLOOKUP(B251, MasterSheet!Q:Q, MasterSheet!X:X)), _xlfn.XLOOKUP(B251, MasterSheet!Q:Q, MasterSheet!X:X), "AWAITED")</f>
        <v>45894</v>
      </c>
      <c r="H251" s="1" t="str">
        <f>_xlfn.XLOOKUP(B251,MasterSheet!Q:Q,MasterSheet!Z:Z)</f>
        <v>Saturday</v>
      </c>
    </row>
    <row r="252" spans="1:8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  <c r="G252" s="2">
        <f>IF(ISNUMBER(_xlfn.XLOOKUP(B252, MasterSheet!Q:Q, MasterSheet!X:X)), _xlfn.XLOOKUP(B252, MasterSheet!Q:Q, MasterSheet!X:X), "AWAITED")</f>
        <v>45893</v>
      </c>
      <c r="H252" s="1" t="str">
        <f>_xlfn.XLOOKUP(B252,MasterSheet!Q:Q,MasterSheet!Z:Z)</f>
        <v>Saturday</v>
      </c>
    </row>
    <row r="253" spans="1:8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  <c r="G253" s="2">
        <f>IF(ISNUMBER(_xlfn.XLOOKUP(B253, MasterSheet!Q:Q, MasterSheet!X:X)), _xlfn.XLOOKUP(B253, MasterSheet!Q:Q, MasterSheet!X:X), "AWAITED")</f>
        <v>45894</v>
      </c>
      <c r="H253" s="1" t="str">
        <f>_xlfn.XLOOKUP(B253,MasterSheet!Q:Q,MasterSheet!Z:Z)</f>
        <v>Saturday</v>
      </c>
    </row>
    <row r="254" spans="1:8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  <c r="G254" s="2">
        <f>IF(ISNUMBER(_xlfn.XLOOKUP(B254, MasterSheet!Q:Q, MasterSheet!X:X)), _xlfn.XLOOKUP(B254, MasterSheet!Q:Q, MasterSheet!X:X), "AWAITED")</f>
        <v>45894</v>
      </c>
      <c r="H254" s="1" t="str">
        <f>_xlfn.XLOOKUP(B254,MasterSheet!Q:Q,MasterSheet!Z:Z)</f>
        <v>Saturday</v>
      </c>
    </row>
    <row r="255" spans="1:8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  <c r="G255" s="2">
        <f>IF(ISNUMBER(_xlfn.XLOOKUP(B255, MasterSheet!Q:Q, MasterSheet!X:X)), _xlfn.XLOOKUP(B255, MasterSheet!Q:Q, MasterSheet!X:X), "AWAITED")</f>
        <v>45894</v>
      </c>
      <c r="H255" s="1" t="str">
        <f>_xlfn.XLOOKUP(B255,MasterSheet!Q:Q,MasterSheet!Z:Z)</f>
        <v>Saturday</v>
      </c>
    </row>
    <row r="256" spans="1:8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  <c r="G256" s="2">
        <f>IF(ISNUMBER(_xlfn.XLOOKUP(B256, MasterSheet!Q:Q, MasterSheet!X:X)), _xlfn.XLOOKUP(B256, MasterSheet!Q:Q, MasterSheet!X:X), "AWAITED")</f>
        <v>45895</v>
      </c>
      <c r="H256" s="1" t="str">
        <f>_xlfn.XLOOKUP(B256,MasterSheet!Q:Q,MasterSheet!Z:Z)</f>
        <v>Saturday</v>
      </c>
    </row>
    <row r="257" spans="1:8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  <c r="G257" s="2">
        <f>IF(ISNUMBER(_xlfn.XLOOKUP(B257, MasterSheet!Q:Q, MasterSheet!X:X)), _xlfn.XLOOKUP(B257, MasterSheet!Q:Q, MasterSheet!X:X), "AWAITED")</f>
        <v>45898</v>
      </c>
      <c r="H257" s="1" t="str">
        <f>_xlfn.XLOOKUP(B257,MasterSheet!Q:Q,MasterSheet!Z:Z)</f>
        <v>Tuesday</v>
      </c>
    </row>
    <row r="258" spans="1:8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  <c r="G258" s="2">
        <f>IF(ISNUMBER(_xlfn.XLOOKUP(B258, MasterSheet!Q:Q, MasterSheet!X:X)), _xlfn.XLOOKUP(B258, MasterSheet!Q:Q, MasterSheet!X:X), "AWAITED")</f>
        <v>45896</v>
      </c>
      <c r="H258" s="1" t="str">
        <f>_xlfn.XLOOKUP(B258,MasterSheet!Q:Q,MasterSheet!Z:Z)</f>
        <v>Tuesday</v>
      </c>
    </row>
    <row r="259" spans="1:8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  <c r="G259" s="2">
        <f>IF(ISNUMBER(_xlfn.XLOOKUP(B259, MasterSheet!Q:Q, MasterSheet!X:X)), _xlfn.XLOOKUP(B259, MasterSheet!Q:Q, MasterSheet!X:X), "AWAITED")</f>
        <v>45897</v>
      </c>
      <c r="H259" s="1" t="str">
        <f>_xlfn.XLOOKUP(B259,MasterSheet!Q:Q,MasterSheet!Z:Z)</f>
        <v>Tuesday</v>
      </c>
    </row>
    <row r="260" spans="1:8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  <c r="G260" s="2">
        <f>IF(ISNUMBER(_xlfn.XLOOKUP(B260, MasterSheet!Q:Q, MasterSheet!X:X)), _xlfn.XLOOKUP(B260, MasterSheet!Q:Q, MasterSheet!X:X), "AWAITED")</f>
        <v>45897</v>
      </c>
      <c r="H260" s="1" t="str">
        <f>_xlfn.XLOOKUP(B260,MasterSheet!Q:Q,MasterSheet!Z:Z)</f>
        <v>Tuesday</v>
      </c>
    </row>
    <row r="261" spans="1:8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  <c r="G261" s="2">
        <f>IF(ISNUMBER(_xlfn.XLOOKUP(B261, MasterSheet!Q:Q, MasterSheet!X:X)), _xlfn.XLOOKUP(B261, MasterSheet!Q:Q, MasterSheet!X:X), "AWAITED")</f>
        <v>45897</v>
      </c>
      <c r="H261" s="1" t="str">
        <f>_xlfn.XLOOKUP(B261,MasterSheet!Q:Q,MasterSheet!Z:Z)</f>
        <v>Wednesday</v>
      </c>
    </row>
    <row r="262" spans="1:8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  <c r="G262" s="2">
        <f>IF(ISNUMBER(_xlfn.XLOOKUP(B262, MasterSheet!Q:Q, MasterSheet!X:X)), _xlfn.XLOOKUP(B262, MasterSheet!Q:Q, MasterSheet!X:X), "AWAITED")</f>
        <v>45901</v>
      </c>
      <c r="H262" s="1" t="str">
        <f>_xlfn.XLOOKUP(B262,MasterSheet!Q:Q,MasterSheet!Z:Z)</f>
        <v>Saturday</v>
      </c>
    </row>
    <row r="263" spans="1:8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  <c r="G263" s="2">
        <f>IF(ISNUMBER(_xlfn.XLOOKUP(B263, MasterSheet!Q:Q, MasterSheet!X:X)), _xlfn.XLOOKUP(B263, MasterSheet!Q:Q, MasterSheet!X:X), "AWAITED")</f>
        <v>45901</v>
      </c>
      <c r="H263" s="1" t="str">
        <f>_xlfn.XLOOKUP(B263,MasterSheet!Q:Q,MasterSheet!Z:Z)</f>
        <v>Saturday</v>
      </c>
    </row>
    <row r="264" spans="1:8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  <c r="G264" s="2">
        <f>IF(ISNUMBER(_xlfn.XLOOKUP(B264, MasterSheet!Q:Q, MasterSheet!X:X)), _xlfn.XLOOKUP(B264, MasterSheet!Q:Q, MasterSheet!X:X), "AWAITED")</f>
        <v>45901</v>
      </c>
      <c r="H264" s="1" t="str">
        <f>_xlfn.XLOOKUP(B264,MasterSheet!Q:Q,MasterSheet!Z:Z)</f>
        <v>Saturday</v>
      </c>
    </row>
    <row r="265" spans="1:8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  <c r="G265" s="2">
        <f>IF(ISNUMBER(_xlfn.XLOOKUP(B265, MasterSheet!Q:Q, MasterSheet!X:X)), _xlfn.XLOOKUP(B265, MasterSheet!Q:Q, MasterSheet!X:X), "AWAITED")</f>
        <v>45901</v>
      </c>
      <c r="H265" s="1" t="str">
        <f>_xlfn.XLOOKUP(B265,MasterSheet!Q:Q,MasterSheet!Z:Z)</f>
        <v>Saturday</v>
      </c>
    </row>
    <row r="266" spans="1:8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  <c r="G266" s="2">
        <f>IF(ISNUMBER(_xlfn.XLOOKUP(B266, MasterSheet!Q:Q, MasterSheet!X:X)), _xlfn.XLOOKUP(B266, MasterSheet!Q:Q, MasterSheet!X:X), "AWAITED")</f>
        <v>45901</v>
      </c>
      <c r="H266" s="1" t="str">
        <f>_xlfn.XLOOKUP(B266,MasterSheet!Q:Q,MasterSheet!Z:Z)</f>
        <v>Saturday</v>
      </c>
    </row>
    <row r="267" spans="1:8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  <c r="G267" s="2">
        <f>IF(ISNUMBER(_xlfn.XLOOKUP(B267, MasterSheet!Q:Q, MasterSheet!X:X)), _xlfn.XLOOKUP(B267, MasterSheet!Q:Q, MasterSheet!X:X), "AWAITED")</f>
        <v>45901</v>
      </c>
      <c r="H267" s="1" t="str">
        <f>_xlfn.XLOOKUP(B267,MasterSheet!Q:Q,MasterSheet!Z:Z)</f>
        <v>Saturday</v>
      </c>
    </row>
    <row r="268" spans="1:8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  <c r="G268" s="2">
        <f>IF(ISNUMBER(_xlfn.XLOOKUP(B268, MasterSheet!Q:Q, MasterSheet!X:X)), _xlfn.XLOOKUP(B268, MasterSheet!Q:Q, MasterSheet!X:X), "AWAITED")</f>
        <v>45901</v>
      </c>
      <c r="H268" s="1" t="str">
        <f>_xlfn.XLOOKUP(B268,MasterSheet!Q:Q,MasterSheet!Z:Z)</f>
        <v>Saturday</v>
      </c>
    </row>
    <row r="269" spans="1:8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  <c r="G269" s="2">
        <f>IF(ISNUMBER(_xlfn.XLOOKUP(B269, MasterSheet!Q:Q, MasterSheet!X:X)), _xlfn.XLOOKUP(B269, MasterSheet!Q:Q, MasterSheet!X:X), "AWAITED")</f>
        <v>45908</v>
      </c>
      <c r="H269" s="1" t="str">
        <f>_xlfn.XLOOKUP(B269,MasterSheet!Q:Q,MasterSheet!Z:Z)</f>
        <v>Tuesday</v>
      </c>
    </row>
    <row r="270" spans="1:8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  <c r="G270" s="2">
        <f>IF(ISNUMBER(_xlfn.XLOOKUP(B270, MasterSheet!Q:Q, MasterSheet!X:X)), _xlfn.XLOOKUP(B270, MasterSheet!Q:Q, MasterSheet!X:X), "AWAITED")</f>
        <v>45908</v>
      </c>
      <c r="H270" s="1" t="str">
        <f>_xlfn.XLOOKUP(B270,MasterSheet!Q:Q,MasterSheet!Z:Z)</f>
        <v>Tuesday</v>
      </c>
    </row>
    <row r="271" spans="1:8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  <c r="G271" s="2">
        <f>IF(ISNUMBER(_xlfn.XLOOKUP(B271, MasterSheet!Q:Q, MasterSheet!X:X)), _xlfn.XLOOKUP(B271, MasterSheet!Q:Q, MasterSheet!X:X), "AWAITED")</f>
        <v>45908</v>
      </c>
      <c r="H271" s="1" t="str">
        <f>_xlfn.XLOOKUP(B271,MasterSheet!Q:Q,MasterSheet!Z:Z)</f>
        <v>Wednesday</v>
      </c>
    </row>
    <row r="272" spans="1:8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  <c r="G272" s="2">
        <f>IF(ISNUMBER(_xlfn.XLOOKUP(B272, MasterSheet!Q:Q, MasterSheet!X:X)), _xlfn.XLOOKUP(B272, MasterSheet!Q:Q, MasterSheet!X:X), "AWAITED")</f>
        <v>45908</v>
      </c>
      <c r="H272" s="1" t="str">
        <f>_xlfn.XLOOKUP(B272,MasterSheet!Q:Q,MasterSheet!Z:Z)</f>
        <v>Wednesday</v>
      </c>
    </row>
    <row r="273" spans="1:8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  <c r="G273" s="2">
        <f>IF(ISNUMBER(_xlfn.XLOOKUP(B273, MasterSheet!Q:Q, MasterSheet!X:X)), _xlfn.XLOOKUP(B273, MasterSheet!Q:Q, MasterSheet!X:X), "AWAITED")</f>
        <v>45908</v>
      </c>
      <c r="H273" s="1" t="str">
        <f>_xlfn.XLOOKUP(B273,MasterSheet!Q:Q,MasterSheet!Z:Z)</f>
        <v>Wednesday</v>
      </c>
    </row>
    <row r="274" spans="1:8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  <c r="G274" s="2">
        <f>IF(ISNUMBER(_xlfn.XLOOKUP(B274, MasterSheet!Q:Q, MasterSheet!X:X)), _xlfn.XLOOKUP(B274, MasterSheet!Q:Q, MasterSheet!X:X), "AWAITED")</f>
        <v>45908</v>
      </c>
      <c r="H274" s="1" t="str">
        <f>_xlfn.XLOOKUP(B274,MasterSheet!Q:Q,MasterSheet!Z:Z)</f>
        <v>Wednesday</v>
      </c>
    </row>
    <row r="275" spans="1:8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  <c r="G275" s="2">
        <f>IF(ISNUMBER(_xlfn.XLOOKUP(B275, MasterSheet!Q:Q, MasterSheet!X:X)), _xlfn.XLOOKUP(B275, MasterSheet!Q:Q, MasterSheet!X:X), "AWAITED")</f>
        <v>45908</v>
      </c>
      <c r="H275" s="1" t="str">
        <f>_xlfn.XLOOKUP(B275,MasterSheet!Q:Q,MasterSheet!Z:Z)</f>
        <v>Saturday</v>
      </c>
    </row>
    <row r="276" spans="1:8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  <c r="G276" s="2">
        <f>IF(ISNUMBER(_xlfn.XLOOKUP(B276, MasterSheet!Q:Q, MasterSheet!X:X)), _xlfn.XLOOKUP(B276, MasterSheet!Q:Q, MasterSheet!X:X), "AWAITED")</f>
        <v>45908</v>
      </c>
      <c r="H276" s="1" t="str">
        <f>_xlfn.XLOOKUP(B276,MasterSheet!Q:Q,MasterSheet!Z:Z)</f>
        <v>Saturday</v>
      </c>
    </row>
    <row r="277" spans="1:8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  <c r="G277" s="2">
        <f>IF(ISNUMBER(_xlfn.XLOOKUP(B277, MasterSheet!Q:Q, MasterSheet!X:X)), _xlfn.XLOOKUP(B277, MasterSheet!Q:Q, MasterSheet!X:X), "AWAITED")</f>
        <v>45908</v>
      </c>
      <c r="H277" s="1" t="str">
        <f>_xlfn.XLOOKUP(B277,MasterSheet!Q:Q,MasterSheet!Z:Z)</f>
        <v>Saturday</v>
      </c>
    </row>
    <row r="278" spans="1:8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  <c r="G278" s="2">
        <f>IF(ISNUMBER(_xlfn.XLOOKUP(B278, MasterSheet!Q:Q, MasterSheet!X:X)), _xlfn.XLOOKUP(B278, MasterSheet!Q:Q, MasterSheet!X:X), "AWAITED")</f>
        <v>45908</v>
      </c>
      <c r="H278" s="1" t="str">
        <f>_xlfn.XLOOKUP(B278,MasterSheet!Q:Q,MasterSheet!Z:Z)</f>
        <v>Saturday</v>
      </c>
    </row>
    <row r="279" spans="1:8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  <c r="G279" s="2">
        <f>IF(ISNUMBER(_xlfn.XLOOKUP(B279, MasterSheet!Q:Q, MasterSheet!X:X)), _xlfn.XLOOKUP(B279, MasterSheet!Q:Q, MasterSheet!X:X), "AWAITED")</f>
        <v>45908</v>
      </c>
      <c r="H279" s="1" t="str">
        <f>_xlfn.XLOOKUP(B279,MasterSheet!Q:Q,MasterSheet!Z:Z)</f>
        <v>Saturday</v>
      </c>
    </row>
    <row r="280" spans="1:8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  <c r="G280" s="2">
        <f>IF(ISNUMBER(_xlfn.XLOOKUP(B280, MasterSheet!Q:Q, MasterSheet!X:X)), _xlfn.XLOOKUP(B280, MasterSheet!Q:Q, MasterSheet!X:X), "AWAITED")</f>
        <v>45909</v>
      </c>
      <c r="H280" s="1" t="str">
        <f>_xlfn.XLOOKUP(B280,MasterSheet!Q:Q,MasterSheet!Z:Z)</f>
        <v>Saturday</v>
      </c>
    </row>
    <row r="281" spans="1:8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  <c r="G281" s="2">
        <f>IF(ISNUMBER(_xlfn.XLOOKUP(B281, MasterSheet!Q:Q, MasterSheet!X:X)), _xlfn.XLOOKUP(B281, MasterSheet!Q:Q, MasterSheet!X:X), "AWAITED")</f>
        <v>45908</v>
      </c>
      <c r="H281" s="1" t="str">
        <f>_xlfn.XLOOKUP(B281,MasterSheet!Q:Q,MasterSheet!Z:Z)</f>
        <v>Saturday</v>
      </c>
    </row>
    <row r="282" spans="1:8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  <c r="G282" s="2">
        <f>IF(ISNUMBER(_xlfn.XLOOKUP(B282, MasterSheet!Q:Q, MasterSheet!X:X)), _xlfn.XLOOKUP(B282, MasterSheet!Q:Q, MasterSheet!X:X), "AWAITED")</f>
        <v>45908</v>
      </c>
      <c r="H282" s="1" t="str">
        <f>_xlfn.XLOOKUP(B282,MasterSheet!Q:Q,MasterSheet!Z:Z)</f>
        <v>Saturday</v>
      </c>
    </row>
    <row r="283" spans="1:8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  <c r="G283" s="2">
        <f>IF(ISNUMBER(_xlfn.XLOOKUP(B283, MasterSheet!Q:Q, MasterSheet!X:X)), _xlfn.XLOOKUP(B283, MasterSheet!Q:Q, MasterSheet!X:X), "AWAITED")</f>
        <v>45908</v>
      </c>
      <c r="H283" s="1" t="str">
        <f>_xlfn.XLOOKUP(B283,MasterSheet!Q:Q,MasterSheet!Z:Z)</f>
        <v>Saturday</v>
      </c>
    </row>
    <row r="284" spans="1:8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  <c r="G284" s="2">
        <f>IF(ISNUMBER(_xlfn.XLOOKUP(B284, MasterSheet!Q:Q, MasterSheet!X:X)), _xlfn.XLOOKUP(B284, MasterSheet!Q:Q, MasterSheet!X:X), "AWAITED")</f>
        <v>45909</v>
      </c>
      <c r="H284" s="1" t="str">
        <f>_xlfn.XLOOKUP(B284,MasterSheet!Q:Q,MasterSheet!Z:Z)</f>
        <v>Saturday</v>
      </c>
    </row>
    <row r="285" spans="1:8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  <c r="G285" s="2">
        <f>IF(ISNUMBER(_xlfn.XLOOKUP(B285, MasterSheet!Q:Q, MasterSheet!X:X)), _xlfn.XLOOKUP(B285, MasterSheet!Q:Q, MasterSheet!X:X), "AWAITED")</f>
        <v>45908</v>
      </c>
      <c r="H285" s="1" t="str">
        <f>_xlfn.XLOOKUP(B285,MasterSheet!Q:Q,MasterSheet!Z:Z)</f>
        <v>Saturday</v>
      </c>
    </row>
    <row r="286" spans="1:8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  <c r="G286" s="2">
        <f>IF(ISNUMBER(_xlfn.XLOOKUP(B286, MasterSheet!Q:Q, MasterSheet!X:X)), _xlfn.XLOOKUP(B286, MasterSheet!Q:Q, MasterSheet!X:X), "AWAITED")</f>
        <v>45908</v>
      </c>
      <c r="H286" s="1" t="str">
        <f>_xlfn.XLOOKUP(B286,MasterSheet!Q:Q,MasterSheet!Z:Z)</f>
        <v>Saturday</v>
      </c>
    </row>
    <row r="287" spans="1:8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  <c r="G287" s="2">
        <f>IF(ISNUMBER(_xlfn.XLOOKUP(B287, MasterSheet!Q:Q, MasterSheet!X:X)), _xlfn.XLOOKUP(B287, MasterSheet!Q:Q, MasterSheet!X:X), "AWAITED")</f>
        <v>45908</v>
      </c>
      <c r="H287" s="1" t="str">
        <f>_xlfn.XLOOKUP(B287,MasterSheet!Q:Q,MasterSheet!Z:Z)</f>
        <v>Saturday</v>
      </c>
    </row>
    <row r="288" spans="1:8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  <c r="G288" s="2">
        <f>IF(ISNUMBER(_xlfn.XLOOKUP(B288, MasterSheet!Q:Q, MasterSheet!X:X)), _xlfn.XLOOKUP(B288, MasterSheet!Q:Q, MasterSheet!X:X), "AWAITED")</f>
        <v>45908</v>
      </c>
      <c r="H288" s="1" t="str">
        <f>_xlfn.XLOOKUP(B288,MasterSheet!Q:Q,MasterSheet!Z:Z)</f>
        <v>Saturday</v>
      </c>
    </row>
    <row r="289" spans="1:8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  <c r="G289" s="2">
        <f>IF(ISNUMBER(_xlfn.XLOOKUP(B289, MasterSheet!Q:Q, MasterSheet!X:X)), _xlfn.XLOOKUP(B289, MasterSheet!Q:Q, MasterSheet!X:X), "AWAITED")</f>
        <v>45908</v>
      </c>
      <c r="H289" s="1" t="str">
        <f>_xlfn.XLOOKUP(B289,MasterSheet!Q:Q,MasterSheet!Z:Z)</f>
        <v>Saturday</v>
      </c>
    </row>
    <row r="290" spans="1:8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  <c r="G290" s="2">
        <f>IF(ISNUMBER(_xlfn.XLOOKUP(B290, MasterSheet!Q:Q, MasterSheet!X:X)), _xlfn.XLOOKUP(B290, MasterSheet!Q:Q, MasterSheet!X:X), "AWAITED")</f>
        <v>45908</v>
      </c>
      <c r="H290" s="1" t="str">
        <f>_xlfn.XLOOKUP(B290,MasterSheet!Q:Q,MasterSheet!Z:Z)</f>
        <v>Saturday</v>
      </c>
    </row>
    <row r="291" spans="1:8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  <c r="G291" s="2">
        <f>IF(ISNUMBER(_xlfn.XLOOKUP(B291, MasterSheet!Q:Q, MasterSheet!X:X)), _xlfn.XLOOKUP(B291, MasterSheet!Q:Q, MasterSheet!X:X), "AWAITED")</f>
        <v>45908</v>
      </c>
      <c r="H291" s="1" t="str">
        <f>_xlfn.XLOOKUP(B291,MasterSheet!Q:Q,MasterSheet!Z:Z)</f>
        <v>Saturday</v>
      </c>
    </row>
    <row r="292" spans="1:8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  <c r="G292" s="2">
        <f>IF(ISNUMBER(_xlfn.XLOOKUP(B292, MasterSheet!Q:Q, MasterSheet!X:X)), _xlfn.XLOOKUP(B292, MasterSheet!Q:Q, MasterSheet!X:X), "AWAITED")</f>
        <v>45910</v>
      </c>
      <c r="H292" s="1" t="str">
        <f>_xlfn.XLOOKUP(B292,MasterSheet!Q:Q,MasterSheet!Z:Z)</f>
        <v>Saturday</v>
      </c>
    </row>
    <row r="293" spans="1:8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  <c r="G293" s="2">
        <f>IF(ISNUMBER(_xlfn.XLOOKUP(B293, MasterSheet!Q:Q, MasterSheet!X:X)), _xlfn.XLOOKUP(B293, MasterSheet!Q:Q, MasterSheet!X:X), "AWAITED")</f>
        <v>45908</v>
      </c>
      <c r="H293" s="1" t="str">
        <f>_xlfn.XLOOKUP(B293,MasterSheet!Q:Q,MasterSheet!Z:Z)</f>
        <v>Saturday</v>
      </c>
    </row>
    <row r="294" spans="1:8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  <c r="G294" s="2">
        <f>IF(ISNUMBER(_xlfn.XLOOKUP(B294, MasterSheet!Q:Q, MasterSheet!X:X)), _xlfn.XLOOKUP(B294, MasterSheet!Q:Q, MasterSheet!X:X), "AWAITED")</f>
        <v>45908</v>
      </c>
      <c r="H294" s="1" t="str">
        <f>_xlfn.XLOOKUP(B294,MasterSheet!Q:Q,MasterSheet!Z:Z)</f>
        <v>Saturday</v>
      </c>
    </row>
    <row r="295" spans="1:8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  <c r="G295" s="2">
        <f>IF(ISNUMBER(_xlfn.XLOOKUP(B295, MasterSheet!Q:Q, MasterSheet!X:X)), _xlfn.XLOOKUP(B295, MasterSheet!Q:Q, MasterSheet!X:X), "AWAITED")</f>
        <v>45908</v>
      </c>
      <c r="H295" s="1" t="str">
        <f>_xlfn.XLOOKUP(B295,MasterSheet!Q:Q,MasterSheet!Z:Z)</f>
        <v>Saturday</v>
      </c>
    </row>
    <row r="296" spans="1:8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  <c r="G296" s="2">
        <f>IF(ISNUMBER(_xlfn.XLOOKUP(B296, MasterSheet!Q:Q, MasterSheet!X:X)), _xlfn.XLOOKUP(B296, MasterSheet!Q:Q, MasterSheet!X:X), "AWAITED")</f>
        <v>45909</v>
      </c>
      <c r="H296" s="1" t="str">
        <f>_xlfn.XLOOKUP(B296,MasterSheet!Q:Q,MasterSheet!Z:Z)</f>
        <v>Monday</v>
      </c>
    </row>
    <row r="297" spans="1:8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  <c r="G297" s="2">
        <f>IF(ISNUMBER(_xlfn.XLOOKUP(B297, MasterSheet!Q:Q, MasterSheet!X:X)), _xlfn.XLOOKUP(B297, MasterSheet!Q:Q, MasterSheet!X:X), "AWAITED")</f>
        <v>45909</v>
      </c>
      <c r="H297" s="1" t="str">
        <f>_xlfn.XLOOKUP(B297,MasterSheet!Q:Q,MasterSheet!Z:Z)</f>
        <v>Monday</v>
      </c>
    </row>
    <row r="298" spans="1:8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  <c r="G298" s="2">
        <f>IF(ISNUMBER(_xlfn.XLOOKUP(B298, MasterSheet!Q:Q, MasterSheet!X:X)), _xlfn.XLOOKUP(B298, MasterSheet!Q:Q, MasterSheet!X:X), "AWAITED")</f>
        <v>45909</v>
      </c>
      <c r="H298" s="1" t="str">
        <f>_xlfn.XLOOKUP(B298,MasterSheet!Q:Q,MasterSheet!Z:Z)</f>
        <v>Monday</v>
      </c>
    </row>
    <row r="299" spans="1:8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  <c r="G299" s="2">
        <f>IF(ISNUMBER(_xlfn.XLOOKUP(B299, MasterSheet!Q:Q, MasterSheet!X:X)), _xlfn.XLOOKUP(B299, MasterSheet!Q:Q, MasterSheet!X:X), "AWAITED")</f>
        <v>45910</v>
      </c>
      <c r="H299" s="1" t="str">
        <f>_xlfn.XLOOKUP(B299,MasterSheet!Q:Q,MasterSheet!Z:Z)</f>
        <v>Monday</v>
      </c>
    </row>
    <row r="300" spans="1:8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  <c r="G300" s="2">
        <f>IF(ISNUMBER(_xlfn.XLOOKUP(B300, MasterSheet!Q:Q, MasterSheet!X:X)), _xlfn.XLOOKUP(B300, MasterSheet!Q:Q, MasterSheet!X:X), "AWAITED")</f>
        <v>45909</v>
      </c>
      <c r="H300" s="1" t="str">
        <f>_xlfn.XLOOKUP(B300,MasterSheet!Q:Q,MasterSheet!Z:Z)</f>
        <v>Monday</v>
      </c>
    </row>
    <row r="301" spans="1:8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  <c r="G301" s="2">
        <f>IF(ISNUMBER(_xlfn.XLOOKUP(B301, MasterSheet!Q:Q, MasterSheet!X:X)), _xlfn.XLOOKUP(B301, MasterSheet!Q:Q, MasterSheet!X:X), "AWAITED")</f>
        <v>45910</v>
      </c>
      <c r="H301" s="1" t="str">
        <f>_xlfn.XLOOKUP(B301,MasterSheet!Q:Q,MasterSheet!Z:Z)</f>
        <v>Monday</v>
      </c>
    </row>
    <row r="302" spans="1:8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  <c r="G302" s="2">
        <f>IF(ISNUMBER(_xlfn.XLOOKUP(B302, MasterSheet!Q:Q, MasterSheet!X:X)), _xlfn.XLOOKUP(B302, MasterSheet!Q:Q, MasterSheet!X:X), "AWAITED")</f>
        <v>45909</v>
      </c>
      <c r="H302" s="1" t="str">
        <f>_xlfn.XLOOKUP(B302,MasterSheet!Q:Q,MasterSheet!Z:Z)</f>
        <v>Monday</v>
      </c>
    </row>
    <row r="303" spans="1:8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  <c r="G303" s="2">
        <f>IF(ISNUMBER(_xlfn.XLOOKUP(B303, MasterSheet!Q:Q, MasterSheet!X:X)), _xlfn.XLOOKUP(B303, MasterSheet!Q:Q, MasterSheet!X:X), "AWAITED")</f>
        <v>45909</v>
      </c>
      <c r="H303" s="1" t="str">
        <f>_xlfn.XLOOKUP(B303,MasterSheet!Q:Q,MasterSheet!Z:Z)</f>
        <v>Monday</v>
      </c>
    </row>
    <row r="304" spans="1:8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  <c r="G304" s="2">
        <f>IF(ISNUMBER(_xlfn.XLOOKUP(B304, MasterSheet!Q:Q, MasterSheet!X:X)), _xlfn.XLOOKUP(B304, MasterSheet!Q:Q, MasterSheet!X:X), "AWAITED")</f>
        <v>45912</v>
      </c>
      <c r="H304" s="1" t="str">
        <f>_xlfn.XLOOKUP(B304,MasterSheet!Q:Q,MasterSheet!Z:Z)</f>
        <v>Thursday</v>
      </c>
    </row>
    <row r="305" spans="1:8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  <c r="G305" s="2">
        <f>IF(ISNUMBER(_xlfn.XLOOKUP(B305, MasterSheet!Q:Q, MasterSheet!X:X)), _xlfn.XLOOKUP(B305, MasterSheet!Q:Q, MasterSheet!X:X), "AWAITED")</f>
        <v>45915</v>
      </c>
      <c r="H305" s="1" t="str">
        <f>_xlfn.XLOOKUP(B305,MasterSheet!Q:Q,MasterSheet!Z:Z)</f>
        <v>Saturday</v>
      </c>
    </row>
    <row r="306" spans="1:8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  <c r="G306" s="2">
        <f>IF(ISNUMBER(_xlfn.XLOOKUP(B306, MasterSheet!Q:Q, MasterSheet!X:X)), _xlfn.XLOOKUP(B306, MasterSheet!Q:Q, MasterSheet!X:X), "AWAITED")</f>
        <v>45915</v>
      </c>
      <c r="H306" s="1" t="str">
        <f>_xlfn.XLOOKUP(B306,MasterSheet!Q:Q,MasterSheet!Z:Z)</f>
        <v>Saturday</v>
      </c>
    </row>
    <row r="307" spans="1:8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  <c r="G307" s="2">
        <f>IF(ISNUMBER(_xlfn.XLOOKUP(B307, MasterSheet!Q:Q, MasterSheet!X:X)), _xlfn.XLOOKUP(B307, MasterSheet!Q:Q, MasterSheet!X:X), "AWAITED")</f>
        <v>45915</v>
      </c>
      <c r="H307" s="1" t="str">
        <f>_xlfn.XLOOKUP(B307,MasterSheet!Q:Q,MasterSheet!Z:Z)</f>
        <v>Saturday</v>
      </c>
    </row>
    <row r="308" spans="1:8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  <c r="G308" s="2">
        <f>IF(ISNUMBER(_xlfn.XLOOKUP(B308, MasterSheet!Q:Q, MasterSheet!X:X)), _xlfn.XLOOKUP(B308, MasterSheet!Q:Q, MasterSheet!X:X), "AWAITED")</f>
        <v>45915</v>
      </c>
      <c r="H308" s="1" t="str">
        <f>_xlfn.XLOOKUP(B308,MasterSheet!Q:Q,MasterSheet!Z:Z)</f>
        <v>Saturday</v>
      </c>
    </row>
    <row r="309" spans="1:8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  <c r="G309" s="2">
        <f>IF(ISNUMBER(_xlfn.XLOOKUP(B309, MasterSheet!Q:Q, MasterSheet!X:X)), _xlfn.XLOOKUP(B309, MasterSheet!Q:Q, MasterSheet!X:X), "AWAITED")</f>
        <v>45915</v>
      </c>
      <c r="H309" s="1" t="str">
        <f>_xlfn.XLOOKUP(B309,MasterSheet!Q:Q,MasterSheet!Z:Z)</f>
        <v>Saturday</v>
      </c>
    </row>
    <row r="310" spans="1:8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  <c r="G310" s="2">
        <f>IF(ISNUMBER(_xlfn.XLOOKUP(B310, MasterSheet!Q:Q, MasterSheet!X:X)), _xlfn.XLOOKUP(B310, MasterSheet!Q:Q, MasterSheet!X:X), "AWAITED")</f>
        <v>45915</v>
      </c>
      <c r="H310" s="1" t="str">
        <f>_xlfn.XLOOKUP(B310,MasterSheet!Q:Q,MasterSheet!Z:Z)</f>
        <v>Saturday</v>
      </c>
    </row>
    <row r="311" spans="1:8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  <c r="G311" s="2">
        <f>IF(ISNUMBER(_xlfn.XLOOKUP(B311, MasterSheet!Q:Q, MasterSheet!X:X)), _xlfn.XLOOKUP(B311, MasterSheet!Q:Q, MasterSheet!X:X), "AWAITED")</f>
        <v>45915</v>
      </c>
      <c r="H311" s="1" t="str">
        <f>_xlfn.XLOOKUP(B311,MasterSheet!Q:Q,MasterSheet!Z:Z)</f>
        <v>Saturday</v>
      </c>
    </row>
    <row r="312" spans="1:8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  <c r="G312" s="2">
        <f>IF(ISNUMBER(_xlfn.XLOOKUP(B312, MasterSheet!Q:Q, MasterSheet!X:X)), _xlfn.XLOOKUP(B312, MasterSheet!Q:Q, MasterSheet!X:X), "AWAITED")</f>
        <v>45915</v>
      </c>
      <c r="H312" s="1" t="str">
        <f>_xlfn.XLOOKUP(B312,MasterSheet!Q:Q,MasterSheet!Z:Z)</f>
        <v>Saturday</v>
      </c>
    </row>
    <row r="313" spans="1:8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  <c r="G313" s="2">
        <f>IF(ISNUMBER(_xlfn.XLOOKUP(B313, MasterSheet!Q:Q, MasterSheet!X:X)), _xlfn.XLOOKUP(B313, MasterSheet!Q:Q, MasterSheet!X:X), "AWAITED")</f>
        <v>45915</v>
      </c>
      <c r="H313" s="1" t="str">
        <f>_xlfn.XLOOKUP(B313,MasterSheet!Q:Q,MasterSheet!Z:Z)</f>
        <v>Saturday</v>
      </c>
    </row>
    <row r="314" spans="1:8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  <c r="G314" s="2">
        <f>IF(ISNUMBER(_xlfn.XLOOKUP(B314, MasterSheet!Q:Q, MasterSheet!X:X)), _xlfn.XLOOKUP(B314, MasterSheet!Q:Q, MasterSheet!X:X), "AWAITED")</f>
        <v>45915</v>
      </c>
      <c r="H314" s="1" t="str">
        <f>_xlfn.XLOOKUP(B314,MasterSheet!Q:Q,MasterSheet!Z:Z)</f>
        <v>Saturday</v>
      </c>
    </row>
    <row r="315" spans="1:8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  <c r="G315" s="2">
        <f>IF(ISNUMBER(_xlfn.XLOOKUP(B315, MasterSheet!Q:Q, MasterSheet!X:X)), _xlfn.XLOOKUP(B315, MasterSheet!Q:Q, MasterSheet!X:X), "AWAITED")</f>
        <v>45915</v>
      </c>
      <c r="H315" s="1" t="str">
        <f>_xlfn.XLOOKUP(B315,MasterSheet!Q:Q,MasterSheet!Z:Z)</f>
        <v>Saturday</v>
      </c>
    </row>
    <row r="316" spans="1:8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  <c r="G316" s="2">
        <f>IF(ISNUMBER(_xlfn.XLOOKUP(B316, MasterSheet!Q:Q, MasterSheet!X:X)), _xlfn.XLOOKUP(B316, MasterSheet!Q:Q, MasterSheet!X:X), "AWAITED")</f>
        <v>45915</v>
      </c>
      <c r="H316" s="1" t="str">
        <f>_xlfn.XLOOKUP(B316,MasterSheet!Q:Q,MasterSheet!Z:Z)</f>
        <v>Saturday</v>
      </c>
    </row>
    <row r="317" spans="1:8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  <c r="G317" s="2">
        <f>IF(ISNUMBER(_xlfn.XLOOKUP(B317, MasterSheet!Q:Q, MasterSheet!X:X)), _xlfn.XLOOKUP(B317, MasterSheet!Q:Q, MasterSheet!X:X), "AWAITED")</f>
        <v>45915</v>
      </c>
      <c r="H317" s="1" t="str">
        <f>_xlfn.XLOOKUP(B317,MasterSheet!Q:Q,MasterSheet!Z:Z)</f>
        <v>Saturday</v>
      </c>
    </row>
    <row r="318" spans="1:8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  <c r="G318" s="2">
        <f>IF(ISNUMBER(_xlfn.XLOOKUP(B318, MasterSheet!Q:Q, MasterSheet!X:X)), _xlfn.XLOOKUP(B318, MasterSheet!Q:Q, MasterSheet!X:X), "AWAITED")</f>
        <v>45915</v>
      </c>
      <c r="H318" s="1" t="str">
        <f>_xlfn.XLOOKUP(B318,MasterSheet!Q:Q,MasterSheet!Z:Z)</f>
        <v>Saturday</v>
      </c>
    </row>
    <row r="319" spans="1:8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  <c r="G319" s="2">
        <f>IF(ISNUMBER(_xlfn.XLOOKUP(B319, MasterSheet!Q:Q, MasterSheet!X:X)), _xlfn.XLOOKUP(B319, MasterSheet!Q:Q, MasterSheet!X:X), "AWAITED")</f>
        <v>45915</v>
      </c>
      <c r="H319" s="1" t="str">
        <f>_xlfn.XLOOKUP(B319,MasterSheet!Q:Q,MasterSheet!Z:Z)</f>
        <v>Saturday</v>
      </c>
    </row>
    <row r="320" spans="1:8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  <c r="G320" s="2">
        <f>IF(ISNUMBER(_xlfn.XLOOKUP(B320, MasterSheet!Q:Q, MasterSheet!X:X)), _xlfn.XLOOKUP(B320, MasterSheet!Q:Q, MasterSheet!X:X), "AWAITED")</f>
        <v>45917</v>
      </c>
      <c r="H320" s="1" t="str">
        <f>_xlfn.XLOOKUP(B320,MasterSheet!Q:Q,MasterSheet!Z:Z)</f>
        <v>Monday</v>
      </c>
    </row>
    <row r="321" spans="1:8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  <c r="G321" s="2">
        <f>IF(ISNUMBER(_xlfn.XLOOKUP(B321, MasterSheet!Q:Q, MasterSheet!X:X)), _xlfn.XLOOKUP(B321, MasterSheet!Q:Q, MasterSheet!X:X), "AWAITED")</f>
        <v>45916</v>
      </c>
      <c r="H321" s="1" t="str">
        <f>_xlfn.XLOOKUP(B321,MasterSheet!Q:Q,MasterSheet!Z:Z)</f>
        <v>Monday</v>
      </c>
    </row>
    <row r="322" spans="1:8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  <c r="G322" s="2">
        <f>IF(ISNUMBER(_xlfn.XLOOKUP(B322, MasterSheet!Q:Q, MasterSheet!X:X)), _xlfn.XLOOKUP(B322, MasterSheet!Q:Q, MasterSheet!X:X), "AWAITED")</f>
        <v>45916</v>
      </c>
      <c r="H322" s="1" t="str">
        <f>_xlfn.XLOOKUP(B322,MasterSheet!Q:Q,MasterSheet!Z:Z)</f>
        <v>Monday</v>
      </c>
    </row>
    <row r="323" spans="1:8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  <c r="G323" s="2">
        <f>IF(ISNUMBER(_xlfn.XLOOKUP(B323, MasterSheet!Q:Q, MasterSheet!X:X)), _xlfn.XLOOKUP(B323, MasterSheet!Q:Q, MasterSheet!X:X), "AWAITED")</f>
        <v>45917</v>
      </c>
      <c r="H323" s="1" t="str">
        <f>_xlfn.XLOOKUP(B323,MasterSheet!Q:Q,MasterSheet!Z:Z)</f>
        <v>Monday</v>
      </c>
    </row>
    <row r="324" spans="1:8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  <c r="G324" s="2">
        <f>IF(ISNUMBER(_xlfn.XLOOKUP(B324, MasterSheet!Q:Q, MasterSheet!X:X)), _xlfn.XLOOKUP(B324, MasterSheet!Q:Q, MasterSheet!X:X), "AWAITED")</f>
        <v>45917</v>
      </c>
      <c r="H324" s="1" t="str">
        <f>_xlfn.XLOOKUP(B324,MasterSheet!Q:Q,MasterSheet!Z:Z)</f>
        <v>Monday</v>
      </c>
    </row>
    <row r="325" spans="1:8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  <c r="G325" s="2">
        <f>IF(ISNUMBER(_xlfn.XLOOKUP(B325, MasterSheet!Q:Q, MasterSheet!X:X)), _xlfn.XLOOKUP(B325, MasterSheet!Q:Q, MasterSheet!X:X), "AWAITED")</f>
        <v>45916</v>
      </c>
      <c r="H325" s="1" t="str">
        <f>_xlfn.XLOOKUP(B325,MasterSheet!Q:Q,MasterSheet!Z:Z)</f>
        <v>Monday</v>
      </c>
    </row>
    <row r="326" spans="1:8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  <c r="G326" s="2">
        <f>IF(ISNUMBER(_xlfn.XLOOKUP(B326, MasterSheet!Q:Q, MasterSheet!X:X)), _xlfn.XLOOKUP(B326, MasterSheet!Q:Q, MasterSheet!X:X), "AWAITED")</f>
        <v>45922</v>
      </c>
      <c r="H326" s="1" t="str">
        <f>_xlfn.XLOOKUP(B326,MasterSheet!Q:Q,MasterSheet!Z:Z)</f>
        <v>Saturday</v>
      </c>
    </row>
    <row r="327" spans="1:8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  <c r="G327" s="2">
        <f>IF(ISNUMBER(_xlfn.XLOOKUP(B327, MasterSheet!Q:Q, MasterSheet!X:X)), _xlfn.XLOOKUP(B327, MasterSheet!Q:Q, MasterSheet!X:X), "AWAITED")</f>
        <v>45922</v>
      </c>
      <c r="H327" s="1" t="str">
        <f>_xlfn.XLOOKUP(B327,MasterSheet!Q:Q,MasterSheet!Z:Z)</f>
        <v>Saturday</v>
      </c>
    </row>
    <row r="328" spans="1:8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  <c r="G328" s="2">
        <f>IF(ISNUMBER(_xlfn.XLOOKUP(B328, MasterSheet!Q:Q, MasterSheet!X:X)), _xlfn.XLOOKUP(B328, MasterSheet!Q:Q, MasterSheet!X:X), "AWAITED")</f>
        <v>45922</v>
      </c>
      <c r="H328" s="1" t="str">
        <f>_xlfn.XLOOKUP(B328,MasterSheet!Q:Q,MasterSheet!Z:Z)</f>
        <v>Saturday</v>
      </c>
    </row>
    <row r="329" spans="1:8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  <c r="G329" s="2">
        <f>IF(ISNUMBER(_xlfn.XLOOKUP(B329, MasterSheet!Q:Q, MasterSheet!X:X)), _xlfn.XLOOKUP(B329, MasterSheet!Q:Q, MasterSheet!X:X), "AWAITED")</f>
        <v>45922</v>
      </c>
      <c r="H329" s="1" t="str">
        <f>_xlfn.XLOOKUP(B329,MasterSheet!Q:Q,MasterSheet!Z:Z)</f>
        <v>Saturday</v>
      </c>
    </row>
    <row r="330" spans="1:8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  <c r="G330" s="2">
        <f>IF(ISNUMBER(_xlfn.XLOOKUP(B330, MasterSheet!Q:Q, MasterSheet!X:X)), _xlfn.XLOOKUP(B330, MasterSheet!Q:Q, MasterSheet!X:X), "AWAITED")</f>
        <v>45922</v>
      </c>
      <c r="H330" s="1" t="str">
        <f>_xlfn.XLOOKUP(B330,MasterSheet!Q:Q,MasterSheet!Z:Z)</f>
        <v>Saturday</v>
      </c>
    </row>
    <row r="331" spans="1:8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  <c r="G331" s="2">
        <f>IF(ISNUMBER(_xlfn.XLOOKUP(B331, MasterSheet!Q:Q, MasterSheet!X:X)), _xlfn.XLOOKUP(B331, MasterSheet!Q:Q, MasterSheet!X:X), "AWAITED")</f>
        <v>45922</v>
      </c>
      <c r="H331" s="1" t="str">
        <f>_xlfn.XLOOKUP(B331,MasterSheet!Q:Q,MasterSheet!Z:Z)</f>
        <v>Saturday</v>
      </c>
    </row>
    <row r="332" spans="1:8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  <c r="G332" s="2">
        <f>IF(ISNUMBER(_xlfn.XLOOKUP(B332, MasterSheet!Q:Q, MasterSheet!X:X)), _xlfn.XLOOKUP(B332, MasterSheet!Q:Q, MasterSheet!X:X), "AWAITED")</f>
        <v>45922</v>
      </c>
      <c r="H332" s="1" t="str">
        <f>_xlfn.XLOOKUP(B332,MasterSheet!Q:Q,MasterSheet!Z:Z)</f>
        <v>Saturday</v>
      </c>
    </row>
    <row r="333" spans="1:8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  <c r="G333" s="2">
        <f>IF(ISNUMBER(_xlfn.XLOOKUP(B333, MasterSheet!Q:Q, MasterSheet!X:X)), _xlfn.XLOOKUP(B333, MasterSheet!Q:Q, MasterSheet!X:X), "AWAITED")</f>
        <v>45922</v>
      </c>
      <c r="H333" s="1" t="str">
        <f>_xlfn.XLOOKUP(B333,MasterSheet!Q:Q,MasterSheet!Z:Z)</f>
        <v>Saturday</v>
      </c>
    </row>
    <row r="334" spans="1:8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  <c r="G334" s="2">
        <f>IF(ISNUMBER(_xlfn.XLOOKUP(B334, MasterSheet!Q:Q, MasterSheet!X:X)), _xlfn.XLOOKUP(B334, MasterSheet!Q:Q, MasterSheet!X:X), "AWAITED")</f>
        <v>45922</v>
      </c>
      <c r="H334" s="1" t="str">
        <f>_xlfn.XLOOKUP(B334,MasterSheet!Q:Q,MasterSheet!Z:Z)</f>
        <v>Saturday</v>
      </c>
    </row>
    <row r="335" spans="1:8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  <c r="G335" s="2">
        <f>IF(ISNUMBER(_xlfn.XLOOKUP(B335, MasterSheet!Q:Q, MasterSheet!X:X)), _xlfn.XLOOKUP(B335, MasterSheet!Q:Q, MasterSheet!X:X), "AWAITED")</f>
        <v>45922</v>
      </c>
      <c r="H335" s="1" t="str">
        <f>_xlfn.XLOOKUP(B335,MasterSheet!Q:Q,MasterSheet!Z:Z)</f>
        <v>Saturday</v>
      </c>
    </row>
    <row r="336" spans="1:8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  <c r="G336" s="2">
        <f>IF(ISNUMBER(_xlfn.XLOOKUP(B336, MasterSheet!Q:Q, MasterSheet!X:X)), _xlfn.XLOOKUP(B336, MasterSheet!Q:Q, MasterSheet!X:X), "AWAITED")</f>
        <v>45922</v>
      </c>
      <c r="H336" s="1" t="str">
        <f>_xlfn.XLOOKUP(B336,MasterSheet!Q:Q,MasterSheet!Z:Z)</f>
        <v>Saturday</v>
      </c>
    </row>
    <row r="337" spans="1:8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  <c r="G337" s="2">
        <f>IF(ISNUMBER(_xlfn.XLOOKUP(B337, MasterSheet!Q:Q, MasterSheet!X:X)), _xlfn.XLOOKUP(B337, MasterSheet!Q:Q, MasterSheet!X:X), "AWAITED")</f>
        <v>45922</v>
      </c>
      <c r="H337" s="1" t="str">
        <f>_xlfn.XLOOKUP(B337,MasterSheet!Q:Q,MasterSheet!Z:Z)</f>
        <v>Saturday</v>
      </c>
    </row>
    <row r="338" spans="1:8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  <c r="G338" s="2">
        <f>IF(ISNUMBER(_xlfn.XLOOKUP(B338, MasterSheet!Q:Q, MasterSheet!X:X)), _xlfn.XLOOKUP(B338, MasterSheet!Q:Q, MasterSheet!X:X), "AWAITED")</f>
        <v>45922</v>
      </c>
      <c r="H338" s="1" t="str">
        <f>_xlfn.XLOOKUP(B338,MasterSheet!Q:Q,MasterSheet!Z:Z)</f>
        <v>Saturday</v>
      </c>
    </row>
    <row r="339" spans="1:8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  <c r="G339" s="2">
        <f>IF(ISNUMBER(_xlfn.XLOOKUP(B339, MasterSheet!Q:Q, MasterSheet!X:X)), _xlfn.XLOOKUP(B339, MasterSheet!Q:Q, MasterSheet!X:X), "AWAITED")</f>
        <v>45922</v>
      </c>
      <c r="H339" s="1" t="str">
        <f>_xlfn.XLOOKUP(B339,MasterSheet!Q:Q,MasterSheet!Z:Z)</f>
        <v>Saturday</v>
      </c>
    </row>
    <row r="340" spans="1:8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  <c r="G340" s="2">
        <f>IF(ISNUMBER(_xlfn.XLOOKUP(B340, MasterSheet!Q:Q, MasterSheet!X:X)), _xlfn.XLOOKUP(B340, MasterSheet!Q:Q, MasterSheet!X:X), "AWAITED")</f>
        <v>45922</v>
      </c>
      <c r="H340" s="1" t="str">
        <f>_xlfn.XLOOKUP(B340,MasterSheet!Q:Q,MasterSheet!Z:Z)</f>
        <v>Saturday</v>
      </c>
    </row>
    <row r="341" spans="1:8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  <c r="G341" s="2">
        <f>IF(ISNUMBER(_xlfn.XLOOKUP(B341, MasterSheet!Q:Q, MasterSheet!X:X)), _xlfn.XLOOKUP(B341, MasterSheet!Q:Q, MasterSheet!X:X), "AWAITED")</f>
        <v>45922</v>
      </c>
      <c r="H341" s="1" t="str">
        <f>_xlfn.XLOOKUP(B341,MasterSheet!Q:Q,MasterSheet!Z:Z)</f>
        <v>Saturday</v>
      </c>
    </row>
    <row r="342" spans="1:8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  <c r="G342" s="2">
        <f>IF(ISNUMBER(_xlfn.XLOOKUP(B342, MasterSheet!Q:Q, MasterSheet!X:X)), _xlfn.XLOOKUP(B342, MasterSheet!Q:Q, MasterSheet!X:X), "AWAITED")</f>
        <v>45922</v>
      </c>
      <c r="H342" s="1" t="str">
        <f>_xlfn.XLOOKUP(B342,MasterSheet!Q:Q,MasterSheet!Z:Z)</f>
        <v>Saturday</v>
      </c>
    </row>
    <row r="343" spans="1:8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  <c r="G343" s="2">
        <f>IF(ISNUMBER(_xlfn.XLOOKUP(B343, MasterSheet!Q:Q, MasterSheet!X:X)), _xlfn.XLOOKUP(B343, MasterSheet!Q:Q, MasterSheet!X:X), "AWAITED")</f>
        <v>45923</v>
      </c>
      <c r="H343" s="1" t="str">
        <f>_xlfn.XLOOKUP(B343,MasterSheet!Q:Q,MasterSheet!Z:Z)</f>
        <v>Saturday</v>
      </c>
    </row>
    <row r="344" spans="1:8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  <c r="G344" s="2">
        <f>IF(ISNUMBER(_xlfn.XLOOKUP(B344, MasterSheet!Q:Q, MasterSheet!X:X)), _xlfn.XLOOKUP(B344, MasterSheet!Q:Q, MasterSheet!X:X), "AWAITED")</f>
        <v>45922</v>
      </c>
      <c r="H344" s="1" t="str">
        <f>_xlfn.XLOOKUP(B344,MasterSheet!Q:Q,MasterSheet!Z:Z)</f>
        <v>Saturday</v>
      </c>
    </row>
    <row r="345" spans="1:8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  <c r="G345" s="2">
        <f>IF(ISNUMBER(_xlfn.XLOOKUP(B345, MasterSheet!Q:Q, MasterSheet!X:X)), _xlfn.XLOOKUP(B345, MasterSheet!Q:Q, MasterSheet!X:X), "AWAITED")</f>
        <v>45922</v>
      </c>
      <c r="H345" s="1" t="str">
        <f>_xlfn.XLOOKUP(B345,MasterSheet!Q:Q,MasterSheet!Z:Z)</f>
        <v>Saturday</v>
      </c>
    </row>
    <row r="346" spans="1:8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  <c r="G346" s="2">
        <f>IF(ISNUMBER(_xlfn.XLOOKUP(B346, MasterSheet!Q:Q, MasterSheet!X:X)), _xlfn.XLOOKUP(B346, MasterSheet!Q:Q, MasterSheet!X:X), "AWAITED")</f>
        <v>45923</v>
      </c>
      <c r="H346" s="1" t="str">
        <f>_xlfn.XLOOKUP(B346,MasterSheet!Q:Q,MasterSheet!Z:Z)</f>
        <v>Saturday</v>
      </c>
    </row>
    <row r="347" spans="1:8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  <c r="G347" s="2">
        <f>IF(ISNUMBER(_xlfn.XLOOKUP(B347, MasterSheet!Q:Q, MasterSheet!X:X)), _xlfn.XLOOKUP(B347, MasterSheet!Q:Q, MasterSheet!X:X), "AWAITED")</f>
        <v>45923</v>
      </c>
      <c r="H347" s="1" t="str">
        <f>_xlfn.XLOOKUP(B347,MasterSheet!Q:Q,MasterSheet!Z:Z)</f>
        <v>Saturday</v>
      </c>
    </row>
    <row r="348" spans="1:8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  <c r="G348" s="2">
        <f>IF(ISNUMBER(_xlfn.XLOOKUP(B348, MasterSheet!Q:Q, MasterSheet!X:X)), _xlfn.XLOOKUP(B348, MasterSheet!Q:Q, MasterSheet!X:X), "AWAITED")</f>
        <v>45922</v>
      </c>
      <c r="H348" s="1" t="str">
        <f>_xlfn.XLOOKUP(B348,MasterSheet!Q:Q,MasterSheet!Z:Z)</f>
        <v>Saturday</v>
      </c>
    </row>
    <row r="349" spans="1:8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  <c r="G349" s="2">
        <f>IF(ISNUMBER(_xlfn.XLOOKUP(B349, MasterSheet!Q:Q, MasterSheet!X:X)), _xlfn.XLOOKUP(B349, MasterSheet!Q:Q, MasterSheet!X:X), "AWAITED")</f>
        <v>45922</v>
      </c>
      <c r="H349" s="1" t="str">
        <f>_xlfn.XLOOKUP(B349,MasterSheet!Q:Q,MasterSheet!Z:Z)</f>
        <v>Saturday</v>
      </c>
    </row>
    <row r="350" spans="1:8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  <c r="G350" s="2">
        <f>IF(ISNUMBER(_xlfn.XLOOKUP(B350, MasterSheet!Q:Q, MasterSheet!X:X)), _xlfn.XLOOKUP(B350, MasterSheet!Q:Q, MasterSheet!X:X), "AWAITED")</f>
        <v>45923</v>
      </c>
      <c r="H350" s="1" t="str">
        <f>_xlfn.XLOOKUP(B350,MasterSheet!Q:Q,MasterSheet!Z:Z)</f>
        <v>Saturday</v>
      </c>
    </row>
    <row r="351" spans="1:8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  <c r="G351" s="2">
        <f>IF(ISNUMBER(_xlfn.XLOOKUP(B351, MasterSheet!Q:Q, MasterSheet!X:X)), _xlfn.XLOOKUP(B351, MasterSheet!Q:Q, MasterSheet!X:X), "AWAITED")</f>
        <v>45922</v>
      </c>
      <c r="H351" s="1" t="str">
        <f>_xlfn.XLOOKUP(B351,MasterSheet!Q:Q,MasterSheet!Z:Z)</f>
        <v>Saturday</v>
      </c>
    </row>
    <row r="352" spans="1:8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  <c r="G352" s="2">
        <f>IF(ISNUMBER(_xlfn.XLOOKUP(B352, MasterSheet!Q:Q, MasterSheet!X:X)), _xlfn.XLOOKUP(B352, MasterSheet!Q:Q, MasterSheet!X:X), "AWAITED")</f>
        <v>45922</v>
      </c>
      <c r="H352" s="1" t="str">
        <f>_xlfn.XLOOKUP(B352,MasterSheet!Q:Q,MasterSheet!Z:Z)</f>
        <v>Saturday</v>
      </c>
    </row>
    <row r="353" spans="1:8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  <c r="G353" s="2">
        <f>IF(ISNUMBER(_xlfn.XLOOKUP(B353, MasterSheet!Q:Q, MasterSheet!X:X)), _xlfn.XLOOKUP(B353, MasterSheet!Q:Q, MasterSheet!X:X), "AWAITED")</f>
        <v>45922</v>
      </c>
      <c r="H353" s="1" t="str">
        <f>_xlfn.XLOOKUP(B353,MasterSheet!Q:Q,MasterSheet!Z:Z)</f>
        <v>Saturday</v>
      </c>
    </row>
    <row r="354" spans="1:8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  <c r="G354" s="2">
        <f>IF(ISNUMBER(_xlfn.XLOOKUP(B354, MasterSheet!Q:Q, MasterSheet!X:X)), _xlfn.XLOOKUP(B354, MasterSheet!Q:Q, MasterSheet!X:X), "AWAITED")</f>
        <v>45922</v>
      </c>
      <c r="H354" s="1" t="str">
        <f>_xlfn.XLOOKUP(B354,MasterSheet!Q:Q,MasterSheet!Z:Z)</f>
        <v>Saturday</v>
      </c>
    </row>
    <row r="355" spans="1:8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  <c r="G355" s="2">
        <f>IF(ISNUMBER(_xlfn.XLOOKUP(B355, MasterSheet!Q:Q, MasterSheet!X:X)), _xlfn.XLOOKUP(B355, MasterSheet!Q:Q, MasterSheet!X:X), "AWAITED")</f>
        <v>45922</v>
      </c>
      <c r="H355" s="1" t="str">
        <f>_xlfn.XLOOKUP(B355,MasterSheet!Q:Q,MasterSheet!Z:Z)</f>
        <v>Saturday</v>
      </c>
    </row>
    <row r="356" spans="1:8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  <c r="G356" s="2">
        <f>IF(ISNUMBER(_xlfn.XLOOKUP(B356, MasterSheet!Q:Q, MasterSheet!X:X)), _xlfn.XLOOKUP(B356, MasterSheet!Q:Q, MasterSheet!X:X), "AWAITED")</f>
        <v>45924</v>
      </c>
      <c r="H356" s="1" t="str">
        <f>_xlfn.XLOOKUP(B356,MasterSheet!Q:Q,MasterSheet!Z:Z)</f>
        <v>Tuesday</v>
      </c>
    </row>
    <row r="357" spans="1:8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  <c r="G357" s="2">
        <f>IF(ISNUMBER(_xlfn.XLOOKUP(B357, MasterSheet!Q:Q, MasterSheet!X:X)), _xlfn.XLOOKUP(B357, MasterSheet!Q:Q, MasterSheet!X:X), "AWAITED")</f>
        <v>45925</v>
      </c>
      <c r="H357" s="1" t="str">
        <f>_xlfn.XLOOKUP(B357,MasterSheet!Q:Q,MasterSheet!Z:Z)</f>
        <v>Tuesday</v>
      </c>
    </row>
    <row r="358" spans="1:8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  <c r="G358" s="2">
        <f>IF(ISNUMBER(_xlfn.XLOOKUP(B358, MasterSheet!Q:Q, MasterSheet!X:X)), _xlfn.XLOOKUP(B358, MasterSheet!Q:Q, MasterSheet!X:X), "AWAITED")</f>
        <v>45924</v>
      </c>
      <c r="H358" s="1" t="str">
        <f>_xlfn.XLOOKUP(B358,MasterSheet!Q:Q,MasterSheet!Z:Z)</f>
        <v>Tuesday</v>
      </c>
    </row>
    <row r="359" spans="1:8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  <c r="G359" s="2">
        <f>IF(ISNUMBER(_xlfn.XLOOKUP(B359, MasterSheet!Q:Q, MasterSheet!X:X)), _xlfn.XLOOKUP(B359, MasterSheet!Q:Q, MasterSheet!X:X), "AWAITED")</f>
        <v>45925</v>
      </c>
      <c r="H359" s="1" t="str">
        <f>_xlfn.XLOOKUP(B359,MasterSheet!Q:Q,MasterSheet!Z:Z)</f>
        <v>Wednesday</v>
      </c>
    </row>
    <row r="360" spans="1:8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  <c r="G360" s="2">
        <f>IF(ISNUMBER(_xlfn.XLOOKUP(B360, MasterSheet!Q:Q, MasterSheet!X:X)), _xlfn.XLOOKUP(B360, MasterSheet!Q:Q, MasterSheet!X:X), "AWAITED")</f>
        <v>45930</v>
      </c>
      <c r="H360" s="1" t="str">
        <f>_xlfn.XLOOKUP(B360,MasterSheet!Q:Q,MasterSheet!Z:Z)</f>
        <v>Saturday</v>
      </c>
    </row>
    <row r="361" spans="1:8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  <c r="G361" s="2">
        <f>IF(ISNUMBER(_xlfn.XLOOKUP(B361, MasterSheet!Q:Q, MasterSheet!X:X)), _xlfn.XLOOKUP(B361, MasterSheet!Q:Q, MasterSheet!X:X), "AWAITED")</f>
        <v>45929</v>
      </c>
      <c r="H361" s="1" t="str">
        <f>_xlfn.XLOOKUP(B361,MasterSheet!Q:Q,MasterSheet!Z:Z)</f>
        <v>Saturday</v>
      </c>
    </row>
    <row r="362" spans="1:8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  <c r="G362" s="2">
        <f>IF(ISNUMBER(_xlfn.XLOOKUP(B362, MasterSheet!Q:Q, MasterSheet!X:X)), _xlfn.XLOOKUP(B362, MasterSheet!Q:Q, MasterSheet!X:X), "AWAITED")</f>
        <v>45929</v>
      </c>
      <c r="H362" s="1" t="str">
        <f>_xlfn.XLOOKUP(B362,MasterSheet!Q:Q,MasterSheet!Z:Z)</f>
        <v>Saturday</v>
      </c>
    </row>
    <row r="363" spans="1:8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  <c r="G363" s="2">
        <f>IF(ISNUMBER(_xlfn.XLOOKUP(B363, MasterSheet!Q:Q, MasterSheet!X:X)), _xlfn.XLOOKUP(B363, MasterSheet!Q:Q, MasterSheet!X:X), "AWAITED")</f>
        <v>45929</v>
      </c>
      <c r="H363" s="1" t="str">
        <f>_xlfn.XLOOKUP(B363,MasterSheet!Q:Q,MasterSheet!Z:Z)</f>
        <v>Saturday</v>
      </c>
    </row>
    <row r="364" spans="1:8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  <c r="G364" s="2">
        <f>IF(ISNUMBER(_xlfn.XLOOKUP(B364, MasterSheet!Q:Q, MasterSheet!X:X)), _xlfn.XLOOKUP(B364, MasterSheet!Q:Q, MasterSheet!X:X), "AWAITED")</f>
        <v>45929</v>
      </c>
      <c r="H364" s="1" t="str">
        <f>_xlfn.XLOOKUP(B364,MasterSheet!Q:Q,MasterSheet!Z:Z)</f>
        <v>Saturday</v>
      </c>
    </row>
    <row r="365" spans="1:8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  <c r="G365" s="2">
        <f>IF(ISNUMBER(_xlfn.XLOOKUP(B365, MasterSheet!Q:Q, MasterSheet!X:X)), _xlfn.XLOOKUP(B365, MasterSheet!Q:Q, MasterSheet!X:X), "AWAITED")</f>
        <v>45929</v>
      </c>
      <c r="H365" s="1" t="str">
        <f>_xlfn.XLOOKUP(B365,MasterSheet!Q:Q,MasterSheet!Z:Z)</f>
        <v>Saturday</v>
      </c>
    </row>
    <row r="366" spans="1:8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  <c r="G366" s="2">
        <f>IF(ISNUMBER(_xlfn.XLOOKUP(B366, MasterSheet!Q:Q, MasterSheet!X:X)), _xlfn.XLOOKUP(B366, MasterSheet!Q:Q, MasterSheet!X:X), "AWAITED")</f>
        <v>45929</v>
      </c>
      <c r="H366" s="1" t="str">
        <f>_xlfn.XLOOKUP(B366,MasterSheet!Q:Q,MasterSheet!Z:Z)</f>
        <v>Saturday</v>
      </c>
    </row>
    <row r="367" spans="1:8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  <c r="G367" s="2">
        <f>IF(ISNUMBER(_xlfn.XLOOKUP(B367, MasterSheet!Q:Q, MasterSheet!X:X)), _xlfn.XLOOKUP(B367, MasterSheet!Q:Q, MasterSheet!X:X), "AWAITED")</f>
        <v>45929</v>
      </c>
      <c r="H367" s="1" t="str">
        <f>_xlfn.XLOOKUP(B367,MasterSheet!Q:Q,MasterSheet!Z:Z)</f>
        <v>Saturday</v>
      </c>
    </row>
    <row r="368" spans="1:8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  <c r="G368" s="2">
        <f>IF(ISNUMBER(_xlfn.XLOOKUP(B368, MasterSheet!Q:Q, MasterSheet!X:X)), _xlfn.XLOOKUP(B368, MasterSheet!Q:Q, MasterSheet!X:X), "AWAITED")</f>
        <v>45929</v>
      </c>
      <c r="H368" s="1" t="str">
        <f>_xlfn.XLOOKUP(B368,MasterSheet!Q:Q,MasterSheet!Z:Z)</f>
        <v>Saturday</v>
      </c>
    </row>
    <row r="369" spans="1:8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  <c r="G369" s="2">
        <f>IF(ISNUMBER(_xlfn.XLOOKUP(B369, MasterSheet!Q:Q, MasterSheet!X:X)), _xlfn.XLOOKUP(B369, MasterSheet!Q:Q, MasterSheet!X:X), "AWAITED")</f>
        <v>45929</v>
      </c>
      <c r="H369" s="1" t="str">
        <f>_xlfn.XLOOKUP(B369,MasterSheet!Q:Q,MasterSheet!Z:Z)</f>
        <v>Saturday</v>
      </c>
    </row>
    <row r="370" spans="1:8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  <c r="G370" s="2">
        <f>IF(ISNUMBER(_xlfn.XLOOKUP(B370, MasterSheet!Q:Q, MasterSheet!X:X)), _xlfn.XLOOKUP(B370, MasterSheet!Q:Q, MasterSheet!X:X), "AWAITED")</f>
        <v>45929</v>
      </c>
      <c r="H370" s="1" t="str">
        <f>_xlfn.XLOOKUP(B370,MasterSheet!Q:Q,MasterSheet!Z:Z)</f>
        <v>Saturday</v>
      </c>
    </row>
    <row r="371" spans="1:8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  <c r="G371" s="2">
        <f>IF(ISNUMBER(_xlfn.XLOOKUP(B371, MasterSheet!Q:Q, MasterSheet!X:X)), _xlfn.XLOOKUP(B371, MasterSheet!Q:Q, MasterSheet!X:X), "AWAITED")</f>
        <v>45930</v>
      </c>
      <c r="H371" s="1" t="str">
        <f>_xlfn.XLOOKUP(B371,MasterSheet!Q:Q,MasterSheet!Z:Z)</f>
        <v>Saturday</v>
      </c>
    </row>
    <row r="372" spans="1:8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  <c r="G372" s="2">
        <f>IF(ISNUMBER(_xlfn.XLOOKUP(B372, MasterSheet!Q:Q, MasterSheet!X:X)), _xlfn.XLOOKUP(B372, MasterSheet!Q:Q, MasterSheet!X:X), "AWAITED")</f>
        <v>45929</v>
      </c>
      <c r="H372" s="1" t="str">
        <f>_xlfn.XLOOKUP(B372,MasterSheet!Q:Q,MasterSheet!Z:Z)</f>
        <v>Saturday</v>
      </c>
    </row>
    <row r="373" spans="1:8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  <c r="G373" s="2">
        <f>IF(ISNUMBER(_xlfn.XLOOKUP(B373, MasterSheet!Q:Q, MasterSheet!X:X)), _xlfn.XLOOKUP(B373, MasterSheet!Q:Q, MasterSheet!X:X), "AWAITED")</f>
        <v>45929</v>
      </c>
      <c r="H373" s="1" t="str">
        <f>_xlfn.XLOOKUP(B373,MasterSheet!Q:Q,MasterSheet!Z:Z)</f>
        <v>Saturday</v>
      </c>
    </row>
    <row r="374" spans="1:8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  <c r="G374" s="2">
        <f>IF(ISNUMBER(_xlfn.XLOOKUP(B374, MasterSheet!Q:Q, MasterSheet!X:X)), _xlfn.XLOOKUP(B374, MasterSheet!Q:Q, MasterSheet!X:X), "AWAITED")</f>
        <v>45929</v>
      </c>
      <c r="H374" s="1" t="str">
        <f>_xlfn.XLOOKUP(B374,MasterSheet!Q:Q,MasterSheet!Z:Z)</f>
        <v>Saturday</v>
      </c>
    </row>
    <row r="375" spans="1:8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  <c r="G375" s="2">
        <f>IF(ISNUMBER(_xlfn.XLOOKUP(B375, MasterSheet!Q:Q, MasterSheet!X:X)), _xlfn.XLOOKUP(B375, MasterSheet!Q:Q, MasterSheet!X:X), "AWAITED")</f>
        <v>45929</v>
      </c>
      <c r="H375" s="1" t="str">
        <f>_xlfn.XLOOKUP(B375,MasterSheet!Q:Q,MasterSheet!Z:Z)</f>
        <v>Saturday</v>
      </c>
    </row>
    <row r="376" spans="1:8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  <c r="G376" s="2">
        <f>IF(ISNUMBER(_xlfn.XLOOKUP(B376, MasterSheet!Q:Q, MasterSheet!X:X)), _xlfn.XLOOKUP(B376, MasterSheet!Q:Q, MasterSheet!X:X), "AWAITED")</f>
        <v>45929</v>
      </c>
      <c r="H376" s="1" t="str">
        <f>_xlfn.XLOOKUP(B376,MasterSheet!Q:Q,MasterSheet!Z:Z)</f>
        <v>Saturday</v>
      </c>
    </row>
    <row r="377" spans="1:8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  <c r="G377" s="2" t="str">
        <f>IF(ISNUMBER(_xlfn.XLOOKUP(B377, MasterSheet!Q:Q, MasterSheet!X:X)), _xlfn.XLOOKUP(B377, MasterSheet!Q:Q, MasterSheet!X:X), "AWAITED")</f>
        <v>AWAITED</v>
      </c>
      <c r="H377" s="1" t="str">
        <f>_xlfn.XLOOKUP(B377,MasterSheet!Q:Q,MasterSheet!Z:Z)</f>
        <v>Dispatch Day</v>
      </c>
    </row>
    <row r="378" spans="1:8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  <c r="G378" s="2">
        <f>IF(ISNUMBER(_xlfn.XLOOKUP(B378, MasterSheet!Q:Q, MasterSheet!X:X)), _xlfn.XLOOKUP(B378, MasterSheet!Q:Q, MasterSheet!X:X), "AWAITED")</f>
        <v>45812</v>
      </c>
      <c r="H378" s="1" t="str">
        <f>_xlfn.XLOOKUP(B378,MasterSheet!Q:Q,MasterSheet!Z:Z)</f>
        <v>Wednesday</v>
      </c>
    </row>
    <row r="379" spans="1:8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  <c r="G379" s="2" t="str">
        <f>IF(ISNUMBER(_xlfn.XLOOKUP(B379, MasterSheet!Q:Q, MasterSheet!X:X)), _xlfn.XLOOKUP(B379, MasterSheet!Q:Q, MasterSheet!X:X), "AWAITED")</f>
        <v>AWAITED</v>
      </c>
      <c r="H379" s="1" t="str">
        <f>_xlfn.XLOOKUP(B379,MasterSheet!Q:Q,MasterSheet!Z:Z)</f>
        <v>Wednesday</v>
      </c>
    </row>
    <row r="380" spans="1:8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  <c r="G380" s="2">
        <f>IF(ISNUMBER(_xlfn.XLOOKUP(B380, MasterSheet!Q:Q, MasterSheet!X:X)), _xlfn.XLOOKUP(B380, MasterSheet!Q:Q, MasterSheet!X:X), "AWAITED")</f>
        <v>45895</v>
      </c>
      <c r="H380" s="1" t="str">
        <f>_xlfn.XLOOKUP(B380,MasterSheet!Q:Q,MasterSheet!Z:Z)</f>
        <v>Monday</v>
      </c>
    </row>
    <row r="381" spans="1:8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  <c r="G381" s="2">
        <f>IF(ISNUMBER(_xlfn.XLOOKUP(B381, MasterSheet!Q:Q, MasterSheet!X:X)), _xlfn.XLOOKUP(B381, MasterSheet!Q:Q, MasterSheet!X:X), "AWAITED")</f>
        <v>45848</v>
      </c>
      <c r="H381" s="1" t="str">
        <f>_xlfn.XLOOKUP(B381,MasterSheet!Q:Q,MasterSheet!Z:Z)</f>
        <v>Tuesday</v>
      </c>
    </row>
    <row r="382" spans="1:8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  <c r="G382" s="2">
        <f>IF(ISNUMBER(_xlfn.XLOOKUP(B382, MasterSheet!Q:Q, MasterSheet!X:X)), _xlfn.XLOOKUP(B382, MasterSheet!Q:Q, MasterSheet!X:X), "AWAITED")</f>
        <v>45847</v>
      </c>
      <c r="H382" s="1" t="str">
        <f>_xlfn.XLOOKUP(B382,MasterSheet!Q:Q,MasterSheet!Z:Z)</f>
        <v>Tuesday</v>
      </c>
    </row>
    <row r="383" spans="1:8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  <c r="G383" s="2">
        <f>IF(ISNUMBER(_xlfn.XLOOKUP(B383, MasterSheet!Q:Q, MasterSheet!X:X)), _xlfn.XLOOKUP(B383, MasterSheet!Q:Q, MasterSheet!X:X), "AWAITED")</f>
        <v>45847</v>
      </c>
      <c r="H383" s="1" t="str">
        <f>_xlfn.XLOOKUP(B383,MasterSheet!Q:Q,MasterSheet!Z:Z)</f>
        <v>Tuesday</v>
      </c>
    </row>
    <row r="384" spans="1:8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  <c r="G384" s="2">
        <f>IF(ISNUMBER(_xlfn.XLOOKUP(B384, MasterSheet!Q:Q, MasterSheet!X:X)), _xlfn.XLOOKUP(B384, MasterSheet!Q:Q, MasterSheet!X:X), "AWAITED")</f>
        <v>45882</v>
      </c>
      <c r="H384" s="1" t="str">
        <f>_xlfn.XLOOKUP(B384,MasterSheet!Q:Q,MasterSheet!Z:Z)</f>
        <v>Monday</v>
      </c>
    </row>
    <row r="385" spans="1:8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  <c r="G385" s="2">
        <f>IF(ISNUMBER(_xlfn.XLOOKUP(B385, MasterSheet!Q:Q, MasterSheet!X:X)), _xlfn.XLOOKUP(B385, MasterSheet!Q:Q, MasterSheet!X:X), "AWAITED")</f>
        <v>45883</v>
      </c>
      <c r="H385" s="1" t="str">
        <f>_xlfn.XLOOKUP(B385,MasterSheet!Q:Q,MasterSheet!Z:Z)</f>
        <v>Monday</v>
      </c>
    </row>
    <row r="386" spans="1:8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  <c r="G386" s="2">
        <f>IF(ISNUMBER(_xlfn.XLOOKUP(B386, MasterSheet!Q:Q, MasterSheet!X:X)), _xlfn.XLOOKUP(B386, MasterSheet!Q:Q, MasterSheet!X:X), "AWAITED")</f>
        <v>45881</v>
      </c>
      <c r="H386" s="1" t="str">
        <f>_xlfn.XLOOKUP(B386,MasterSheet!Q:Q,MasterSheet!Z:Z)</f>
        <v>Monday</v>
      </c>
    </row>
    <row r="387" spans="1:8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  <c r="G387" s="2">
        <f>IF(ISNUMBER(_xlfn.XLOOKUP(B387, MasterSheet!Q:Q, MasterSheet!X:X)), _xlfn.XLOOKUP(B387, MasterSheet!Q:Q, MasterSheet!X:X), "AWAITED")</f>
        <v>45889</v>
      </c>
      <c r="H387" s="1" t="str">
        <f>_xlfn.XLOOKUP(B387,MasterSheet!Q:Q,MasterSheet!Z:Z)</f>
        <v>Monday</v>
      </c>
    </row>
    <row r="388" spans="1:8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  <c r="G388" s="2">
        <f>IF(ISNUMBER(_xlfn.XLOOKUP(B388, MasterSheet!Q:Q, MasterSheet!X:X)), _xlfn.XLOOKUP(B388, MasterSheet!Q:Q, MasterSheet!X:X), "AWAITED")</f>
        <v>45889</v>
      </c>
      <c r="H388" s="1" t="str">
        <f>_xlfn.XLOOKUP(B388,MasterSheet!Q:Q,MasterSheet!Z:Z)</f>
        <v>Monday</v>
      </c>
    </row>
    <row r="389" spans="1:8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  <c r="G389" s="2">
        <f>IF(ISNUMBER(_xlfn.XLOOKUP(B389, MasterSheet!Q:Q, MasterSheet!X:X)), _xlfn.XLOOKUP(B389, MasterSheet!Q:Q, MasterSheet!X:X), "AWAITED")</f>
        <v>45839</v>
      </c>
      <c r="H389" s="1" t="str">
        <f>_xlfn.XLOOKUP(B389,MasterSheet!Q:Q,MasterSheet!Z:Z)</f>
        <v>Saturday</v>
      </c>
    </row>
    <row r="390" spans="1:8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  <c r="G390" s="2">
        <f>IF(ISNUMBER(_xlfn.XLOOKUP(B390, MasterSheet!Q:Q, MasterSheet!X:X)), _xlfn.XLOOKUP(B390, MasterSheet!Q:Q, MasterSheet!X:X), "AWAITED")</f>
        <v>45847</v>
      </c>
      <c r="H390" s="1" t="str">
        <f>_xlfn.XLOOKUP(B390,MasterSheet!Q:Q,MasterSheet!Z:Z)</f>
        <v>Tuesday</v>
      </c>
    </row>
    <row r="391" spans="1:8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  <c r="G391" s="2">
        <f>IF(ISNUMBER(_xlfn.XLOOKUP(B391, MasterSheet!Q:Q, MasterSheet!X:X)), _xlfn.XLOOKUP(B391, MasterSheet!Q:Q, MasterSheet!X:X), "AWAITED")</f>
        <v>45833</v>
      </c>
      <c r="H391" s="1" t="str">
        <f>_xlfn.XLOOKUP(B391,MasterSheet!Q:Q,MasterSheet!Z:Z)</f>
        <v>Tuesday</v>
      </c>
    </row>
    <row r="392" spans="1:8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  <c r="G392" s="2">
        <f>IF(ISNUMBER(_xlfn.XLOOKUP(B392, MasterSheet!Q:Q, MasterSheet!X:X)), _xlfn.XLOOKUP(B392, MasterSheet!Q:Q, MasterSheet!X:X), "AWAITED")</f>
        <v>45833</v>
      </c>
      <c r="H392" s="1" t="str">
        <f>_xlfn.XLOOKUP(B392,MasterSheet!Q:Q,MasterSheet!Z:Z)</f>
        <v>Saturday</v>
      </c>
    </row>
    <row r="393" spans="1:8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  <c r="G393" s="2">
        <f>IF(ISNUMBER(_xlfn.XLOOKUP(B393, MasterSheet!Q:Q, MasterSheet!X:X)), _xlfn.XLOOKUP(B393, MasterSheet!Q:Q, MasterSheet!X:X), "AWAITED")</f>
        <v>45869</v>
      </c>
      <c r="H393" s="1" t="str">
        <f>_xlfn.XLOOKUP(B393,MasterSheet!Q:Q,MasterSheet!Z:Z)</f>
        <v>Tuesday</v>
      </c>
    </row>
    <row r="394" spans="1:8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  <c r="G394" s="2">
        <f>IF(ISNUMBER(_xlfn.XLOOKUP(B394, MasterSheet!Q:Q, MasterSheet!X:X)), _xlfn.XLOOKUP(B394, MasterSheet!Q:Q, MasterSheet!X:X), "AWAITED")</f>
        <v>45853</v>
      </c>
      <c r="H394" s="1" t="str">
        <f>_xlfn.XLOOKUP(B394,MasterSheet!Q:Q,MasterSheet!Z:Z)</f>
        <v>Monday</v>
      </c>
    </row>
    <row r="395" spans="1:8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  <c r="G395" s="2">
        <f>IF(ISNUMBER(_xlfn.XLOOKUP(B395, MasterSheet!Q:Q, MasterSheet!X:X)), _xlfn.XLOOKUP(B395, MasterSheet!Q:Q, MasterSheet!X:X), "AWAITED")</f>
        <v>45853</v>
      </c>
      <c r="H395" s="1" t="str">
        <f>_xlfn.XLOOKUP(B395,MasterSheet!Q:Q,MasterSheet!Z:Z)</f>
        <v>Monday</v>
      </c>
    </row>
    <row r="396" spans="1:8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  <c r="G396" s="2">
        <f>IF(ISNUMBER(_xlfn.XLOOKUP(B396, MasterSheet!Q:Q, MasterSheet!X:X)), _xlfn.XLOOKUP(B396, MasterSheet!Q:Q, MasterSheet!X:X), "AWAITED")</f>
        <v>45861</v>
      </c>
      <c r="H396" s="1" t="str">
        <f>_xlfn.XLOOKUP(B396,MasterSheet!Q:Q,MasterSheet!Z:Z)</f>
        <v>Tuesday</v>
      </c>
    </row>
    <row r="397" spans="1:8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  <c r="G397" s="2">
        <f>IF(ISNUMBER(_xlfn.XLOOKUP(B397, MasterSheet!Q:Q, MasterSheet!X:X)), _xlfn.XLOOKUP(B397, MasterSheet!Q:Q, MasterSheet!X:X), "AWAITED")</f>
        <v>45861</v>
      </c>
      <c r="H397" s="1" t="str">
        <f>_xlfn.XLOOKUP(B397,MasterSheet!Q:Q,MasterSheet!Z:Z)</f>
        <v>Tuesday</v>
      </c>
    </row>
    <row r="398" spans="1:8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  <c r="G398" s="2">
        <f>IF(ISNUMBER(_xlfn.XLOOKUP(B398, MasterSheet!Q:Q, MasterSheet!X:X)), _xlfn.XLOOKUP(B398, MasterSheet!Q:Q, MasterSheet!X:X), "AWAITED")</f>
        <v>45868</v>
      </c>
      <c r="H398" s="1" t="str">
        <f>_xlfn.XLOOKUP(B398,MasterSheet!Q:Q,MasterSheet!Z:Z)</f>
        <v>Tuesday</v>
      </c>
    </row>
    <row r="399" spans="1:8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  <c r="G399" s="2">
        <f>IF(ISNUMBER(_xlfn.XLOOKUP(B399, MasterSheet!Q:Q, MasterSheet!X:X)), _xlfn.XLOOKUP(B399, MasterSheet!Q:Q, MasterSheet!X:X), "AWAITED")</f>
        <v>45868</v>
      </c>
      <c r="H399" s="1" t="str">
        <f>_xlfn.XLOOKUP(B399,MasterSheet!Q:Q,MasterSheet!Z:Z)</f>
        <v>Tuesday</v>
      </c>
    </row>
    <row r="400" spans="1:8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  <c r="G400" s="2">
        <f>IF(ISNUMBER(_xlfn.XLOOKUP(B400, MasterSheet!Q:Q, MasterSheet!X:X)), _xlfn.XLOOKUP(B400, MasterSheet!Q:Q, MasterSheet!X:X), "AWAITED")</f>
        <v>45874</v>
      </c>
      <c r="H400" s="1" t="str">
        <f>_xlfn.XLOOKUP(B400,MasterSheet!Q:Q,MasterSheet!Z:Z)</f>
        <v>Monday</v>
      </c>
    </row>
    <row r="401" spans="1:8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  <c r="G401" s="2">
        <f>IF(ISNUMBER(_xlfn.XLOOKUP(B401, MasterSheet!Q:Q, MasterSheet!X:X)), _xlfn.XLOOKUP(B401, MasterSheet!Q:Q, MasterSheet!X:X), "AWAITED")</f>
        <v>45874</v>
      </c>
      <c r="H401" s="1" t="str">
        <f>_xlfn.XLOOKUP(B401,MasterSheet!Q:Q,MasterSheet!Z:Z)</f>
        <v>Saturday</v>
      </c>
    </row>
    <row r="402" spans="1:8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  <c r="G402" s="2">
        <f>IF(ISNUMBER(_xlfn.XLOOKUP(B402, MasterSheet!Q:Q, MasterSheet!X:X)), _xlfn.XLOOKUP(B402, MasterSheet!Q:Q, MasterSheet!X:X), "AWAITED")</f>
        <v>45877</v>
      </c>
      <c r="H402" s="1" t="str">
        <f>_xlfn.XLOOKUP(B402,MasterSheet!Q:Q,MasterSheet!Z:Z)</f>
        <v>Wednesday</v>
      </c>
    </row>
    <row r="403" spans="1:8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  <c r="G403" s="2">
        <f>IF(ISNUMBER(_xlfn.XLOOKUP(B403, MasterSheet!Q:Q, MasterSheet!X:X)), _xlfn.XLOOKUP(B403, MasterSheet!Q:Q, MasterSheet!X:X), "AWAITED")</f>
        <v>45905</v>
      </c>
      <c r="H403" s="1" t="str">
        <f>_xlfn.XLOOKUP(B403,MasterSheet!Q:Q,MasterSheet!Z:Z)</f>
        <v>Monday</v>
      </c>
    </row>
    <row r="404" spans="1:8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  <c r="G404" s="2">
        <f>IF(ISNUMBER(_xlfn.XLOOKUP(B404, MasterSheet!Q:Q, MasterSheet!X:X)), _xlfn.XLOOKUP(B404, MasterSheet!Q:Q, MasterSheet!X:X), "AWAITED")</f>
        <v>45909</v>
      </c>
      <c r="H404" s="1" t="str">
        <f>_xlfn.XLOOKUP(B404,MasterSheet!Q:Q,MasterSheet!Z:Z)</f>
        <v>Monday</v>
      </c>
    </row>
    <row r="405" spans="1:8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  <c r="G405" s="2">
        <f>IF(ISNUMBER(_xlfn.XLOOKUP(B405, MasterSheet!Q:Q, MasterSheet!X:X)), _xlfn.XLOOKUP(B405, MasterSheet!Q:Q, MasterSheet!X:X), "AWAITED")</f>
        <v>45909</v>
      </c>
      <c r="H405" s="1" t="str">
        <f>_xlfn.XLOOKUP(B405,MasterSheet!Q:Q,MasterSheet!Z:Z)</f>
        <v>Monday</v>
      </c>
    </row>
    <row r="406" spans="1:8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  <c r="G406" s="2">
        <f>IF(ISNUMBER(_xlfn.XLOOKUP(B406, MasterSheet!Q:Q, MasterSheet!X:X)), _xlfn.XLOOKUP(B406, MasterSheet!Q:Q, MasterSheet!X:X), "AWAITED")</f>
        <v>45911</v>
      </c>
      <c r="H406" s="1" t="str">
        <f>_xlfn.XLOOKUP(B406,MasterSheet!Q:Q,MasterSheet!Z:Z)</f>
        <v>Monday</v>
      </c>
    </row>
    <row r="407" spans="1:8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  <c r="G407" s="2">
        <f>IF(ISNUMBER(_xlfn.XLOOKUP(B407, MasterSheet!Q:Q, MasterSheet!X:X)), _xlfn.XLOOKUP(B407, MasterSheet!Q:Q, MasterSheet!X:X), "AWAITED")</f>
        <v>45909</v>
      </c>
      <c r="H407" s="1" t="str">
        <f>_xlfn.XLOOKUP(B407,MasterSheet!Q:Q,MasterSheet!Z:Z)</f>
        <v>Monday</v>
      </c>
    </row>
    <row r="408" spans="1:8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  <c r="G408" s="2">
        <f>IF(ISNUMBER(_xlfn.XLOOKUP(B408, MasterSheet!Q:Q, MasterSheet!X:X)), _xlfn.XLOOKUP(B408, MasterSheet!Q:Q, MasterSheet!X:X), "AWAITED")</f>
        <v>45915</v>
      </c>
      <c r="H408" s="1" t="str">
        <f>_xlfn.XLOOKUP(B408,MasterSheet!Q:Q,MasterSheet!Z:Z)</f>
        <v>Saturday</v>
      </c>
    </row>
    <row r="409" spans="1:8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  <c r="G409" s="2">
        <f>IF(ISNUMBER(_xlfn.XLOOKUP(B409, MasterSheet!Q:Q, MasterSheet!X:X)), _xlfn.XLOOKUP(B409, MasterSheet!Q:Q, MasterSheet!X:X), "AWAITED")</f>
        <v>45916</v>
      </c>
      <c r="H409" s="1" t="str">
        <f>_xlfn.XLOOKUP(B409,MasterSheet!Q:Q,MasterSheet!Z:Z)</f>
        <v>Monday</v>
      </c>
    </row>
    <row r="410" spans="1:8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  <c r="G410" s="2">
        <f>IF(ISNUMBER(_xlfn.XLOOKUP(B410, MasterSheet!Q:Q, MasterSheet!X:X)), _xlfn.XLOOKUP(B410, MasterSheet!Q:Q, MasterSheet!X:X), "AWAITED")</f>
        <v>45916</v>
      </c>
      <c r="H410" s="1" t="str">
        <f>_xlfn.XLOOKUP(B410,MasterSheet!Q:Q,MasterSheet!Z:Z)</f>
        <v>Monday</v>
      </c>
    </row>
    <row r="411" spans="1:8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  <c r="G411" s="2">
        <f>IF(ISNUMBER(_xlfn.XLOOKUP(B411, MasterSheet!Q:Q, MasterSheet!X:X)), _xlfn.XLOOKUP(B411, MasterSheet!Q:Q, MasterSheet!X:X), "AWAITED")</f>
        <v>45917</v>
      </c>
      <c r="H411" s="1" t="str">
        <f>_xlfn.XLOOKUP(B411,MasterSheet!Q:Q,MasterSheet!Z:Z)</f>
        <v>Monday</v>
      </c>
    </row>
    <row r="412" spans="1:8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  <c r="G412" s="2">
        <f>IF(ISNUMBER(_xlfn.XLOOKUP(B412, MasterSheet!Q:Q, MasterSheet!X:X)), _xlfn.XLOOKUP(B412, MasterSheet!Q:Q, MasterSheet!X:X), "AWAITED")</f>
        <v>45929</v>
      </c>
      <c r="H412" s="1" t="str">
        <f>_xlfn.XLOOKUP(B412,MasterSheet!Q:Q,MasterSheet!Z:Z)</f>
        <v>Saturday</v>
      </c>
    </row>
    <row r="413" spans="1:8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  <c r="G413" s="2">
        <f>IF(ISNUMBER(_xlfn.XLOOKUP(B413, MasterSheet!Q:Q, MasterSheet!X:X)), _xlfn.XLOOKUP(B413, MasterSheet!Q:Q, MasterSheet!X:X), "AWAITED")</f>
        <v>45929</v>
      </c>
      <c r="H413" s="1" t="str">
        <f>_xlfn.XLOOKUP(B413,MasterSheet!Q:Q,MasterSheet!Z:Z)</f>
        <v>Saturday</v>
      </c>
    </row>
    <row r="414" spans="1:8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  <c r="G414" s="2" t="str">
        <f>IF(ISNUMBER(_xlfn.XLOOKUP(B414, MasterSheet!Q:Q, MasterSheet!X:X)), _xlfn.XLOOKUP(B414, MasterSheet!Q:Q, MasterSheet!X:X), "AWAITED")</f>
        <v>AWAITED</v>
      </c>
      <c r="H414" s="1" t="str">
        <f>_xlfn.XLOOKUP(B414,MasterSheet!Q:Q,MasterSheet!Z:Z)</f>
        <v>Wednesday</v>
      </c>
    </row>
    <row r="415" spans="1:8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  <c r="G415" s="2" t="str">
        <f>IF(ISNUMBER(_xlfn.XLOOKUP(B415, MasterSheet!Q:Q, MasterSheet!X:X)), _xlfn.XLOOKUP(B415, MasterSheet!Q:Q, MasterSheet!X:X), "AWAITED")</f>
        <v>AWAITED</v>
      </c>
      <c r="H415" s="1" t="str">
        <f>_xlfn.XLOOKUP(B415,MasterSheet!Q:Q,MasterSheet!Z:Z)</f>
        <v>Monday</v>
      </c>
    </row>
    <row r="416" spans="1:8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  <c r="G416" s="2" t="str">
        <f>IF(ISNUMBER(_xlfn.XLOOKUP(B416, MasterSheet!Q:Q, MasterSheet!X:X)), _xlfn.XLOOKUP(B416, MasterSheet!Q:Q, MasterSheet!X:X), "AWAITED")</f>
        <v>AWAITED</v>
      </c>
      <c r="H416" s="1" t="str">
        <f>_xlfn.XLOOKUP(B416,MasterSheet!Q:Q,MasterSheet!Z:Z)</f>
        <v>Wednesday</v>
      </c>
    </row>
    <row r="417" spans="1:8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  <c r="G417" s="2" t="str">
        <f>IF(ISNUMBER(_xlfn.XLOOKUP(B417, MasterSheet!Q:Q, MasterSheet!X:X)), _xlfn.XLOOKUP(B417, MasterSheet!Q:Q, MasterSheet!X:X), "AWAITED")</f>
        <v>AWAITED</v>
      </c>
      <c r="H417" s="1" t="str">
        <f>_xlfn.XLOOKUP(B417,MasterSheet!Q:Q,MasterSheet!Z:Z)</f>
        <v>Monday</v>
      </c>
    </row>
    <row r="418" spans="1:8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  <c r="G418" s="2"/>
      <c r="H418" s="1"/>
    </row>
  </sheetData>
  <mergeCells count="1">
    <mergeCell ref="J1:M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20" zoomScale="85" zoomScaleNormal="85" workbookViewId="0">
      <selection activeCell="K1" sqref="K1:S49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4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4">_xlfn._xlws.SORT(
  _xlfn._xlws.FILTER(
    CHOOSE({1,2,3,4,5,6,7,8,9},
      MasterSheet!H2:H10404,
      MasterSheet!L2:L10404,
      MasterSheet!P2:P10404,
      MasterSheet!S2:S10404,
      MasterSheet!U2:U10404,
      MasterSheet!T2:T10404,
MasterSheet!V2:V10404,MasterSheet!W2:W10404,MasterSheet!AC2:AC10404
    ),
    MasterSheet!L2:L10404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On Hold</v>
      </c>
      <c r="R6" s="68" t="str">
        <v>OutStation</v>
      </c>
      <c r="S6" s="68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>
        <v>0</v>
      </c>
      <c r="P7" s="1" t="str">
        <v>Mumbai</v>
      </c>
      <c r="Q7" s="1" t="str">
        <v>Saturday (4-10-2025)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HINDUJA</v>
      </c>
      <c r="M8" s="1">
        <v>-20</v>
      </c>
      <c r="N8" s="1" t="str">
        <v>Targetmol</v>
      </c>
      <c r="O8" s="1">
        <v>0</v>
      </c>
      <c r="P8" s="1" t="str">
        <v>Mumbai</v>
      </c>
      <c r="Q8" s="1" t="str">
        <v>Saturday (4-10-2025)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 t="str">
        <v>Monday (6-10-2025)</v>
      </c>
      <c r="R9" s="1" t="str">
        <v>OutStation</v>
      </c>
      <c r="S9" s="1">
        <f t="shared" si="1"/>
        <v>1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4</v>
      </c>
      <c r="L10" s="68" t="str">
        <v>ILS</v>
      </c>
      <c r="M10" s="68">
        <v>-80</v>
      </c>
      <c r="N10" s="68" t="str">
        <v>Dharmacon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KEMWELL</v>
      </c>
      <c r="M12" s="1">
        <v>-20</v>
      </c>
      <c r="N12" s="1" t="str">
        <v>BOSTER</v>
      </c>
      <c r="O12" s="1">
        <v>0</v>
      </c>
      <c r="P12" s="1" t="str">
        <v xml:space="preserve"> BANGLORE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7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 t="str">
        <v>Saturday (4-10-2025)</v>
      </c>
      <c r="R13" s="1" t="str">
        <v>OutStation</v>
      </c>
      <c r="S13" s="1">
        <f t="shared" si="1"/>
        <v>7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NNF</v>
      </c>
      <c r="M14" s="68">
        <v>-20</v>
      </c>
      <c r="N14" s="68" t="str">
        <v>Targetmol</v>
      </c>
      <c r="O14" s="68">
        <v>0</v>
      </c>
      <c r="P14" s="68" t="str">
        <v>Banglore</v>
      </c>
      <c r="Q14" s="68" t="str">
        <v>Sample</v>
      </c>
      <c r="R14" s="68" t="str">
        <v>OutStation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15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15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RG SONS</v>
      </c>
      <c r="M22" s="1">
        <v>-80</v>
      </c>
      <c r="N22" s="1" t="str">
        <v>BPS</v>
      </c>
      <c r="O22" s="1">
        <v>0</v>
      </c>
      <c r="P22" s="1" t="str">
        <v>Lucknow</v>
      </c>
      <c r="Q22" s="1" t="str">
        <v>Saturday (4-10-2025)</v>
      </c>
      <c r="R22" s="1" t="str">
        <v>OutStation</v>
      </c>
      <c r="S22" s="1">
        <f t="shared" si="1"/>
        <v>2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5</v>
      </c>
      <c r="L23" s="1" t="str">
        <v>Sample (PM)</v>
      </c>
      <c r="M23" s="1">
        <v>4</v>
      </c>
      <c r="N23" s="1" t="str">
        <v>Hansa Biomed</v>
      </c>
      <c r="O23" s="1" t="str">
        <v>Priyanka Madam</v>
      </c>
      <c r="P23" s="1" t="str">
        <v>delhi</v>
      </c>
      <c r="Q23" s="1" t="str">
        <v>Priyanka Madam</v>
      </c>
      <c r="R23" s="1" t="str">
        <v>Local</v>
      </c>
      <c r="S23" s="1">
        <f t="shared" si="1"/>
        <v>5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2</v>
      </c>
      <c r="L24" s="68" t="str">
        <v>SOUTH CAMPUS</v>
      </c>
      <c r="M24" s="68" t="str">
        <v>RT</v>
      </c>
      <c r="N24" s="68" t="str">
        <v>HOEFER</v>
      </c>
      <c r="O24" s="68">
        <v>0</v>
      </c>
      <c r="P24" s="68" t="str">
        <v>Delhi</v>
      </c>
      <c r="Q24" s="68" t="str">
        <v>Sample</v>
      </c>
      <c r="R24" s="68" t="str">
        <v>Local</v>
      </c>
      <c r="S24" s="68">
        <f t="shared" si="1"/>
        <v>2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On Hold</v>
      </c>
      <c r="I25" s="1" t="str">
        <v>OutStation</v>
      </c>
      <c r="K25" s="1">
        <f t="shared" si="0"/>
        <v>3</v>
      </c>
      <c r="L25" s="1" t="str">
        <v>SSCMP</v>
      </c>
      <c r="M25" s="1">
        <v>4</v>
      </c>
      <c r="N25" s="1" t="str">
        <v>BioXcell</v>
      </c>
      <c r="O25" s="1">
        <v>0</v>
      </c>
      <c r="P25" s="1" t="str">
        <v>Bhopal</v>
      </c>
      <c r="Q25" s="1" t="str">
        <v>Saturday (4-10-2025)</v>
      </c>
      <c r="R25" s="1" t="str">
        <v>OutStation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(4-10-2025)</v>
      </c>
      <c r="I26" s="1" t="str">
        <v>OutStation</v>
      </c>
      <c r="K26" s="1">
        <f t="shared" si="0"/>
        <v>2</v>
      </c>
      <c r="L26" s="1" t="str">
        <v>Stock</v>
      </c>
      <c r="M26" s="1">
        <v>4</v>
      </c>
      <c r="N26" s="1" t="str">
        <v>BioLegend</v>
      </c>
      <c r="O26" s="1" t="str">
        <v>Biocon Order Cancelled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68" t="str">
        <v>T7625</v>
      </c>
      <c r="B27" s="68">
        <v>2</v>
      </c>
      <c r="C27" s="68" t="str">
        <v>HINDUJA</v>
      </c>
      <c r="D27" s="68">
        <v>-20</v>
      </c>
      <c r="E27" s="68" t="str">
        <v>Targetmol</v>
      </c>
      <c r="F27" s="68">
        <v>0</v>
      </c>
      <c r="G27" s="68" t="str">
        <v>Mumbai</v>
      </c>
      <c r="H27" s="68" t="str">
        <v>Saturday (4-10-2025)</v>
      </c>
      <c r="I27" s="68" t="str">
        <v>OutStation</v>
      </c>
      <c r="K27" s="68">
        <f t="shared" si="0"/>
        <v>3</v>
      </c>
      <c r="L27" s="68" t="str">
        <v>STOCK</v>
      </c>
      <c r="M27" s="68">
        <v>4</v>
      </c>
      <c r="N27" s="68" t="str">
        <v>BioLegend</v>
      </c>
      <c r="O27" s="68" t="str">
        <v>FOC Informed By Priya Madam and informed to SM Sir</v>
      </c>
      <c r="P27" s="68" t="str">
        <v>STOCK</v>
      </c>
      <c r="Q27" s="68" t="str">
        <v>Stock</v>
      </c>
      <c r="R27" s="68" t="str">
        <v>STOCK</v>
      </c>
      <c r="S27" s="68">
        <f t="shared" si="1"/>
        <v>3</v>
      </c>
    </row>
    <row r="28" spans="1:19" x14ac:dyDescent="0.25">
      <c r="A28" s="1">
        <v>423501</v>
      </c>
      <c r="B28" s="1">
        <v>1</v>
      </c>
      <c r="C28" s="1" t="str">
        <v>IISER MOHALI</v>
      </c>
      <c r="D28" s="1" t="str">
        <v>RT</v>
      </c>
      <c r="E28" s="1" t="str">
        <v>BioLegend</v>
      </c>
      <c r="F28" s="1">
        <v>0</v>
      </c>
      <c r="G28" s="1" t="str">
        <v>MOHALI (PUNJAB)</v>
      </c>
      <c r="H28" s="1" t="str">
        <v>Monday (6-10-2025)</v>
      </c>
      <c r="I28" s="1" t="str">
        <v>OutStation</v>
      </c>
      <c r="K28" s="1">
        <f t="shared" si="0"/>
        <v>1</v>
      </c>
      <c r="L28" s="1" t="str">
        <v>stock</v>
      </c>
      <c r="M28" s="1">
        <v>-20</v>
      </c>
      <c r="N28" s="1" t="str">
        <v>Dharmacon</v>
      </c>
      <c r="O28" s="1" t="str">
        <v>Extra Item Purchased (Informed by Dharmendra Sir)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VSGH12684-16EG7919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3</v>
      </c>
      <c r="L29" s="1" t="str">
        <v>STOCK</v>
      </c>
      <c r="M29" s="1">
        <v>-20</v>
      </c>
      <c r="N29" s="1" t="str">
        <v>BioLegend</v>
      </c>
      <c r="O29" s="1" t="str">
        <v xml:space="preserve">Same item dispatched to Aiims from Opening Stock 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 t="str">
        <v>VSGH12000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2</v>
      </c>
      <c r="L30" s="1" t="str">
        <v>STOCK</v>
      </c>
      <c r="M30" s="1" t="str">
        <v>RT</v>
      </c>
      <c r="N30" s="1" t="str">
        <v>Revvity</v>
      </c>
      <c r="O30" s="1" t="str">
        <v>MACHINE (PRIYANKA MADAM)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x14ac:dyDescent="0.25">
      <c r="A31" s="1" t="str">
        <v>VSGH12682- 16EG10482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1</v>
      </c>
      <c r="L31" s="1" t="str">
        <v>STOCK</v>
      </c>
      <c r="M31" s="1">
        <v>4</v>
      </c>
      <c r="N31" s="1" t="str">
        <v>BioLegend</v>
      </c>
      <c r="O31" s="1" t="str">
        <v>Return From Bio Health (Extra Purchase infromed by Priynka Madam)</v>
      </c>
      <c r="P31" s="1" t="str">
        <v>STOCK</v>
      </c>
      <c r="Q31" s="1" t="str">
        <v>Priyanka Madam</v>
      </c>
      <c r="R31" s="1" t="str">
        <v>STOCK</v>
      </c>
      <c r="S31" s="1">
        <f t="shared" si="1"/>
        <v>1</v>
      </c>
    </row>
    <row r="32" spans="1:19" x14ac:dyDescent="0.25">
      <c r="A32" s="1" t="str">
        <v>VSGH12684-16EG7431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5</v>
      </c>
      <c r="L32" s="1" t="str">
        <v>Stock</v>
      </c>
      <c r="M32" s="1">
        <v>4</v>
      </c>
      <c r="N32" s="1" t="str">
        <v>BioLegend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347318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1</v>
      </c>
      <c r="L33" s="1" t="str">
        <v>STOCK</v>
      </c>
      <c r="M33" s="1" t="str">
        <v>4</v>
      </c>
      <c r="N33" s="1" t="str">
        <v>BioLegend</v>
      </c>
      <c r="O33" s="1" t="str">
        <v>Extra Purchase By Priya Madam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 x14ac:dyDescent="0.25">
      <c r="A34" s="1">
        <v>502948</v>
      </c>
      <c r="B34" s="1">
        <v>1</v>
      </c>
      <c r="C34" s="1" t="str">
        <v>ILS</v>
      </c>
      <c r="D34" s="1">
        <v>4</v>
      </c>
      <c r="E34" s="1" t="str">
        <v>BioLegend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5</v>
      </c>
      <c r="L34" s="1" t="str">
        <v>Stock</v>
      </c>
      <c r="M34" s="1" t="str">
        <v>RT</v>
      </c>
      <c r="N34" s="1" t="str">
        <v>Biotium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5</v>
      </c>
    </row>
    <row r="35" spans="1:19" x14ac:dyDescent="0.25">
      <c r="A35" s="1" t="str">
        <v>PROTQ9NPF7-3</v>
      </c>
      <c r="B35" s="1">
        <v>1</v>
      </c>
      <c r="C35" s="1" t="str">
        <v>KEMWELL</v>
      </c>
      <c r="D35" s="1">
        <v>-20</v>
      </c>
      <c r="E35" s="1" t="str">
        <v>BOSTER</v>
      </c>
      <c r="F35" s="1">
        <v>0</v>
      </c>
      <c r="G35" s="1" t="str">
        <v xml:space="preserve"> BANGLORE</v>
      </c>
      <c r="H35" s="1" t="str">
        <v>Monday (6-10-2025)</v>
      </c>
      <c r="I35" s="1" t="str">
        <v>OutStation</v>
      </c>
      <c r="K35" s="1">
        <f t="shared" si="2"/>
        <v>6</v>
      </c>
      <c r="L35" s="1" t="str">
        <v>STOCK</v>
      </c>
      <c r="M35" s="1">
        <v>4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 t="str">
        <v>STOCK</v>
      </c>
      <c r="S35" s="1">
        <f t="shared" si="3"/>
        <v>6</v>
      </c>
    </row>
    <row r="36" spans="1:19" x14ac:dyDescent="0.25">
      <c r="A36" s="1" t="str">
        <v>T1765</v>
      </c>
      <c r="B36" s="1">
        <v>2</v>
      </c>
      <c r="C36" s="1" t="str">
        <v>Mishu Pharma</v>
      </c>
      <c r="D36" s="1">
        <v>-20</v>
      </c>
      <c r="E36" s="1" t="str">
        <v>TargetMol</v>
      </c>
      <c r="F36" s="1">
        <v>0</v>
      </c>
      <c r="G36" s="1" t="str">
        <v>JAIPUR</v>
      </c>
      <c r="H36" s="1" t="str">
        <v>Saturday (4-10-2025)</v>
      </c>
      <c r="I36" s="1" t="str">
        <v>OutStation</v>
      </c>
      <c r="K36" s="1">
        <f t="shared" si="2"/>
        <v>2</v>
      </c>
      <c r="L36" s="1" t="str">
        <v>STOCK</v>
      </c>
      <c r="M36" s="1" t="str">
        <v>RT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x14ac:dyDescent="0.25">
      <c r="A37" s="1" t="str">
        <v>T2339</v>
      </c>
      <c r="B37" s="1">
        <v>1</v>
      </c>
      <c r="C37" s="1" t="str">
        <v>Mishu Pharma</v>
      </c>
      <c r="D37" s="1">
        <v>-20</v>
      </c>
      <c r="E37" s="1" t="str">
        <v>Targetmol</v>
      </c>
      <c r="F37" s="1">
        <v>0</v>
      </c>
      <c r="G37" s="1" t="str">
        <v>JAIPUR</v>
      </c>
      <c r="H37" s="1" t="str">
        <v>Saturday (4-10-2025)</v>
      </c>
      <c r="I37" s="1" t="str">
        <v>OutStation</v>
      </c>
      <c r="K37" s="1">
        <f t="shared" si="2"/>
        <v>2</v>
      </c>
      <c r="L37" s="1" t="str">
        <v>STOCK</v>
      </c>
      <c r="M37" s="1">
        <v>-20</v>
      </c>
      <c r="N37" s="1" t="str">
        <v>Genei Lab</v>
      </c>
      <c r="O37" s="1" t="str">
        <v>One Piece Damaged received (Replacement received)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T1710</v>
      </c>
      <c r="B38" s="1">
        <v>1</v>
      </c>
      <c r="C38" s="1" t="str">
        <v>Mishu Pharma</v>
      </c>
      <c r="D38" s="1">
        <v>-20</v>
      </c>
      <c r="E38" s="1" t="str">
        <v>Targetmol</v>
      </c>
      <c r="F38" s="1">
        <v>0</v>
      </c>
      <c r="G38" s="1" t="str">
        <v>JAIPUR</v>
      </c>
      <c r="H38" s="1" t="str">
        <v>Saturday (4-10-2025)</v>
      </c>
      <c r="I38" s="1" t="str">
        <v>OutStation</v>
      </c>
      <c r="K38" s="1">
        <f t="shared" si="2"/>
        <v>3</v>
      </c>
      <c r="L38" s="1" t="str">
        <v>STOCK</v>
      </c>
      <c r="M38" s="1">
        <v>-20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T0740</v>
      </c>
      <c r="B39" s="1">
        <v>1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 t="str">
        <v>Saturday (4-10-2025)</v>
      </c>
      <c r="I39" s="1" t="str">
        <v>OutStation</v>
      </c>
      <c r="K39" s="1">
        <f t="shared" si="2"/>
        <v>3</v>
      </c>
      <c r="L39" s="1" t="str">
        <v>STOCK</v>
      </c>
      <c r="M39" s="1" t="str">
        <v>rt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T6002</v>
      </c>
      <c r="B40" s="1">
        <v>1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 t="str">
        <v>Saturday (4-10-2025)</v>
      </c>
      <c r="I40" s="1" t="str">
        <v>OutStation</v>
      </c>
      <c r="K40" s="1">
        <f t="shared" si="2"/>
        <v>3</v>
      </c>
      <c r="L40" s="1" t="str">
        <v>stock</v>
      </c>
      <c r="M40" s="1">
        <v>4</v>
      </c>
      <c r="N40" s="1" t="str">
        <v>Genexis Biotech</v>
      </c>
      <c r="O40" s="1" t="str">
        <v>Sample Received (Priyanka madam)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T5515</v>
      </c>
      <c r="B41" s="1">
        <v>1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 t="str">
        <v>Saturday (4-10-2025)</v>
      </c>
      <c r="I41" s="1" t="str">
        <v>OutStation</v>
      </c>
      <c r="K41" s="1">
        <f t="shared" si="2"/>
        <v>17</v>
      </c>
      <c r="L41" s="1" t="str">
        <v>STOCK</v>
      </c>
      <c r="M41" s="1">
        <v>-20</v>
      </c>
      <c r="N41" s="1" t="str">
        <v>Intron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17</v>
      </c>
    </row>
    <row r="42" spans="1:19" x14ac:dyDescent="0.25">
      <c r="A42" s="1" t="str">
        <v>T1785</v>
      </c>
      <c r="B42" s="1">
        <v>1</v>
      </c>
      <c r="C42" s="1" t="str">
        <v>NNF</v>
      </c>
      <c r="D42" s="1">
        <v>-20</v>
      </c>
      <c r="E42" s="1" t="str">
        <v>Targetmol</v>
      </c>
      <c r="F42" s="1">
        <v>0</v>
      </c>
      <c r="G42" s="1" t="str">
        <v>Banglore</v>
      </c>
      <c r="H42" s="1" t="str">
        <v>Sample</v>
      </c>
      <c r="I42" s="1" t="str">
        <v>OutStation</v>
      </c>
      <c r="K42" s="1">
        <f t="shared" si="2"/>
        <v>69</v>
      </c>
      <c r="L42" s="1" t="str">
        <v>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69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28</v>
      </c>
      <c r="L43" s="1" t="str">
        <v>Stock</v>
      </c>
      <c r="M43" s="1" t="str">
        <v>RT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28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18</v>
      </c>
      <c r="L44" s="1" t="str">
        <v>Stock</v>
      </c>
      <c r="M44" s="1">
        <v>-20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18</v>
      </c>
    </row>
    <row r="45" spans="1:19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3</v>
      </c>
      <c r="L45" s="1" t="str">
        <v>Stock</v>
      </c>
      <c r="M45" s="1">
        <v>4</v>
      </c>
      <c r="N45" s="1" t="str">
        <v>BioLegend</v>
      </c>
      <c r="O45" s="1" t="str">
        <v>Retrun From IGIB , Invoice Number 1058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Stock</v>
      </c>
      <c r="M46" s="1">
        <v>4</v>
      </c>
      <c r="N46" s="1" t="str">
        <v>BioXcell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2</v>
      </c>
      <c r="L47" s="1" t="str">
        <v>Stock</v>
      </c>
      <c r="M47" s="1">
        <v>4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1</v>
      </c>
      <c r="L48" s="1" t="str">
        <v>THSTI</v>
      </c>
      <c r="M48" s="1">
        <v>4</v>
      </c>
      <c r="N48" s="1" t="str">
        <v>BioLegend</v>
      </c>
      <c r="O48" s="1">
        <v>0</v>
      </c>
      <c r="P48" s="1" t="str">
        <v>Faridabad</v>
      </c>
      <c r="Q48" s="1" t="str">
        <v>Priyanka Madam</v>
      </c>
      <c r="R48" s="1" t="str">
        <v>Local</v>
      </c>
      <c r="S48" s="1">
        <f t="shared" si="3"/>
        <v>1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SOUTHERNBIOTECH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4</v>
      </c>
      <c r="L50" s="1" t="str">
        <v>UNKNOWN</v>
      </c>
      <c r="M50" s="1">
        <v>4</v>
      </c>
      <c r="N50" s="1" t="str">
        <v>BioLegend</v>
      </c>
      <c r="O50" s="1" t="str">
        <v>Demo Kit Mohan Sir (740811, 741146) 2 pcs Kit</v>
      </c>
      <c r="P50" s="1" t="str">
        <v>Unknown</v>
      </c>
      <c r="Q50" s="1" t="str">
        <v>DemoKit (Mohan Sir)</v>
      </c>
      <c r="R50" s="1" t="str">
        <v>Unknown</v>
      </c>
      <c r="S50" s="1">
        <f t="shared" si="3"/>
        <v>4</v>
      </c>
    </row>
    <row r="51" spans="1:19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UNKNOWN</v>
      </c>
      <c r="M51" s="1">
        <v>4</v>
      </c>
      <c r="N51" s="1" t="str">
        <v>BioLegend</v>
      </c>
      <c r="O51" s="1" t="str">
        <v>Mohan Sir, (Demo)</v>
      </c>
      <c r="P51" s="1" t="str">
        <v>Unknown</v>
      </c>
      <c r="Q51" s="1" t="str">
        <v>Mohan Sir, (Demo)</v>
      </c>
      <c r="R51" s="1" t="str">
        <v>Unknown</v>
      </c>
      <c r="S51" s="1">
        <f t="shared" si="3"/>
        <v>1</v>
      </c>
    </row>
    <row r="52" spans="1:19" x14ac:dyDescent="0.25">
      <c r="A52" s="68" t="str">
        <v>B-003000-WB-100</v>
      </c>
      <c r="B52" s="68">
        <v>1</v>
      </c>
      <c r="C52" s="68" t="str">
        <v>OPENING STOCK</v>
      </c>
      <c r="D52" s="68">
        <v>4</v>
      </c>
      <c r="E52" s="68" t="str">
        <v>Dharmacon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1</v>
      </c>
      <c r="L52" s="68" t="str">
        <v>Vector</v>
      </c>
      <c r="M52" s="68">
        <v>-20</v>
      </c>
      <c r="N52" s="68" t="str">
        <v>TargetMol</v>
      </c>
      <c r="O52" s="68">
        <v>0</v>
      </c>
      <c r="P52" s="68" t="str">
        <v>Punjab</v>
      </c>
      <c r="Q52" s="68" t="str">
        <v>Address Confirmation by Vishal</v>
      </c>
      <c r="R52" s="68" t="str">
        <v>OutStation</v>
      </c>
      <c r="S52" s="68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2</v>
      </c>
      <c r="L53" s="1" t="str">
        <v>XAVIERS</v>
      </c>
      <c r="M53" s="1">
        <v>-20</v>
      </c>
      <c r="N53" s="1" t="str">
        <v>Targetmol</v>
      </c>
      <c r="O53" s="1">
        <v>0</v>
      </c>
      <c r="P53" s="1" t="str">
        <v>Mumbai</v>
      </c>
      <c r="Q53" s="1">
        <v>0</v>
      </c>
      <c r="R53" s="1" t="str">
        <v>OutStation</v>
      </c>
      <c r="S53" s="1">
        <f t="shared" si="3"/>
        <v>2</v>
      </c>
    </row>
    <row r="54" spans="1:19" x14ac:dyDescent="0.25">
      <c r="A54" s="1" t="str">
        <v>J-041705-05-0002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f t="shared" si="3"/>
        <v>0</v>
      </c>
    </row>
    <row r="55" spans="1:19" x14ac:dyDescent="0.25">
      <c r="A55" s="1" t="str">
        <v>J-065323-09-0002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L-041018-00-0005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303744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311136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372208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500832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52009L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80580</v>
      </c>
      <c r="B62" s="1">
        <v>1</v>
      </c>
      <c r="C62" s="1" t="str">
        <v>RG SONS</v>
      </c>
      <c r="D62" s="1">
        <v>-80</v>
      </c>
      <c r="E62" s="1" t="str">
        <v>BPS</v>
      </c>
      <c r="F62" s="1">
        <v>0</v>
      </c>
      <c r="G62" s="1" t="str">
        <v>Lucknow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SE2619T-2-1.5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SE211A-10-1.5</v>
      </c>
      <c r="B65" s="1">
        <v>1</v>
      </c>
      <c r="C65" s="1" t="str">
        <v>SOUTH CAMPUS</v>
      </c>
      <c r="D65" s="1" t="str">
        <v>RT</v>
      </c>
      <c r="E65" s="1" t="str">
        <v>HOEFER</v>
      </c>
      <c r="F65" s="1">
        <v>0</v>
      </c>
      <c r="G65" s="1" t="str">
        <v>Delhi</v>
      </c>
      <c r="H65" s="1" t="str">
        <v>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BE0003-1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BE0004-1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BE0237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316302</v>
      </c>
      <c r="B69" s="1">
        <v>2</v>
      </c>
      <c r="C69" s="1" t="str">
        <v>Stock</v>
      </c>
      <c r="D69" s="1">
        <v>4</v>
      </c>
      <c r="E69" s="1" t="str">
        <v>BioLegend</v>
      </c>
      <c r="F69" s="1" t="str">
        <v>Biocon Order Cancelled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25021.5</v>
      </c>
      <c r="B92" s="1">
        <v>10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25021.5</v>
      </c>
      <c r="B93" s="1">
        <v>7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16532</v>
      </c>
      <c r="B94" s="1">
        <v>15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16533</v>
      </c>
      <c r="B95" s="1">
        <v>9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VS0191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15407-47-MIN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VS04T01</v>
      </c>
      <c r="B101" s="1">
        <v>4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VS15T91</v>
      </c>
      <c r="B102" s="1">
        <v>3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VS15T21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VS2051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VS15TR01</v>
      </c>
      <c r="B105" s="1">
        <v>4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VS15TR21</v>
      </c>
      <c r="B106" s="1">
        <v>2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VS15T01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16532</v>
      </c>
      <c r="B108" s="1">
        <v>18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VS15T21</v>
      </c>
      <c r="B109" s="1">
        <v>4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814326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194825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104772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100570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152574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193982</v>
      </c>
      <c r="B115" s="1">
        <v>4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1860454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6553050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194002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10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6542050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6539025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6552050</v>
      </c>
      <c r="B122" s="1">
        <v>6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116910001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0210064710</v>
      </c>
      <c r="B124" s="1">
        <v>1</v>
      </c>
      <c r="C124" s="1" t="str">
        <v>Stock</v>
      </c>
      <c r="D124" s="1">
        <v>-20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850494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16006980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152624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0602100031730</v>
      </c>
      <c r="B128" s="1">
        <v>1</v>
      </c>
      <c r="C128" s="1" t="str">
        <v>STOCK</v>
      </c>
      <c r="D128" s="1">
        <v>-20</v>
      </c>
      <c r="E128" s="1" t="str">
        <v>Genei Lab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420701</v>
      </c>
      <c r="B129" s="1">
        <v>1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424602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421101</v>
      </c>
      <c r="B131" s="1">
        <v>3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424602</v>
      </c>
      <c r="B132" s="1">
        <v>1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s="1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s="1" t="str">
        <v>OutStation</v>
      </c>
    </row>
    <row r="143" spans="1:9" x14ac:dyDescent="0.25">
      <c r="A143" s="1" t="str">
        <v>TN2315</v>
      </c>
      <c r="B143" s="1">
        <v>1</v>
      </c>
      <c r="C143" s="1" t="str">
        <v>XAVIERS</v>
      </c>
      <c r="D143" s="1">
        <v>-20</v>
      </c>
      <c r="E143" s="1" t="str">
        <v>Targetmol</v>
      </c>
      <c r="F143" s="1">
        <v>0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 t="str">
        <v>T5648</v>
      </c>
      <c r="B144" s="1">
        <v>1</v>
      </c>
      <c r="C144" s="1" t="str">
        <v>XAVIERS</v>
      </c>
      <c r="D144" s="1">
        <v>-20</v>
      </c>
      <c r="E144" s="1" t="str">
        <v>Targetmol</v>
      </c>
      <c r="F144" s="1">
        <v>0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3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On Hold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Saturday (4-10-2025)</v>
      </c>
    </row>
    <row r="8" spans="1:6" x14ac:dyDescent="0.25">
      <c r="A8" s="1" t="str">
        <v>HINDUJA</v>
      </c>
      <c r="B8" s="1">
        <v>-20</v>
      </c>
      <c r="C8" s="1" t="str">
        <v>Targetmol</v>
      </c>
      <c r="D8" s="1">
        <v>2</v>
      </c>
      <c r="E8" s="1" t="str">
        <v>OutStation</v>
      </c>
      <c r="F8" s="1" t="str">
        <v>Saturday (4-10-2025)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 t="str">
        <v>Monday (6-10-2025)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 t="str">
        <v>On Hold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On Hold</v>
      </c>
    </row>
    <row r="12" spans="1:6" x14ac:dyDescent="0.25">
      <c r="A12" s="1" t="str">
        <v>KEMWELL</v>
      </c>
      <c r="B12" s="1">
        <v>-20</v>
      </c>
      <c r="C12" s="1" t="str">
        <v>BOSTER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7</v>
      </c>
      <c r="E13" s="1" t="str">
        <v>OutStation</v>
      </c>
      <c r="F13" s="1" t="str">
        <v>Saturday (4-10-2025)</v>
      </c>
    </row>
    <row r="14" spans="1:6" x14ac:dyDescent="0.25">
      <c r="A14" s="1" t="str">
        <v>NNF</v>
      </c>
      <c r="B14" s="1">
        <v>-20</v>
      </c>
      <c r="C14" s="1" t="str">
        <v>Targetmol</v>
      </c>
      <c r="D14" s="1">
        <v>1</v>
      </c>
      <c r="E14" s="1" t="str">
        <v>OutStation</v>
      </c>
      <c r="F14" s="1" t="str">
        <v>Sample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15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 t="str">
        <v>Deepak/Priyanka Madam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Deepak/Priyanka Madam</v>
      </c>
    </row>
    <row r="22" spans="1:6" x14ac:dyDescent="0.25">
      <c r="A22" s="1" t="str">
        <v>RG SONS</v>
      </c>
      <c r="B22" s="1">
        <v>-80</v>
      </c>
      <c r="C22" s="1" t="str">
        <v>BPS</v>
      </c>
      <c r="D22" s="1">
        <v>2</v>
      </c>
      <c r="E22" s="1" t="str">
        <v>OutStation</v>
      </c>
      <c r="F22" s="1" t="str">
        <v>Saturday (4-10-2025)</v>
      </c>
    </row>
    <row r="23" spans="1:6" x14ac:dyDescent="0.25">
      <c r="A23" s="1" t="str">
        <v>Sample (PM)</v>
      </c>
      <c r="B23" s="1">
        <v>4</v>
      </c>
      <c r="C23" s="1" t="str">
        <v>Hansa Biomed</v>
      </c>
      <c r="D23" s="1">
        <v>5</v>
      </c>
      <c r="E23" s="1" t="str">
        <v>Local</v>
      </c>
      <c r="F23" s="1" t="str">
        <v>Priyanka Madam</v>
      </c>
    </row>
    <row r="24" spans="1:6" x14ac:dyDescent="0.25">
      <c r="A24" s="1" t="str">
        <v>SOUTH CAMPUS</v>
      </c>
      <c r="B24" s="1" t="str">
        <v>RT</v>
      </c>
      <c r="C24" s="1" t="str">
        <v>HOEFER</v>
      </c>
      <c r="D24" s="1">
        <v>2</v>
      </c>
      <c r="E24" s="1" t="str">
        <v>Local</v>
      </c>
      <c r="F24" s="1" t="str">
        <v>Sample</v>
      </c>
    </row>
    <row r="25" spans="1:6" x14ac:dyDescent="0.25">
      <c r="A25" s="1" t="str">
        <v>SSCMP</v>
      </c>
      <c r="B25" s="1">
        <v>4</v>
      </c>
      <c r="C25" s="1" t="str">
        <v>BioXcell</v>
      </c>
      <c r="D25" s="1">
        <v>3</v>
      </c>
      <c r="E25" s="1" t="str">
        <v>OutStation</v>
      </c>
      <c r="F25" s="1" t="str">
        <v>Saturday (4-10-2025)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Revvity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1</v>
      </c>
      <c r="E31" s="1" t="str">
        <v>STOCK</v>
      </c>
      <c r="F31" s="1" t="str">
        <v>Priyanka Madam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4</v>
      </c>
      <c r="C33" s="1" t="str">
        <v>BioLegend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Biotium</v>
      </c>
      <c r="D34" s="1">
        <v>5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6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Genexis Biotech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Intron</v>
      </c>
      <c r="D41" s="1">
        <v>17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Sartorius</v>
      </c>
      <c r="D42" s="1">
        <v>69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Mp Bio</v>
      </c>
      <c r="D43" s="1">
        <v>28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Mp Bio</v>
      </c>
      <c r="D44" s="1">
        <v>18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BioXcell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MP Bio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THSTI</v>
      </c>
      <c r="B47" s="1">
        <v>4</v>
      </c>
      <c r="C47" s="1" t="str">
        <v>BioLegend</v>
      </c>
      <c r="D47" s="1">
        <v>1</v>
      </c>
      <c r="E47" s="1" t="str">
        <v>Local</v>
      </c>
      <c r="F47" s="1" t="str">
        <v>Priyanka Madam</v>
      </c>
    </row>
    <row r="48" spans="1:6" x14ac:dyDescent="0.25">
      <c r="A48" s="1" t="str">
        <v>THSTI</v>
      </c>
      <c r="B48" s="1">
        <v>4</v>
      </c>
      <c r="C48" s="1" t="str">
        <v>SOUTHERNBIOTECH</v>
      </c>
      <c r="D48" s="1">
        <v>1</v>
      </c>
      <c r="E48" s="1" t="str">
        <v>Local</v>
      </c>
      <c r="F48" s="1" t="str">
        <v>Priyanka Madam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4</v>
      </c>
      <c r="E49" s="1" t="str">
        <v>Unknown</v>
      </c>
      <c r="F49" s="1" t="str">
        <v>DemoKit (Mohan Sir)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1</v>
      </c>
      <c r="E50" s="1" t="str">
        <v>Unknown</v>
      </c>
      <c r="F50" s="1" t="str">
        <v>Mohan Sir, (Demo)</v>
      </c>
    </row>
    <row r="51" spans="1:6" x14ac:dyDescent="0.25">
      <c r="A51" s="1" t="str">
        <v>Vector</v>
      </c>
      <c r="B51" s="1">
        <v>-20</v>
      </c>
      <c r="C51" s="1" t="str">
        <v>TargetMol</v>
      </c>
      <c r="D51" s="1">
        <v>1</v>
      </c>
      <c r="E51" s="1" t="str">
        <v>OutStation</v>
      </c>
      <c r="F51" s="1" t="str">
        <v>Address Confirmation by Vishal</v>
      </c>
    </row>
    <row r="52" spans="1:6" x14ac:dyDescent="0.25">
      <c r="A52" s="1" t="str">
        <v>XAVIERS</v>
      </c>
      <c r="B52" s="1">
        <v>-20</v>
      </c>
      <c r="C52" s="1" t="str">
        <v>Targetmol</v>
      </c>
      <c r="D52" s="1">
        <v>2</v>
      </c>
      <c r="E52" s="1" t="str">
        <v>OutStation</v>
      </c>
      <c r="F52" s="1">
        <v>0</v>
      </c>
    </row>
    <row r="53" spans="1:6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Document'!J2:M1048576)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I1" sqref="I1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4">_xlfn._xlws.SORT(
  _xlfn._xlws.FILTER(
    CHOOSE({1,2,3,4,5,6,7,8,9},
      MasterSheet!H2:H10404,
      MasterSheet!I2:I10404,
      MasterSheet!L2:L10404,
      MasterSheet!P2:P10404,
      MasterSheet!S2:S10404,
      MasterSheet!U2:U10404,
MasterSheet!V2:V10404,MasterSheet!W2:W10404,MasterSheet!AC2:AC10404
    ),
    MasterSheet!L2:L10404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Saturday (4-10-2025)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 t="str">
        <v>T2339</v>
      </c>
      <c r="B92" s="1" t="str">
        <v xml:space="preserve"> Apalutamide 956104-40-8 Spec 10 mg</v>
      </c>
      <c r="C92" s="1">
        <v>1</v>
      </c>
      <c r="D92" s="1" t="str">
        <v>Mishu Pharma</v>
      </c>
      <c r="E92" s="1">
        <v>-20</v>
      </c>
      <c r="F92" s="1" t="str">
        <v>Targetmol</v>
      </c>
      <c r="G92" s="1" t="str">
        <v>JAIPUR</v>
      </c>
      <c r="H92" s="1" t="str">
        <v>Saturday (4-10-2025)</v>
      </c>
      <c r="I92" s="1" t="str">
        <v>OutStation</v>
      </c>
    </row>
    <row r="93" spans="1:9" x14ac:dyDescent="0.25">
      <c r="A93" s="1" t="str">
        <v>T1785</v>
      </c>
      <c r="B93" s="1" t="str">
        <v xml:space="preserve"> Palbociclib 571190-30-2 Spec 5 mg</v>
      </c>
      <c r="C93" s="1">
        <v>1</v>
      </c>
      <c r="D93" s="1" t="str">
        <v>NNF</v>
      </c>
      <c r="E93" s="1">
        <v>-20</v>
      </c>
      <c r="F93" s="1" t="str">
        <v>Targetmol</v>
      </c>
      <c r="G93" s="1" t="str">
        <v>Banglore</v>
      </c>
      <c r="H93" s="1" t="str">
        <v>Sample</v>
      </c>
      <c r="I93" s="1" t="str">
        <v>OutStation</v>
      </c>
    </row>
    <row r="94" spans="1:9" x14ac:dyDescent="0.25">
      <c r="A94" s="1" t="str">
        <v>T1710</v>
      </c>
      <c r="B94" s="1" t="str">
        <v xml:space="preserve"> Trolox 53188-07-1 Spec 1 g</v>
      </c>
      <c r="C94" s="1">
        <v>1</v>
      </c>
      <c r="D94" s="1" t="str">
        <v>Mishu Pharma</v>
      </c>
      <c r="E94" s="1">
        <v>-20</v>
      </c>
      <c r="F94" s="1" t="str">
        <v>Targetmol</v>
      </c>
      <c r="G94" s="1" t="str">
        <v>JAIPUR</v>
      </c>
      <c r="H94" s="1" t="str">
        <v>Saturday (4-10-2025)</v>
      </c>
      <c r="I94" s="1" t="str">
        <v>OutStation</v>
      </c>
    </row>
    <row r="95" spans="1:9" x14ac:dyDescent="0.25">
      <c r="A95" s="1" t="str">
        <v>T0740</v>
      </c>
      <c r="B95" s="1" t="str">
        <v xml:space="preserve"> Metformin hydrochloride 1115-70-4 Spec 100 mg</v>
      </c>
      <c r="C95" s="1">
        <v>1</v>
      </c>
      <c r="D95" s="1" t="str">
        <v>Mishu Pharma</v>
      </c>
      <c r="E95" s="1">
        <v>-20</v>
      </c>
      <c r="F95" s="1" t="str">
        <v>Targetmol</v>
      </c>
      <c r="G95" s="1" t="str">
        <v>JAIPUR</v>
      </c>
      <c r="H95" s="1" t="str">
        <v>Saturday (4-10-2025)</v>
      </c>
      <c r="I95" s="1" t="str">
        <v>OutStation</v>
      </c>
    </row>
    <row r="96" spans="1:9" x14ac:dyDescent="0.25">
      <c r="A96" s="1" t="str">
        <v>T6002</v>
      </c>
      <c r="B96" s="1" t="str">
        <v xml:space="preserve"> Enzalutamide Enzalutamide, 100 mg</v>
      </c>
      <c r="C96" s="1">
        <v>1</v>
      </c>
      <c r="D96" s="1" t="str">
        <v>Mishu Pharma</v>
      </c>
      <c r="E96" s="1">
        <v>-20</v>
      </c>
      <c r="F96" s="1" t="str">
        <v>Targetmol</v>
      </c>
      <c r="G96" s="1" t="str">
        <v>JAIPUR</v>
      </c>
      <c r="H96" s="1" t="str">
        <v>Saturday (4-10-2025)</v>
      </c>
      <c r="I96" s="1" t="str">
        <v>OutStation</v>
      </c>
    </row>
    <row r="97" spans="1:9" x14ac:dyDescent="0.25">
      <c r="A97" s="1" t="str">
        <v>T5515</v>
      </c>
      <c r="B97" s="1" t="str">
        <v xml:space="preserve"> Hemin 16009-13-5 Spec 5 g</v>
      </c>
      <c r="C97" s="1">
        <v>1</v>
      </c>
      <c r="D97" s="1" t="str">
        <v>Mishu Pharma</v>
      </c>
      <c r="E97" s="1">
        <v>-20</v>
      </c>
      <c r="F97" s="1" t="str">
        <v>Targetmol</v>
      </c>
      <c r="G97" s="1" t="str">
        <v>JAIPUR</v>
      </c>
      <c r="H97" s="1" t="str">
        <v>Saturday (4-10-2025)</v>
      </c>
      <c r="I97" s="1" t="str">
        <v>OutStation</v>
      </c>
    </row>
    <row r="98" spans="1:9" x14ac:dyDescent="0.25">
      <c r="A98" s="1" t="str">
        <v>TN2315</v>
      </c>
      <c r="B98" s="1" t="str">
        <v xml:space="preserve"> Xanthopurpurin 518-83-2 Spec 25 mg</v>
      </c>
      <c r="C98" s="1">
        <v>1</v>
      </c>
      <c r="D98" s="1" t="str">
        <v>XAVIERS</v>
      </c>
      <c r="E98" s="1">
        <v>-20</v>
      </c>
      <c r="F98" s="1" t="str">
        <v>Targetmol</v>
      </c>
      <c r="G98" s="1" t="str">
        <v>Mumbai</v>
      </c>
      <c r="H98" s="1">
        <v>0</v>
      </c>
      <c r="I98" s="1" t="str">
        <v>OutStation</v>
      </c>
    </row>
    <row r="99" spans="1:9" x14ac:dyDescent="0.25">
      <c r="A99" s="1" t="str">
        <v>T5648</v>
      </c>
      <c r="B99" s="1" t="str">
        <v xml:space="preserve"> Purpurin 81-54-9 Spec 100 mg</v>
      </c>
      <c r="C99" s="1">
        <v>1</v>
      </c>
      <c r="D99" s="1" t="str">
        <v>XAVIERS</v>
      </c>
      <c r="E99" s="1">
        <v>-20</v>
      </c>
      <c r="F99" s="1" t="str">
        <v>Targetmol</v>
      </c>
      <c r="G99" s="1" t="str">
        <v>Mumbai</v>
      </c>
      <c r="H99" s="1">
        <v>0</v>
      </c>
      <c r="I99" s="1" t="str">
        <v>OutStation</v>
      </c>
    </row>
    <row r="100" spans="1:9" x14ac:dyDescent="0.25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423303</v>
      </c>
      <c r="B102" s="1" t="str">
        <v xml:space="preserve">Cell Activation Cocktail </v>
      </c>
      <c r="C102" s="1">
        <v>2</v>
      </c>
      <c r="D102" s="1" t="str">
        <v>Opening Stock</v>
      </c>
      <c r="E102" s="1">
        <v>-20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On Hold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Saturday (4-10-2025)</v>
      </c>
      <c r="I119" s="1" t="str">
        <v>OutStation</v>
      </c>
    </row>
    <row r="120" spans="1:9" x14ac:dyDescent="0.25">
      <c r="A120" s="1" t="str">
        <v>T7625</v>
      </c>
      <c r="B120" s="1" t="str">
        <v xml:space="preserve"> TRAP-6 141136-83-6 Spec 1 mg</v>
      </c>
      <c r="C120" s="1">
        <v>2</v>
      </c>
      <c r="D120" s="1" t="str">
        <v>HINDUJA</v>
      </c>
      <c r="E120" s="1">
        <v>-20</v>
      </c>
      <c r="F120" s="1" t="str">
        <v>Targetmol</v>
      </c>
      <c r="G120" s="1" t="str">
        <v>Mumbai</v>
      </c>
      <c r="H120" s="1" t="str">
        <v>Saturday (4-10-2025)</v>
      </c>
      <c r="I120" s="1" t="str">
        <v>OutStation</v>
      </c>
    </row>
    <row r="121" spans="1:9" x14ac:dyDescent="0.25">
      <c r="A121" s="1">
        <v>423303</v>
      </c>
      <c r="B121" s="1" t="str">
        <v xml:space="preserve">Cell Activation Cocktail </v>
      </c>
      <c r="C121" s="1">
        <v>3</v>
      </c>
      <c r="D121" s="1" t="str">
        <v>STOCK</v>
      </c>
      <c r="E121" s="1">
        <v>-20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421601</v>
      </c>
      <c r="B122" s="1" t="str">
        <v>ELISA Wash Buffer (20X)</v>
      </c>
      <c r="C122" s="1">
        <v>3</v>
      </c>
      <c r="D122" s="1" t="str">
        <v>STOCK</v>
      </c>
      <c r="E122" s="1" t="str">
        <v>rt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LSM 1077</v>
      </c>
      <c r="B123" s="1">
        <v>0</v>
      </c>
      <c r="C123" s="1">
        <v>3</v>
      </c>
      <c r="D123" s="1" t="str">
        <v>stock</v>
      </c>
      <c r="E123" s="1">
        <v>4</v>
      </c>
      <c r="F123" s="1" t="str">
        <v>Genexis Biotech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VS15T91</v>
      </c>
      <c r="B124" s="1" t="str">
        <v>VicaSpin Turbo 15 3000 MWCO</v>
      </c>
      <c r="C124" s="1">
        <v>3</v>
      </c>
      <c r="D124" s="1" t="str">
        <v>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421101</v>
      </c>
      <c r="B125" s="1" t="str">
        <v>TMB substrate set  110mlx2</v>
      </c>
      <c r="C125" s="1">
        <v>3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4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VS04T01</v>
      </c>
      <c r="B127" s="1" t="str">
        <v>VicaSpin Turbo 4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VS15TR01</v>
      </c>
      <c r="B128" s="1" t="str">
        <v>VicaSpin Turbo 15 RC 10000 MWCO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0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193982</v>
      </c>
      <c r="B130" s="1" t="str">
        <v>Acrylamide, Molecular Biology Reagent 1 KG</v>
      </c>
      <c r="C130" s="1">
        <v>4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41003</v>
      </c>
      <c r="B131" s="1" t="str">
        <v>GelRed® Nucleic Acid Stain, 10,000X in water (trial size): (0.1mL)</v>
      </c>
      <c r="C131" s="1">
        <v>4</v>
      </c>
      <c r="D131" s="1" t="str">
        <v>Stock</v>
      </c>
      <c r="E131" s="1" t="str">
        <v>RT</v>
      </c>
      <c r="F131" s="1" t="str">
        <v>Biotium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556002</v>
      </c>
      <c r="B132" s="1" t="str">
        <v xml:space="preserve">Recombinant Mouse IL-9 </v>
      </c>
      <c r="C132" s="1">
        <v>5</v>
      </c>
      <c r="D132" s="1" t="str">
        <v>Opening Stock</v>
      </c>
      <c r="E132" s="1">
        <v>-20</v>
      </c>
      <c r="F132" s="1" t="str">
        <v>BioLegend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HBM-EXP-B2.5</v>
      </c>
      <c r="B133" s="1">
        <v>0</v>
      </c>
      <c r="C133" s="1">
        <v>5</v>
      </c>
      <c r="D133" s="1" t="str">
        <v>Sample (PM)</v>
      </c>
      <c r="E133" s="1">
        <v>4</v>
      </c>
      <c r="F133" s="1" t="str">
        <v>Hansa Biomed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626812</v>
      </c>
      <c r="B134" s="1" t="str">
        <v>Alexa Fluor® 488 anti-c-Myc Antibody  100µg</v>
      </c>
      <c r="C134" s="1">
        <v>5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 t="str">
        <v>Stock</v>
      </c>
      <c r="I134" s="1" t="str">
        <v>OutStation</v>
      </c>
    </row>
    <row r="135" spans="1:9" x14ac:dyDescent="0.25">
      <c r="A135" s="1">
        <v>6552050</v>
      </c>
      <c r="B135" s="1" t="str">
        <v xml:space="preserve">SPINeasy DNA Kit for Blood  </v>
      </c>
      <c r="C135" s="1">
        <v>6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421403</v>
      </c>
      <c r="B136" s="1" t="str">
        <v>FOXP3 Fix/Perm Buffer Set</v>
      </c>
      <c r="C136" s="1">
        <v>7</v>
      </c>
      <c r="D136" s="1" t="str">
        <v>Opening Stock</v>
      </c>
      <c r="E136" s="1">
        <v>4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25021.5</v>
      </c>
      <c r="B137" s="1" t="str">
        <v>i-Taq (W/O dNTP) DNA Polymerase</v>
      </c>
      <c r="C137" s="1">
        <v>7</v>
      </c>
      <c r="D137" s="1" t="str">
        <v>stock</v>
      </c>
      <c r="E137" s="1">
        <v>-20</v>
      </c>
      <c r="F137" s="1" t="str">
        <v>Intron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092913726</v>
      </c>
      <c r="B138" s="1">
        <v>0</v>
      </c>
      <c r="C138" s="1">
        <v>7</v>
      </c>
      <c r="D138" s="1" t="str">
        <v>Stock</v>
      </c>
      <c r="E138" s="1">
        <v>-20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16533</v>
      </c>
      <c r="B139" s="1" t="str">
        <v>MiniSart High Flow 0.45 µm</v>
      </c>
      <c r="C139" s="1">
        <v>9</v>
      </c>
      <c r="D139" s="1" t="str">
        <v>Stock</v>
      </c>
      <c r="E139" s="1" t="str">
        <v>RT</v>
      </c>
      <c r="F139" s="1" t="str">
        <v>Sartorius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25021.5</v>
      </c>
      <c r="B140" s="1" t="str">
        <v>i-Taq (W/O dNTP) DNA Polymerase</v>
      </c>
      <c r="C140" s="1">
        <v>10</v>
      </c>
      <c r="D140" s="1" t="str">
        <v>STOCK</v>
      </c>
      <c r="E140" s="1">
        <v>-20</v>
      </c>
      <c r="F140" s="1" t="str">
        <v>Intron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092913726</v>
      </c>
      <c r="B141" s="1" t="str">
        <v>Adult Bovine Serum, Sterile Filtered, New Zealand Origin 1kg (970ML)</v>
      </c>
      <c r="C141" s="1">
        <v>10</v>
      </c>
      <c r="D141" s="1" t="str">
        <v>Stock</v>
      </c>
      <c r="E141" s="1">
        <v>-20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15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18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23</v>
      </c>
      <c r="D144" s="1" t="str">
        <v>OPENING 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6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On Hold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Saturday (4-10-2025)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Targetmol</v>
      </c>
      <c r="B3023">
        <v>6652.7999999999993</v>
      </c>
      <c r="C3023" t="str">
        <v>INV250927-003</v>
      </c>
      <c r="D3023" s="6">
        <v>45927</v>
      </c>
      <c r="E3023" s="6">
        <v>45933</v>
      </c>
      <c r="F3023" t="str">
        <v>T2339</v>
      </c>
      <c r="G3023">
        <v>1</v>
      </c>
      <c r="H3023">
        <v>0</v>
      </c>
      <c r="I3023">
        <v>1</v>
      </c>
      <c r="J3023" t="str">
        <v>JAIPUR</v>
      </c>
      <c r="K3023" t="str">
        <v>Saturday (4-10-2025)</v>
      </c>
    </row>
    <row r="3024" spans="1:14" x14ac:dyDescent="0.25">
      <c r="A3024" t="str">
        <v>Targetmol</v>
      </c>
      <c r="B3024">
        <v>0</v>
      </c>
      <c r="C3024" t="str">
        <v>INV250927-003</v>
      </c>
      <c r="D3024" s="6">
        <v>45927</v>
      </c>
      <c r="E3024" s="6">
        <v>45933</v>
      </c>
      <c r="F3024" t="str">
        <v>T1785</v>
      </c>
      <c r="G3024">
        <v>1</v>
      </c>
      <c r="H3024">
        <v>0</v>
      </c>
      <c r="I3024">
        <v>1</v>
      </c>
      <c r="J3024" t="str">
        <v>Banglore</v>
      </c>
      <c r="K3024" t="str">
        <v>Sample</v>
      </c>
    </row>
    <row r="3025" spans="1:11" x14ac:dyDescent="0.25">
      <c r="A3025" t="str">
        <v>Targetmol</v>
      </c>
      <c r="B3025">
        <v>2640</v>
      </c>
      <c r="C3025" t="str">
        <v>INV250927-003</v>
      </c>
      <c r="D3025" s="6">
        <v>45927</v>
      </c>
      <c r="E3025" s="6">
        <v>45933</v>
      </c>
      <c r="F3025" t="str">
        <v>T1710</v>
      </c>
      <c r="G3025">
        <v>1</v>
      </c>
      <c r="H3025">
        <v>0</v>
      </c>
      <c r="I3025">
        <v>1</v>
      </c>
      <c r="J3025" t="str">
        <v>JAIPUR</v>
      </c>
      <c r="K3025" t="str">
        <v>Saturday (4-10-2025)</v>
      </c>
    </row>
    <row r="3026" spans="1:11" x14ac:dyDescent="0.25">
      <c r="A3026" t="str">
        <v>Targetmol</v>
      </c>
      <c r="B3026">
        <v>5174.3999999999996</v>
      </c>
      <c r="C3026" t="str">
        <v>INV250927-003</v>
      </c>
      <c r="D3026" s="6">
        <v>45927</v>
      </c>
      <c r="E3026" s="6">
        <v>45933</v>
      </c>
      <c r="F3026" t="str">
        <v>T0740</v>
      </c>
      <c r="G3026">
        <v>1</v>
      </c>
      <c r="H3026">
        <v>0</v>
      </c>
      <c r="I3026">
        <v>1</v>
      </c>
      <c r="J3026" t="str">
        <v>JAIPUR</v>
      </c>
      <c r="K3026" t="str">
        <v>Saturday (4-10-2025)</v>
      </c>
    </row>
    <row r="3027" spans="1:11" x14ac:dyDescent="0.25">
      <c r="A3027" t="str">
        <v>Targetmol</v>
      </c>
      <c r="B3027">
        <v>8236.7999999999993</v>
      </c>
      <c r="C3027" t="str">
        <v>INV250927-003</v>
      </c>
      <c r="D3027" s="6">
        <v>45927</v>
      </c>
      <c r="E3027" s="6">
        <v>45933</v>
      </c>
      <c r="F3027" t="str">
        <v>T6002</v>
      </c>
      <c r="G3027">
        <v>1</v>
      </c>
      <c r="H3027">
        <v>0</v>
      </c>
      <c r="I3027">
        <v>1</v>
      </c>
      <c r="J3027" t="str">
        <v>JAIPUR</v>
      </c>
      <c r="K3027" t="str">
        <v>Saturday (4-10-2025)</v>
      </c>
    </row>
    <row r="3028" spans="1:11" x14ac:dyDescent="0.25">
      <c r="A3028" t="str">
        <v>Targetmol</v>
      </c>
      <c r="B3028">
        <v>2640</v>
      </c>
      <c r="C3028" t="str">
        <v>INV250927-003</v>
      </c>
      <c r="D3028" s="6">
        <v>45927</v>
      </c>
      <c r="E3028" s="6">
        <v>45933</v>
      </c>
      <c r="F3028" t="str">
        <v>T5515</v>
      </c>
      <c r="G3028">
        <v>1</v>
      </c>
      <c r="H3028">
        <v>0</v>
      </c>
      <c r="I3028">
        <v>1</v>
      </c>
      <c r="J3028" t="str">
        <v>JAIPUR</v>
      </c>
      <c r="K3028" t="str">
        <v>Saturday (4-10-2025)</v>
      </c>
    </row>
    <row r="3029" spans="1:11" x14ac:dyDescent="0.25">
      <c r="A3029" t="str">
        <v>Targetmol</v>
      </c>
      <c r="B3029">
        <v>31574.400000000001</v>
      </c>
      <c r="C3029" t="str">
        <v>INV250927-003</v>
      </c>
      <c r="D3029" s="6">
        <v>45927</v>
      </c>
      <c r="E3029" s="6">
        <v>45933</v>
      </c>
      <c r="F3029" t="str">
        <v>TN2315</v>
      </c>
      <c r="G3029">
        <v>1</v>
      </c>
      <c r="H3029">
        <v>0</v>
      </c>
      <c r="I3029">
        <v>1</v>
      </c>
      <c r="J3029" t="str">
        <v>Mumbai</v>
      </c>
      <c r="K3029">
        <v>0</v>
      </c>
    </row>
    <row r="3030" spans="1:11" x14ac:dyDescent="0.25">
      <c r="A3030" t="str">
        <v>Targetmol</v>
      </c>
      <c r="B3030">
        <v>1584</v>
      </c>
      <c r="C3030" t="str">
        <v>INV250927-003</v>
      </c>
      <c r="D3030" s="6">
        <v>45927</v>
      </c>
      <c r="E3030" s="6">
        <v>45933</v>
      </c>
      <c r="F3030" t="str">
        <v>T5648</v>
      </c>
      <c r="G3030">
        <v>1</v>
      </c>
      <c r="H3030">
        <v>0</v>
      </c>
      <c r="I3030">
        <v>1</v>
      </c>
      <c r="J3030" t="str">
        <v>Mumbai</v>
      </c>
      <c r="K3030">
        <v>0</v>
      </c>
    </row>
    <row r="3031" spans="1:11" x14ac:dyDescent="0.25">
      <c r="A3031" t="str">
        <v>Targetmol</v>
      </c>
      <c r="B3031">
        <v>3590.3999999999996</v>
      </c>
      <c r="C3031" t="str">
        <v>INV250927-003</v>
      </c>
      <c r="D3031" s="6">
        <v>45927</v>
      </c>
      <c r="E3031" s="6">
        <v>45933</v>
      </c>
      <c r="F3031" t="str">
        <v>T7625</v>
      </c>
      <c r="G3031">
        <v>2</v>
      </c>
      <c r="H3031">
        <v>0</v>
      </c>
      <c r="I3031">
        <v>2</v>
      </c>
      <c r="J3031" t="str">
        <v>Mumbai</v>
      </c>
      <c r="K3031" t="str">
        <v>Saturday (4-10-2025)</v>
      </c>
    </row>
    <row r="3032" spans="1:11" x14ac:dyDescent="0.25">
      <c r="A3032" t="str">
        <v>DHARMACON</v>
      </c>
      <c r="B3032">
        <v>1936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B-003000-WB-100</v>
      </c>
      <c r="G3032">
        <v>5</v>
      </c>
      <c r="H3032">
        <v>5</v>
      </c>
      <c r="I3032">
        <v>0</v>
      </c>
      <c r="J3032" t="str">
        <v>STOCK</v>
      </c>
      <c r="K3032">
        <v>0</v>
      </c>
    </row>
    <row r="3033" spans="1:11" x14ac:dyDescent="0.25">
      <c r="A3033" t="str">
        <v>DHARMACON</v>
      </c>
      <c r="B3033">
        <v>67500.399999999994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CTM-1172738</v>
      </c>
      <c r="G3033">
        <v>1</v>
      </c>
      <c r="H3033">
        <v>1</v>
      </c>
      <c r="I3033">
        <v>0</v>
      </c>
      <c r="J3033" t="str">
        <v>Mumbai</v>
      </c>
      <c r="K3033" t="str">
        <v>On Hold</v>
      </c>
    </row>
    <row r="3034" spans="1:11" x14ac:dyDescent="0.25">
      <c r="A3034" t="str">
        <v>DHARMACON</v>
      </c>
      <c r="B3034">
        <v>67500.399999999994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CTM-1172741</v>
      </c>
      <c r="G3034">
        <v>1</v>
      </c>
      <c r="H3034">
        <v>1</v>
      </c>
      <c r="I3034">
        <v>0</v>
      </c>
      <c r="J3034" t="str">
        <v>Mumbai</v>
      </c>
      <c r="K3034" t="str">
        <v>On Hold</v>
      </c>
    </row>
    <row r="3035" spans="1:11" x14ac:dyDescent="0.25">
      <c r="A3035" t="str">
        <v>DHARMACON</v>
      </c>
      <c r="B3035">
        <v>67500.399999999994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CTM-1172744</v>
      </c>
      <c r="G3035">
        <v>1</v>
      </c>
      <c r="H3035">
        <v>1</v>
      </c>
      <c r="I3035">
        <v>0</v>
      </c>
      <c r="J3035" t="str">
        <v>Mumbai</v>
      </c>
      <c r="K3035" t="str">
        <v>On Hold</v>
      </c>
    </row>
    <row r="3036" spans="1:11" x14ac:dyDescent="0.25">
      <c r="A3036" t="str">
        <v>DHARMACON</v>
      </c>
      <c r="B3036">
        <v>67500.399999999994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CTM-1172745</v>
      </c>
      <c r="G3036">
        <v>1</v>
      </c>
      <c r="H3036">
        <v>1</v>
      </c>
      <c r="I3036">
        <v>0</v>
      </c>
      <c r="J3036" t="str">
        <v>Mumbai</v>
      </c>
      <c r="K3036" t="str">
        <v>On Hold</v>
      </c>
    </row>
    <row r="3037" spans="1:11" x14ac:dyDescent="0.25">
      <c r="A3037" t="str">
        <v>DHARMACON</v>
      </c>
      <c r="B3037">
        <v>64768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G-CUSTOM-1189328</v>
      </c>
      <c r="G3037">
        <v>1</v>
      </c>
      <c r="H3037">
        <v>1</v>
      </c>
      <c r="I3037">
        <v>0</v>
      </c>
      <c r="J3037" t="str">
        <v>Bhopal</v>
      </c>
      <c r="K3037" t="str">
        <v>Saturday (4-10-2025)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L-003534-00-0005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L-004266-00-0005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L-017367-00-0005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L-004236-00-0005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L-019598-00-0005</v>
      </c>
      <c r="G3042">
        <v>1</v>
      </c>
      <c r="H3042">
        <v>1</v>
      </c>
      <c r="I3042">
        <v>0</v>
      </c>
      <c r="J3042" t="str">
        <v>Bhuvneshwar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L-013680-01-0005</v>
      </c>
      <c r="G3043">
        <v>1</v>
      </c>
      <c r="H3043">
        <v>1</v>
      </c>
      <c r="I3043">
        <v>0</v>
      </c>
      <c r="J3043" t="str">
        <v>Bhuvneshwar</v>
      </c>
      <c r="K3043" t="str">
        <v>On Hold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L-012078-00-0005</v>
      </c>
      <c r="G3044">
        <v>1</v>
      </c>
      <c r="H3044">
        <v>1</v>
      </c>
      <c r="I3044">
        <v>0</v>
      </c>
      <c r="J3044" t="str">
        <v>Bhuvneshwar</v>
      </c>
      <c r="K3044" t="str">
        <v>On Hold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L-003030-00-0005</v>
      </c>
      <c r="G3045">
        <v>1</v>
      </c>
      <c r="H3045">
        <v>1</v>
      </c>
      <c r="I3045">
        <v>0</v>
      </c>
      <c r="J3045" t="str">
        <v>Bhuvneshwar</v>
      </c>
      <c r="K3045" t="str">
        <v>On Hold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L-004920-01-0005</v>
      </c>
      <c r="G3046">
        <v>1</v>
      </c>
      <c r="H3046">
        <v>1</v>
      </c>
      <c r="I3046">
        <v>0</v>
      </c>
      <c r="J3046" t="str">
        <v>Bhuvneshwar</v>
      </c>
      <c r="K3046" t="str">
        <v>On Hold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L-003805-00-0005</v>
      </c>
      <c r="G3047">
        <v>1</v>
      </c>
      <c r="H3047">
        <v>1</v>
      </c>
      <c r="I3047">
        <v>0</v>
      </c>
      <c r="J3047" t="str">
        <v>Bhuvneshwar</v>
      </c>
      <c r="K3047" t="str">
        <v>On Hold</v>
      </c>
    </row>
    <row r="3048" spans="1:11" x14ac:dyDescent="0.25">
      <c r="A3048" t="str">
        <v>DHARMACON</v>
      </c>
      <c r="B3048">
        <v>16544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D-001810-10-05</v>
      </c>
      <c r="G3048">
        <v>1</v>
      </c>
      <c r="H3048">
        <v>1</v>
      </c>
      <c r="I3048">
        <v>0</v>
      </c>
      <c r="J3048" t="str">
        <v>Bhuvneshwar</v>
      </c>
      <c r="K3048" t="str">
        <v>On Hold</v>
      </c>
    </row>
    <row r="3049" spans="1:11" x14ac:dyDescent="0.25">
      <c r="A3049" t="str">
        <v>DHARMACON</v>
      </c>
      <c r="B3049">
        <v>32912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L-021086-00-0005</v>
      </c>
      <c r="G3049">
        <v>1</v>
      </c>
      <c r="H3049">
        <v>1</v>
      </c>
      <c r="I3049">
        <v>0</v>
      </c>
      <c r="J3049" t="str">
        <v>Bhuvneshwar</v>
      </c>
      <c r="K3049" t="str">
        <v>On Hold</v>
      </c>
    </row>
    <row r="3050" spans="1:11" x14ac:dyDescent="0.25">
      <c r="A3050" t="str">
        <v>DHARMACON</v>
      </c>
      <c r="B3050">
        <v>32912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L-003936-00-0005</v>
      </c>
      <c r="G3050">
        <v>1</v>
      </c>
      <c r="H3050">
        <v>1</v>
      </c>
      <c r="I3050">
        <v>0</v>
      </c>
      <c r="J3050" t="str">
        <v>Bhuvneshwar</v>
      </c>
      <c r="K3050" t="str">
        <v>On Hold</v>
      </c>
    </row>
    <row r="3051" spans="1:11" x14ac:dyDescent="0.25">
      <c r="A3051" t="str">
        <v>DHARMACON</v>
      </c>
      <c r="B3051">
        <v>32912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L-015121-00-0005</v>
      </c>
      <c r="G3051">
        <v>1</v>
      </c>
      <c r="H3051">
        <v>1</v>
      </c>
      <c r="I3051">
        <v>0</v>
      </c>
      <c r="J3051" t="str">
        <v>Banglore</v>
      </c>
      <c r="K3051" t="str">
        <v>On Hold</v>
      </c>
    </row>
    <row r="3052" spans="1:11" x14ac:dyDescent="0.25">
      <c r="A3052" t="str">
        <v>DHARMACON</v>
      </c>
      <c r="B3052">
        <v>32912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L-020165-00-0005</v>
      </c>
      <c r="G3052">
        <v>1</v>
      </c>
      <c r="H3052">
        <v>1</v>
      </c>
      <c r="I3052">
        <v>0</v>
      </c>
      <c r="J3052" t="str">
        <v>Banglore</v>
      </c>
      <c r="K3052" t="str">
        <v>On Hold</v>
      </c>
    </row>
    <row r="3053" spans="1:11" x14ac:dyDescent="0.25">
      <c r="A3053" t="str">
        <v>DHARMACON</v>
      </c>
      <c r="B3053">
        <v>32044.32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CTM-1192277</v>
      </c>
      <c r="G3053">
        <v>1</v>
      </c>
      <c r="H3053">
        <v>1</v>
      </c>
      <c r="I3053">
        <v>0</v>
      </c>
      <c r="J3053" t="str">
        <v>Banglore</v>
      </c>
      <c r="K3053" t="str">
        <v>Saturday (4-10-2025)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C-300632-03-0005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32912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L-062238-01-0005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32912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L-017576-00-0005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L-004435-00-0005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9280.48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CTM-1192962</v>
      </c>
      <c r="G3058">
        <v>1</v>
      </c>
      <c r="H3058">
        <v>1</v>
      </c>
      <c r="I3058">
        <v>0</v>
      </c>
      <c r="J3058" t="str">
        <v>Pune</v>
      </c>
      <c r="K3058" t="str">
        <v>Saturday (4-10-2025)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C-310681-01-0005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17688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IH-310681-03-0005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C-311140-00-0005</v>
      </c>
      <c r="G3061">
        <v>1</v>
      </c>
      <c r="H3061">
        <v>1</v>
      </c>
      <c r="I3061">
        <v>0</v>
      </c>
      <c r="J3061" t="str">
        <v>Delhi</v>
      </c>
      <c r="K3061">
        <v>0</v>
      </c>
    </row>
    <row r="3062" spans="1:11" x14ac:dyDescent="0.25">
      <c r="A3062" t="str">
        <v>DHARMACON</v>
      </c>
      <c r="B3062">
        <v>17688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IN-001005-01-05</v>
      </c>
      <c r="G3062">
        <v>1</v>
      </c>
      <c r="H3062">
        <v>1</v>
      </c>
      <c r="I3062">
        <v>0</v>
      </c>
      <c r="J3062" t="str">
        <v>Delhi</v>
      </c>
      <c r="K3062">
        <v>0</v>
      </c>
    </row>
    <row r="3063" spans="1:11" x14ac:dyDescent="0.25">
      <c r="A3063" t="str">
        <v>DHARMACON</v>
      </c>
      <c r="B3063">
        <v>17688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IH-300512-08-0005</v>
      </c>
      <c r="G3063">
        <v>1</v>
      </c>
      <c r="H3063">
        <v>1</v>
      </c>
      <c r="I3063">
        <v>0</v>
      </c>
      <c r="J3063" t="str">
        <v>Delhi</v>
      </c>
      <c r="K3063">
        <v>0</v>
      </c>
    </row>
    <row r="3064" spans="1:11" x14ac:dyDescent="0.25">
      <c r="A3064" t="str">
        <v>DHARMACON</v>
      </c>
      <c r="B3064">
        <v>17688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IH-300625-07-0005</v>
      </c>
      <c r="G3064">
        <v>1</v>
      </c>
      <c r="H3064">
        <v>1</v>
      </c>
      <c r="I3064">
        <v>0</v>
      </c>
      <c r="J3064" t="str">
        <v>Delhi</v>
      </c>
      <c r="K3064">
        <v>0</v>
      </c>
    </row>
    <row r="3065" spans="1:11" x14ac:dyDescent="0.25">
      <c r="A3065" t="str">
        <v>DHARMACON</v>
      </c>
      <c r="B3065">
        <v>17688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IH-300650-08-0005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16544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D-001810-10-05</v>
      </c>
      <c r="G3066">
        <v>5</v>
      </c>
      <c r="H3066">
        <v>5</v>
      </c>
      <c r="I3066">
        <v>0</v>
      </c>
      <c r="J3066" t="str">
        <v>STOCK</v>
      </c>
      <c r="K3066">
        <v>0</v>
      </c>
    </row>
    <row r="3067" spans="1:11" x14ac:dyDescent="0.25">
      <c r="A3067" t="str">
        <v>DHARMACON</v>
      </c>
      <c r="B3067">
        <v>17688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C-300643-03-0005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32912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L-009922-00-0005</v>
      </c>
      <c r="G3068">
        <v>1</v>
      </c>
      <c r="H3068">
        <v>1</v>
      </c>
      <c r="I3068">
        <v>0</v>
      </c>
      <c r="J3068" t="str">
        <v>Delhi</v>
      </c>
      <c r="K3068">
        <v>0</v>
      </c>
    </row>
    <row r="3069" spans="1:11" x14ac:dyDescent="0.25">
      <c r="A3069" t="str">
        <v>DHARMACON</v>
      </c>
      <c r="B3069">
        <v>32912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L-009454-01-0005</v>
      </c>
      <c r="G3069">
        <v>1</v>
      </c>
      <c r="H3069">
        <v>1</v>
      </c>
      <c r="I3069">
        <v>0</v>
      </c>
      <c r="J3069" t="str">
        <v>Delhi</v>
      </c>
      <c r="K3069">
        <v>0</v>
      </c>
    </row>
    <row r="3070" spans="1:11" x14ac:dyDescent="0.25">
      <c r="A3070" t="str">
        <v>DHARMACON</v>
      </c>
      <c r="B3070">
        <v>17688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IH-300632-05-0005</v>
      </c>
      <c r="G3070">
        <v>1</v>
      </c>
      <c r="H3070">
        <v>1</v>
      </c>
      <c r="I3070">
        <v>0</v>
      </c>
      <c r="J3070" t="str">
        <v>Noida</v>
      </c>
      <c r="K3070">
        <v>0</v>
      </c>
    </row>
    <row r="3071" spans="1:11" x14ac:dyDescent="0.25">
      <c r="A3071" t="str">
        <v>DHARMACON</v>
      </c>
      <c r="B3071">
        <v>32912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L-010854-00-0005</v>
      </c>
      <c r="G3071">
        <v>2</v>
      </c>
      <c r="H3071">
        <v>2</v>
      </c>
      <c r="I3071">
        <v>0</v>
      </c>
      <c r="J3071" t="str">
        <v>Hyderabad</v>
      </c>
      <c r="K3071" t="str">
        <v>Saturday (4-10-2025)</v>
      </c>
    </row>
    <row r="3072" spans="1:11" x14ac:dyDescent="0.25">
      <c r="A3072" t="str">
        <v>DHARMACON</v>
      </c>
      <c r="B3072">
        <v>32912</v>
      </c>
      <c r="C3072" t="str">
        <v>Not Yet Received</v>
      </c>
      <c r="D3072" s="6" t="str">
        <v>Not Yet Received</v>
      </c>
      <c r="E3072" s="6" t="str">
        <v>Not Yet Received</v>
      </c>
      <c r="F3072" t="str">
        <v>L-006656-03-0005</v>
      </c>
      <c r="G3072">
        <v>1</v>
      </c>
      <c r="H3072">
        <v>1</v>
      </c>
      <c r="I3072">
        <v>0</v>
      </c>
      <c r="J3072" t="str">
        <v>Manesar</v>
      </c>
      <c r="K3072">
        <v>0</v>
      </c>
    </row>
    <row r="3073" spans="1:11" x14ac:dyDescent="0.25">
      <c r="A3073" t="str">
        <v>DHARMACON</v>
      </c>
      <c r="B3073">
        <v>32736</v>
      </c>
      <c r="C3073" t="str">
        <v>Not Yet Received</v>
      </c>
      <c r="D3073" s="6" t="str">
        <v>Not Yet Received</v>
      </c>
      <c r="E3073" s="6" t="str">
        <v>Not Yet Received</v>
      </c>
      <c r="F3073" t="str">
        <v>V3SH11252-228203260</v>
      </c>
      <c r="G3073">
        <v>1</v>
      </c>
      <c r="H3073">
        <v>1</v>
      </c>
      <c r="I3073">
        <v>0</v>
      </c>
      <c r="J3073" t="str">
        <v>Bhopal</v>
      </c>
      <c r="K3073" t="str">
        <v>Saturday (4-10-2025)</v>
      </c>
    </row>
    <row r="3074" spans="1:11" x14ac:dyDescent="0.25">
      <c r="A3074" t="str">
        <v>DHARMACON</v>
      </c>
      <c r="B3074">
        <v>15224</v>
      </c>
      <c r="C3074" t="str">
        <v>Not Yet Received</v>
      </c>
      <c r="D3074" s="6" t="str">
        <v>Not Yet Received</v>
      </c>
      <c r="E3074" s="6" t="str">
        <v>Not Yet Received</v>
      </c>
      <c r="F3074" t="str">
        <v>RHS3979-201736467</v>
      </c>
      <c r="G3074">
        <v>1</v>
      </c>
      <c r="H3074">
        <v>1</v>
      </c>
      <c r="I3074">
        <v>0</v>
      </c>
      <c r="J3074" t="str">
        <v>Bhuvneshwar</v>
      </c>
      <c r="K3074" t="str">
        <v>On Hold</v>
      </c>
    </row>
    <row r="3075" spans="1:11" x14ac:dyDescent="0.25">
      <c r="A3075" t="str">
        <v>DHARMACON</v>
      </c>
      <c r="B3075">
        <v>15224</v>
      </c>
      <c r="C3075" t="str">
        <v>Not Yet Received</v>
      </c>
      <c r="D3075" s="6" t="str">
        <v>Not Yet Received</v>
      </c>
      <c r="E3075" s="6" t="str">
        <v>Not Yet Received</v>
      </c>
      <c r="F3075" t="str">
        <v>RHS3979-201739694</v>
      </c>
      <c r="G3075">
        <v>1</v>
      </c>
      <c r="H3075">
        <v>1</v>
      </c>
      <c r="I3075">
        <v>0</v>
      </c>
      <c r="J3075" t="str">
        <v>Bhuvneshwar</v>
      </c>
      <c r="K3075" t="str">
        <v>On Hold</v>
      </c>
    </row>
    <row r="3076" spans="1:11" x14ac:dyDescent="0.25">
      <c r="A3076" t="str">
        <v>DHARMACON</v>
      </c>
      <c r="B3076">
        <v>24816</v>
      </c>
      <c r="C3076" t="str">
        <v>Not Yet Received</v>
      </c>
      <c r="D3076" s="6" t="str">
        <v>Not Yet Received</v>
      </c>
      <c r="E3076" s="6" t="str">
        <v>Not Yet Received</v>
      </c>
      <c r="F3076" t="str">
        <v>RMM4534-EG104086</v>
      </c>
      <c r="G3076">
        <v>1</v>
      </c>
      <c r="H3076">
        <v>1</v>
      </c>
      <c r="I3076">
        <v>0</v>
      </c>
      <c r="J3076" t="str">
        <v>Delhi</v>
      </c>
      <c r="K3076">
        <v>0</v>
      </c>
    </row>
    <row r="3077" spans="1:11" x14ac:dyDescent="0.25">
      <c r="A3077" t="str">
        <v>DHARMACON</v>
      </c>
      <c r="B3077">
        <v>31768</v>
      </c>
      <c r="C3077" t="str">
        <v>Not Yet Received</v>
      </c>
      <c r="D3077" s="6" t="str">
        <v>Not Yet Received</v>
      </c>
      <c r="E3077" s="6" t="str">
        <v>Not Yet Received</v>
      </c>
      <c r="F3077" t="str">
        <v>RHS4531-EG57381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DHARMACON</v>
      </c>
      <c r="B3078">
        <v>6072</v>
      </c>
      <c r="C3078" t="str">
        <v>Not Yet Received</v>
      </c>
      <c r="D3078" s="6" t="str">
        <v>Not Yet Received</v>
      </c>
      <c r="E3078" s="6" t="str">
        <v>Not Yet Received</v>
      </c>
      <c r="F3078" t="str">
        <v>B-002000-UB-100</v>
      </c>
      <c r="G3078">
        <v>3</v>
      </c>
      <c r="H3078">
        <v>3</v>
      </c>
      <c r="I3078">
        <v>0</v>
      </c>
      <c r="J3078" t="str">
        <v>STOCK</v>
      </c>
      <c r="K3078">
        <v>0</v>
      </c>
    </row>
    <row r="3079" spans="1:11" x14ac:dyDescent="0.25">
      <c r="A3079" t="str">
        <v>DHARMACON</v>
      </c>
      <c r="B3079">
        <v>20856</v>
      </c>
      <c r="C3079" t="str">
        <v>Not Yet Received</v>
      </c>
      <c r="D3079" s="6" t="str">
        <v>Not Yet Received</v>
      </c>
      <c r="E3079" s="6" t="str">
        <v>Not Yet Received</v>
      </c>
      <c r="F3079" t="str">
        <v>T-2001-02</v>
      </c>
      <c r="G3079">
        <v>3</v>
      </c>
      <c r="H3079">
        <v>3</v>
      </c>
      <c r="I3079">
        <v>0</v>
      </c>
      <c r="J3079" t="str">
        <v>STOCK</v>
      </c>
      <c r="K3079">
        <v>0</v>
      </c>
    </row>
    <row r="3080" spans="1:11" x14ac:dyDescent="0.25">
      <c r="A3080" t="str">
        <v>DHARMACON</v>
      </c>
      <c r="B3080">
        <v>34584</v>
      </c>
      <c r="C3080" t="str">
        <v>Not Yet Received</v>
      </c>
      <c r="D3080" s="6" t="str">
        <v>Not Yet Received</v>
      </c>
      <c r="E3080" s="6" t="str">
        <v>Not Yet Received</v>
      </c>
      <c r="F3080" t="str">
        <v>T-2001-03</v>
      </c>
      <c r="G3080">
        <v>3</v>
      </c>
      <c r="H3080">
        <v>3</v>
      </c>
      <c r="I3080">
        <v>0</v>
      </c>
      <c r="J3080" t="str">
        <v>STOCK</v>
      </c>
      <c r="K3080">
        <v>0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100209</v>
      </c>
      <c r="G3081">
        <v>1</v>
      </c>
      <c r="H3081">
        <v>1</v>
      </c>
      <c r="I3081">
        <v>0</v>
      </c>
      <c r="J3081" t="str">
        <v>Bhuvneshwar</v>
      </c>
      <c r="K3081" t="str">
        <v>On Hold</v>
      </c>
    </row>
    <row r="3082" spans="1:11" x14ac:dyDescent="0.25">
      <c r="A3082" t="str">
        <v>BioLegend</v>
      </c>
      <c r="B3082">
        <v>6468</v>
      </c>
      <c r="C3082" t="str">
        <v>Not Yet Received</v>
      </c>
      <c r="D3082" s="6" t="str">
        <v>Not Yet Received</v>
      </c>
      <c r="E3082" s="6" t="str">
        <v>Not Yet Received</v>
      </c>
      <c r="F3082">
        <v>100219</v>
      </c>
      <c r="G3082">
        <v>1</v>
      </c>
      <c r="H3082">
        <v>1</v>
      </c>
      <c r="I3082">
        <v>0</v>
      </c>
      <c r="J3082" t="str">
        <v>Bhuvneshwar</v>
      </c>
      <c r="K3082" t="str">
        <v>On Hold</v>
      </c>
    </row>
    <row r="3083" spans="1:11" x14ac:dyDescent="0.25">
      <c r="A3083" t="str">
        <v>BioLegend</v>
      </c>
      <c r="B3083">
        <v>5051.2</v>
      </c>
      <c r="C3083" t="str">
        <v>Not Yet Received</v>
      </c>
      <c r="D3083" s="6" t="str">
        <v>Not Yet Received</v>
      </c>
      <c r="E3083" s="6" t="str">
        <v>Not Yet Received</v>
      </c>
      <c r="F3083">
        <v>100327</v>
      </c>
      <c r="G3083">
        <v>1</v>
      </c>
      <c r="H3083">
        <v>1</v>
      </c>
      <c r="I3083">
        <v>0</v>
      </c>
      <c r="J3083" t="str">
        <v>Hyderabad</v>
      </c>
      <c r="K3083" t="str">
        <v>Saturday (4-10-2025)</v>
      </c>
    </row>
    <row r="3084" spans="1:11" x14ac:dyDescent="0.25">
      <c r="A3084" t="str">
        <v>BioLegend</v>
      </c>
      <c r="B3084">
        <v>19712</v>
      </c>
      <c r="C3084" t="str">
        <v>Not Yet Received</v>
      </c>
      <c r="D3084" s="6" t="str">
        <v>Not Yet Received</v>
      </c>
      <c r="E3084" s="6" t="str">
        <v>Not Yet Received</v>
      </c>
      <c r="F3084">
        <v>100496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12196.8</v>
      </c>
      <c r="C3085" t="str">
        <v>Not Yet Received</v>
      </c>
      <c r="D3085" s="6" t="str">
        <v>Not Yet Received</v>
      </c>
      <c r="E3085" s="6" t="str">
        <v>Not Yet Received</v>
      </c>
      <c r="F3085">
        <v>100526</v>
      </c>
      <c r="G3085">
        <v>1</v>
      </c>
      <c r="H3085">
        <v>1</v>
      </c>
      <c r="I3085">
        <v>0</v>
      </c>
      <c r="J3085" t="str">
        <v>Kolkata</v>
      </c>
      <c r="K3085" t="str">
        <v>Monday (6-10-2025)</v>
      </c>
    </row>
    <row r="3086" spans="1:11" x14ac:dyDescent="0.25">
      <c r="A3086" t="str">
        <v>BioLegend</v>
      </c>
      <c r="B3086">
        <v>6468</v>
      </c>
      <c r="C3086" t="str">
        <v>Not Yet Received</v>
      </c>
      <c r="D3086" s="6" t="str">
        <v>Not Yet Received</v>
      </c>
      <c r="E3086" s="6" t="str">
        <v>Not Yet Received</v>
      </c>
      <c r="F3086">
        <v>101212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17740.8</v>
      </c>
      <c r="C3087" t="str">
        <v>Not Yet Received</v>
      </c>
      <c r="D3087" s="6" t="str">
        <v>Not Yet Received</v>
      </c>
      <c r="E3087" s="6" t="str">
        <v>Not Yet Received</v>
      </c>
      <c r="F3087">
        <v>101230</v>
      </c>
      <c r="G3087">
        <v>1</v>
      </c>
      <c r="H3087">
        <v>1</v>
      </c>
      <c r="I3087">
        <v>0</v>
      </c>
      <c r="J3087" t="str">
        <v>Mumbai</v>
      </c>
      <c r="K3087" t="str">
        <v>Saturday (4-10-2025)</v>
      </c>
    </row>
    <row r="3088" spans="1:11" x14ac:dyDescent="0.25">
      <c r="A3088" t="str">
        <v>BioLegend</v>
      </c>
      <c r="B3088">
        <v>15972</v>
      </c>
      <c r="C3088" t="str">
        <v>Not Yet Received</v>
      </c>
      <c r="D3088" s="6" t="str">
        <v>Not Yet Received</v>
      </c>
      <c r="E3088" s="6" t="str">
        <v>Not Yet Received</v>
      </c>
      <c r="F3088">
        <v>101251</v>
      </c>
      <c r="G3088">
        <v>1</v>
      </c>
      <c r="H3088">
        <v>1</v>
      </c>
      <c r="I3088">
        <v>0</v>
      </c>
      <c r="J3088" t="str">
        <v>Kerala</v>
      </c>
      <c r="K3088" t="str">
        <v>Saturday (4-10-2025)</v>
      </c>
    </row>
    <row r="3089" spans="1:11" x14ac:dyDescent="0.25">
      <c r="A3089" t="str">
        <v>BioLegend</v>
      </c>
      <c r="B3089">
        <v>18876</v>
      </c>
      <c r="C3089" t="str">
        <v>Not Yet Received</v>
      </c>
      <c r="D3089" s="6" t="str">
        <v>Not Yet Received</v>
      </c>
      <c r="E3089" s="6" t="str">
        <v>Not Yet Received</v>
      </c>
      <c r="F3089">
        <v>101337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9424.7999999999993</v>
      </c>
      <c r="C3090" t="str">
        <v>Not Yet Received</v>
      </c>
      <c r="D3090" s="6" t="str">
        <v>Not Yet Received</v>
      </c>
      <c r="E3090" s="6" t="str">
        <v>Not Yet Received</v>
      </c>
      <c r="F3090">
        <v>102615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5790.4</v>
      </c>
      <c r="C3091" t="str">
        <v>Not Yet Received</v>
      </c>
      <c r="D3091" s="6" t="str">
        <v>Not Yet Received</v>
      </c>
      <c r="E3091" s="6" t="str">
        <v>Not Yet Received</v>
      </c>
      <c r="F3091">
        <v>103025</v>
      </c>
      <c r="G3091">
        <v>1</v>
      </c>
      <c r="H3091">
        <v>1</v>
      </c>
      <c r="I3091">
        <v>0</v>
      </c>
      <c r="J3091" t="str">
        <v>Hyderabad</v>
      </c>
      <c r="K3091" t="str">
        <v>Saturday (4-10-2025)</v>
      </c>
    </row>
    <row r="3092" spans="1:11" x14ac:dyDescent="0.25">
      <c r="A3092" t="str">
        <v>BioLegend</v>
      </c>
      <c r="B3092">
        <v>13613.599999999999</v>
      </c>
      <c r="C3092" t="str">
        <v>Not Yet Received</v>
      </c>
      <c r="D3092" s="6" t="str">
        <v>Not Yet Received</v>
      </c>
      <c r="E3092" s="6" t="str">
        <v>Not Yet Received</v>
      </c>
      <c r="F3092">
        <v>103132</v>
      </c>
      <c r="G3092">
        <v>1</v>
      </c>
      <c r="H3092">
        <v>1</v>
      </c>
      <c r="I3092">
        <v>0</v>
      </c>
      <c r="J3092" t="str">
        <v>Kolkata</v>
      </c>
      <c r="K3092" t="str">
        <v>Monday (6-10-2025)</v>
      </c>
    </row>
    <row r="3093" spans="1:11" x14ac:dyDescent="0.25">
      <c r="A3093" t="str">
        <v>BioLegend</v>
      </c>
      <c r="B3093">
        <v>28710</v>
      </c>
      <c r="C3093" t="str">
        <v>Not Yet Received</v>
      </c>
      <c r="D3093" s="6" t="str">
        <v>Not Yet Received</v>
      </c>
      <c r="E3093" s="6" t="str">
        <v>Not Yet Received</v>
      </c>
      <c r="F3093">
        <v>103140</v>
      </c>
      <c r="G3093">
        <v>1</v>
      </c>
      <c r="H3093">
        <v>1</v>
      </c>
      <c r="I3093">
        <v>0</v>
      </c>
      <c r="J3093" t="str">
        <v>Kolkata</v>
      </c>
      <c r="K3093" t="str">
        <v>Monday (6-10-2025)</v>
      </c>
    </row>
    <row r="3094" spans="1:11" x14ac:dyDescent="0.25">
      <c r="A3094" t="str">
        <v>BioLegend</v>
      </c>
      <c r="B3094">
        <v>20394</v>
      </c>
      <c r="C3094" t="str">
        <v>Not Yet Received</v>
      </c>
      <c r="D3094" s="6" t="str">
        <v>Not Yet Received</v>
      </c>
      <c r="E3094" s="6" t="str">
        <v>Not Yet Received</v>
      </c>
      <c r="F3094">
        <v>103157</v>
      </c>
      <c r="G3094">
        <v>2</v>
      </c>
      <c r="H3094">
        <v>2</v>
      </c>
      <c r="I3094">
        <v>0</v>
      </c>
      <c r="J3094" t="str">
        <v>Bhuvneshwar</v>
      </c>
      <c r="K3094" t="str">
        <v>On Hold</v>
      </c>
    </row>
    <row r="3095" spans="1:11" x14ac:dyDescent="0.25">
      <c r="A3095" t="str">
        <v>BioLegend</v>
      </c>
      <c r="B3095">
        <v>4004</v>
      </c>
      <c r="C3095" t="str">
        <v>Not Yet Received</v>
      </c>
      <c r="D3095" s="6" t="str">
        <v>Not Yet Received</v>
      </c>
      <c r="E3095" s="6" t="str">
        <v>Not Yet Received</v>
      </c>
      <c r="F3095">
        <v>104103</v>
      </c>
      <c r="G3095">
        <v>1</v>
      </c>
      <c r="H3095">
        <v>1</v>
      </c>
      <c r="I3095">
        <v>0</v>
      </c>
      <c r="J3095" t="str">
        <v>Pune</v>
      </c>
      <c r="K3095" t="str">
        <v>Saturday (4-10-2025)</v>
      </c>
    </row>
    <row r="3096" spans="1:11" x14ac:dyDescent="0.25">
      <c r="A3096" t="str">
        <v>BioLegend</v>
      </c>
      <c r="B3096">
        <v>18726.400000000001</v>
      </c>
      <c r="C3096" t="str">
        <v>Not Yet Received</v>
      </c>
      <c r="D3096" s="6" t="str">
        <v>Not Yet Received</v>
      </c>
      <c r="E3096" s="6" t="str">
        <v>Not Yet Received</v>
      </c>
      <c r="F3096">
        <v>104106</v>
      </c>
      <c r="G3096">
        <v>1</v>
      </c>
      <c r="H3096">
        <v>1</v>
      </c>
      <c r="I3096">
        <v>0</v>
      </c>
      <c r="J3096" t="str">
        <v>Pune</v>
      </c>
      <c r="K3096" t="str">
        <v>Saturday (4-10-2025)</v>
      </c>
    </row>
    <row r="3097" spans="1:11" x14ac:dyDescent="0.25">
      <c r="A3097" t="str">
        <v>BioLegend</v>
      </c>
      <c r="B3097">
        <v>17740.8</v>
      </c>
      <c r="C3097" t="str">
        <v>Not Yet Received</v>
      </c>
      <c r="D3097" s="6" t="str">
        <v>Not Yet Received</v>
      </c>
      <c r="E3097" s="6" t="str">
        <v>Not Yet Received</v>
      </c>
      <c r="F3097">
        <v>105322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16447.2</v>
      </c>
      <c r="C3098" t="str">
        <v>Not Yet Received</v>
      </c>
      <c r="D3098" s="6" t="str">
        <v>Not Yet Received</v>
      </c>
      <c r="E3098" s="6" t="str">
        <v>Not Yet Received</v>
      </c>
      <c r="F3098">
        <v>106610</v>
      </c>
      <c r="G3098">
        <v>1</v>
      </c>
      <c r="H3098">
        <v>1</v>
      </c>
      <c r="I3098">
        <v>0</v>
      </c>
      <c r="J3098" t="str">
        <v>Delhi</v>
      </c>
      <c r="K3098">
        <v>0</v>
      </c>
    </row>
    <row r="3099" spans="1:11" x14ac:dyDescent="0.25">
      <c r="A3099" t="str">
        <v>BioLegend</v>
      </c>
      <c r="B3099">
        <v>7515.2000000000007</v>
      </c>
      <c r="C3099" t="str">
        <v>Not Yet Received</v>
      </c>
      <c r="D3099" s="6" t="str">
        <v>Not Yet Received</v>
      </c>
      <c r="E3099" s="6" t="str">
        <v>Not Yet Received</v>
      </c>
      <c r="F3099">
        <v>108907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4496.8</v>
      </c>
      <c r="C3100" t="str">
        <v>Not Yet Received</v>
      </c>
      <c r="D3100" s="6" t="str">
        <v>Not Yet Received</v>
      </c>
      <c r="E3100" s="6" t="str">
        <v>Not Yet Received</v>
      </c>
      <c r="F3100">
        <v>109207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18876</v>
      </c>
      <c r="C3101" t="str">
        <v>Not Yet Received</v>
      </c>
      <c r="D3101" s="6" t="str">
        <v>Not Yet Received</v>
      </c>
      <c r="E3101" s="6" t="str">
        <v>Not Yet Received</v>
      </c>
      <c r="F3101">
        <v>115555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19272</v>
      </c>
      <c r="C3102" t="str">
        <v>Not Yet Received</v>
      </c>
      <c r="D3102" s="6" t="str">
        <v>Not Yet Received</v>
      </c>
      <c r="E3102" s="6" t="str">
        <v>Not Yet Received</v>
      </c>
      <c r="F3102">
        <v>117339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25132.800000000003</v>
      </c>
      <c r="C3103" t="str">
        <v>Not Yet Received</v>
      </c>
      <c r="D3103" s="6" t="str">
        <v>Not Yet Received</v>
      </c>
      <c r="E3103" s="6" t="str">
        <v>Not Yet Received</v>
      </c>
      <c r="F3103">
        <v>119806</v>
      </c>
      <c r="G3103">
        <v>1</v>
      </c>
      <c r="H3103">
        <v>1</v>
      </c>
      <c r="I3103">
        <v>0</v>
      </c>
      <c r="J3103" t="str">
        <v>Pune</v>
      </c>
      <c r="K3103" t="str">
        <v>Saturday (4-10-2025)</v>
      </c>
    </row>
    <row r="3104" spans="1:11" x14ac:dyDescent="0.25">
      <c r="A3104" t="str">
        <v>BioLegend</v>
      </c>
      <c r="B3104">
        <v>8685.6</v>
      </c>
      <c r="C3104" t="str">
        <v>Not Yet Received</v>
      </c>
      <c r="D3104" s="6" t="str">
        <v>Not Yet Received</v>
      </c>
      <c r="E3104" s="6" t="str">
        <v>Not Yet Received</v>
      </c>
      <c r="F3104">
        <v>123110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8808.7999999999993</v>
      </c>
      <c r="C3105" t="str">
        <v>Not Yet Received</v>
      </c>
      <c r="D3105" s="6" t="str">
        <v>Not Yet Received</v>
      </c>
      <c r="E3105" s="6" t="str">
        <v>Not Yet Received</v>
      </c>
      <c r="F3105">
        <v>123116</v>
      </c>
      <c r="G3105">
        <v>1</v>
      </c>
      <c r="H3105">
        <v>1</v>
      </c>
      <c r="I3105">
        <v>0</v>
      </c>
      <c r="J3105" t="str">
        <v>Hyderabad</v>
      </c>
      <c r="K3105" t="str">
        <v>Saturday (4-10-2025)</v>
      </c>
    </row>
    <row r="3106" spans="1:11" x14ac:dyDescent="0.25">
      <c r="A3106" t="str">
        <v>BioLegend</v>
      </c>
      <c r="B3106">
        <v>22052.799999999999</v>
      </c>
      <c r="C3106" t="str">
        <v>Not Yet Received</v>
      </c>
      <c r="D3106" s="6" t="str">
        <v>Not Yet Received</v>
      </c>
      <c r="E3106" s="6" t="str">
        <v>Not Yet Received</v>
      </c>
      <c r="F3106">
        <v>123128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>
        <v>125226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19157.599999999999</v>
      </c>
      <c r="C3108" t="str">
        <v>Not Yet Received</v>
      </c>
      <c r="D3108" s="6" t="str">
        <v>Not Yet Received</v>
      </c>
      <c r="E3108" s="6" t="str">
        <v>Not Yet Received</v>
      </c>
      <c r="F3108">
        <v>126622</v>
      </c>
      <c r="G3108">
        <v>1</v>
      </c>
      <c r="H3108">
        <v>1</v>
      </c>
      <c r="I3108">
        <v>0</v>
      </c>
      <c r="J3108" t="str">
        <v>Bhuvneshwar</v>
      </c>
      <c r="K3108" t="str">
        <v>On Hold</v>
      </c>
    </row>
    <row r="3109" spans="1:11" x14ac:dyDescent="0.25">
      <c r="A3109" t="str">
        <v>BioLegend</v>
      </c>
      <c r="B3109">
        <v>19272</v>
      </c>
      <c r="C3109" t="str">
        <v>Not Yet Received</v>
      </c>
      <c r="D3109" s="6" t="str">
        <v>Not Yet Received</v>
      </c>
      <c r="E3109" s="6" t="str">
        <v>Not Yet Received</v>
      </c>
      <c r="F3109">
        <v>126633</v>
      </c>
      <c r="G3109">
        <v>1</v>
      </c>
      <c r="H3109">
        <v>1</v>
      </c>
      <c r="I3109">
        <v>0</v>
      </c>
      <c r="J3109" t="str">
        <v>Kolkata</v>
      </c>
      <c r="K3109" t="str">
        <v>Monday (6-10-2025)</v>
      </c>
    </row>
    <row r="3110" spans="1:11" x14ac:dyDescent="0.25">
      <c r="A3110" t="str">
        <v>BioLegend</v>
      </c>
      <c r="B3110">
        <v>17432.8</v>
      </c>
      <c r="C3110" t="str">
        <v>Not Yet Received</v>
      </c>
      <c r="D3110" s="6" t="str">
        <v>Not Yet Received</v>
      </c>
      <c r="E3110" s="6" t="str">
        <v>Not Yet Received</v>
      </c>
      <c r="F3110">
        <v>127608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18664.8</v>
      </c>
      <c r="C3111" t="str">
        <v>Not Yet Received</v>
      </c>
      <c r="D3111" s="6" t="str">
        <v>Not Yet Received</v>
      </c>
      <c r="E3111" s="6" t="str">
        <v>Not Yet Received</v>
      </c>
      <c r="F3111">
        <v>127618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19157.599999999999</v>
      </c>
      <c r="C3112" t="str">
        <v>Not Yet Received</v>
      </c>
      <c r="D3112" s="6" t="str">
        <v>Not Yet Received</v>
      </c>
      <c r="E3112" s="6" t="str">
        <v>Not Yet Received</v>
      </c>
      <c r="F3112">
        <v>128026</v>
      </c>
      <c r="G3112">
        <v>1</v>
      </c>
      <c r="H3112">
        <v>1</v>
      </c>
      <c r="I3112">
        <v>0</v>
      </c>
      <c r="J3112" t="str">
        <v>Bhuvneshwar</v>
      </c>
      <c r="K3112" t="str">
        <v>On Hold</v>
      </c>
    </row>
    <row r="3113" spans="1:11" x14ac:dyDescent="0.25">
      <c r="A3113" t="str">
        <v>BioLegend</v>
      </c>
      <c r="B3113">
        <v>10841.6</v>
      </c>
      <c r="C3113" t="str">
        <v>Not Yet Received</v>
      </c>
      <c r="D3113" s="6" t="str">
        <v>Not Yet Received</v>
      </c>
      <c r="E3113" s="6" t="str">
        <v>Not Yet Received</v>
      </c>
      <c r="F3113">
        <v>128811</v>
      </c>
      <c r="G3113">
        <v>1</v>
      </c>
      <c r="H3113">
        <v>1</v>
      </c>
      <c r="I3113">
        <v>0</v>
      </c>
      <c r="J3113" t="str">
        <v>Bhuvneshwar</v>
      </c>
      <c r="K3113" t="str">
        <v>On Hold</v>
      </c>
    </row>
    <row r="3114" spans="1:11" x14ac:dyDescent="0.25">
      <c r="A3114" t="str">
        <v>BioLegend</v>
      </c>
      <c r="B3114">
        <v>7638.4</v>
      </c>
      <c r="C3114" t="str">
        <v>Not Yet Received</v>
      </c>
      <c r="D3114" s="6" t="str">
        <v>Not Yet Received</v>
      </c>
      <c r="E3114" s="6" t="str">
        <v>Not Yet Received</v>
      </c>
      <c r="F3114">
        <v>130213</v>
      </c>
      <c r="G3114">
        <v>1</v>
      </c>
      <c r="H3114">
        <v>1</v>
      </c>
      <c r="I3114">
        <v>0</v>
      </c>
      <c r="J3114" t="str">
        <v>Bhuvneshwar</v>
      </c>
      <c r="K3114" t="str">
        <v>On Hold</v>
      </c>
    </row>
    <row r="3115" spans="1:11" x14ac:dyDescent="0.25">
      <c r="A3115" t="str">
        <v>BioLegend</v>
      </c>
      <c r="B3115">
        <v>12812.8</v>
      </c>
      <c r="C3115" t="str">
        <v>Not Yet Received</v>
      </c>
      <c r="D3115" s="6" t="str">
        <v>Not Yet Received</v>
      </c>
      <c r="E3115" s="6" t="str">
        <v>Not Yet Received</v>
      </c>
      <c r="F3115">
        <v>137221</v>
      </c>
      <c r="G3115">
        <v>1</v>
      </c>
      <c r="H3115">
        <v>1</v>
      </c>
      <c r="I3115">
        <v>0</v>
      </c>
      <c r="J3115" t="str">
        <v>Kolkata</v>
      </c>
      <c r="K3115" t="str">
        <v>Monday (6-10-2025)</v>
      </c>
    </row>
    <row r="3116" spans="1:11" x14ac:dyDescent="0.25">
      <c r="A3116" t="str">
        <v>BioLegend</v>
      </c>
      <c r="B3116">
        <v>16324</v>
      </c>
      <c r="C3116" t="str">
        <v>Not Yet Received</v>
      </c>
      <c r="D3116" s="6" t="str">
        <v>Not Yet Received</v>
      </c>
      <c r="E3116" s="6" t="str">
        <v>Not Yet Received</v>
      </c>
      <c r="F3116" t="str">
        <v>139316</v>
      </c>
      <c r="G3116">
        <v>1</v>
      </c>
      <c r="H3116">
        <v>1</v>
      </c>
      <c r="I3116">
        <v>0</v>
      </c>
      <c r="J3116" t="str">
        <v>Kerala</v>
      </c>
      <c r="K3116" t="str">
        <v>Saturday (4-10-2025)</v>
      </c>
    </row>
    <row r="3117" spans="1:11" x14ac:dyDescent="0.25">
      <c r="A3117" t="str">
        <v>BioLegend</v>
      </c>
      <c r="B3117">
        <v>8377.6</v>
      </c>
      <c r="C3117" t="str">
        <v>Not Yet Received</v>
      </c>
      <c r="D3117" s="6" t="str">
        <v>Not Yet Received</v>
      </c>
      <c r="E3117" s="6" t="str">
        <v>Not Yet Received</v>
      </c>
      <c r="F3117">
        <v>141703</v>
      </c>
      <c r="G3117">
        <v>1</v>
      </c>
      <c r="H3117">
        <v>1</v>
      </c>
      <c r="I3117">
        <v>0</v>
      </c>
      <c r="J3117" t="str">
        <v>Hyderabad</v>
      </c>
      <c r="K3117" t="str">
        <v>Saturday (4-10-2025)</v>
      </c>
    </row>
    <row r="3118" spans="1:11" x14ac:dyDescent="0.25">
      <c r="A3118" t="str">
        <v>BioLegend</v>
      </c>
      <c r="B3118">
        <v>13464</v>
      </c>
      <c r="C3118" t="str">
        <v>Not Yet Received</v>
      </c>
      <c r="D3118" s="6" t="str">
        <v>Not Yet Received</v>
      </c>
      <c r="E3118" s="6" t="str">
        <v>Not Yet Received</v>
      </c>
      <c r="F3118">
        <v>141717</v>
      </c>
      <c r="G3118">
        <v>1</v>
      </c>
      <c r="H3118">
        <v>1</v>
      </c>
      <c r="I3118">
        <v>0</v>
      </c>
      <c r="J3118" t="str">
        <v>Bhuvneshwar</v>
      </c>
      <c r="K3118" t="str">
        <v>On Hold</v>
      </c>
    </row>
    <row r="3119" spans="1:11" x14ac:dyDescent="0.25">
      <c r="A3119" t="str">
        <v>BioLegend</v>
      </c>
      <c r="B3119">
        <v>18048.8</v>
      </c>
      <c r="C3119" t="str">
        <v>Not Yet Received</v>
      </c>
      <c r="D3119" s="6" t="str">
        <v>Not Yet Received</v>
      </c>
      <c r="E3119" s="6" t="str">
        <v>Not Yet Received</v>
      </c>
      <c r="F3119">
        <v>141734</v>
      </c>
      <c r="G3119">
        <v>1</v>
      </c>
      <c r="H3119">
        <v>1</v>
      </c>
      <c r="I3119">
        <v>0</v>
      </c>
      <c r="J3119" t="str">
        <v>Kolkata</v>
      </c>
      <c r="K3119" t="str">
        <v>Monday (6-10-2025)</v>
      </c>
    </row>
    <row r="3120" spans="1:11" x14ac:dyDescent="0.25">
      <c r="A3120" t="str">
        <v>BioLegend</v>
      </c>
      <c r="B3120">
        <v>15972</v>
      </c>
      <c r="C3120" t="str">
        <v>Not Yet Received</v>
      </c>
      <c r="D3120" s="6" t="str">
        <v>Not Yet Received</v>
      </c>
      <c r="E3120" s="6" t="str">
        <v>Not Yet Received</v>
      </c>
      <c r="F3120">
        <v>142111</v>
      </c>
      <c r="G3120">
        <v>1</v>
      </c>
      <c r="H3120">
        <v>1</v>
      </c>
      <c r="I3120">
        <v>0</v>
      </c>
      <c r="J3120" t="str">
        <v>Bhuvneshwar</v>
      </c>
      <c r="K3120" t="str">
        <v>On Hold</v>
      </c>
    </row>
    <row r="3121" spans="1:11" x14ac:dyDescent="0.25">
      <c r="A3121" t="str">
        <v>BioLegend</v>
      </c>
      <c r="B3121">
        <v>13068</v>
      </c>
      <c r="C3121" t="str">
        <v>Not Yet Received</v>
      </c>
      <c r="D3121" s="6" t="str">
        <v>Not Yet Received</v>
      </c>
      <c r="E3121" s="6" t="str">
        <v>Not Yet Received</v>
      </c>
      <c r="F3121">
        <v>145209</v>
      </c>
      <c r="G3121">
        <v>1</v>
      </c>
      <c r="H3121">
        <v>1</v>
      </c>
      <c r="I3121">
        <v>0</v>
      </c>
      <c r="J3121" t="str">
        <v>Kolkata</v>
      </c>
      <c r="K3121" t="str">
        <v>Monday (6-10-2025)</v>
      </c>
    </row>
    <row r="3122" spans="1:11" x14ac:dyDescent="0.25">
      <c r="A3122" t="str">
        <v>BioLegend</v>
      </c>
      <c r="B3122">
        <v>9424.7999999999993</v>
      </c>
      <c r="C3122" t="str">
        <v>Not Yet Received</v>
      </c>
      <c r="D3122" s="6" t="str">
        <v>Not Yet Received</v>
      </c>
      <c r="E3122" s="6" t="str">
        <v>Not Yet Received</v>
      </c>
      <c r="F3122">
        <v>160908</v>
      </c>
      <c r="G3122">
        <v>1</v>
      </c>
      <c r="H3122">
        <v>1</v>
      </c>
      <c r="I3122">
        <v>0</v>
      </c>
      <c r="J3122" t="str">
        <v>Pune</v>
      </c>
      <c r="K3122" t="str">
        <v>Saturday (4-10-2025)</v>
      </c>
    </row>
    <row r="3123" spans="1:11" x14ac:dyDescent="0.25">
      <c r="A3123" t="str">
        <v>BioLegend</v>
      </c>
      <c r="B3123">
        <v>16500</v>
      </c>
      <c r="C3123" t="str">
        <v>Not Yet Received</v>
      </c>
      <c r="D3123" s="6" t="str">
        <v>Not Yet Received</v>
      </c>
      <c r="E3123" s="6" t="str">
        <v>Not Yet Received</v>
      </c>
      <c r="F3123">
        <v>160909</v>
      </c>
      <c r="G3123">
        <v>1</v>
      </c>
      <c r="H3123">
        <v>1</v>
      </c>
      <c r="I3123">
        <v>0</v>
      </c>
      <c r="J3123" t="str">
        <v>Pune</v>
      </c>
      <c r="K3123" t="str">
        <v>Saturday (4-10-2025)</v>
      </c>
    </row>
    <row r="3124" spans="1:11" x14ac:dyDescent="0.25">
      <c r="A3124" t="str">
        <v>BioLegend</v>
      </c>
      <c r="B3124">
        <v>17001.599999999999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300326</v>
      </c>
      <c r="G3124">
        <v>1</v>
      </c>
      <c r="H3124">
        <v>1</v>
      </c>
      <c r="I3124">
        <v>0</v>
      </c>
      <c r="J3124" t="str">
        <v>Gujrat</v>
      </c>
      <c r="K3124" t="str">
        <v>Saturday (4-10-2025)</v>
      </c>
    </row>
    <row r="3125" spans="1:11" x14ac:dyDescent="0.25">
      <c r="A3125" t="str">
        <v>BioLegend</v>
      </c>
      <c r="B3125">
        <v>28314</v>
      </c>
      <c r="C3125" t="str">
        <v>Not Yet Received</v>
      </c>
      <c r="D3125" s="6" t="str">
        <v>Not Yet Received</v>
      </c>
      <c r="E3125" s="6" t="str">
        <v>Not Yet Received</v>
      </c>
      <c r="F3125">
        <v>301344</v>
      </c>
      <c r="G3125">
        <v>2</v>
      </c>
      <c r="H3125">
        <v>2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24816</v>
      </c>
      <c r="C3126" t="str">
        <v>Not Yet Received</v>
      </c>
      <c r="D3126" s="6" t="str">
        <v>Not Yet Received</v>
      </c>
      <c r="E3126" s="6" t="str">
        <v>Not Yet Received</v>
      </c>
      <c r="F3126">
        <v>302048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23531.199999999997</v>
      </c>
      <c r="C3127" t="str">
        <v>Not Yet Received</v>
      </c>
      <c r="D3127" s="6" t="str">
        <v>Not Yet Received</v>
      </c>
      <c r="E3127" s="6" t="str">
        <v>Not Yet Received</v>
      </c>
      <c r="F3127">
        <v>302120</v>
      </c>
      <c r="G3127">
        <v>1</v>
      </c>
      <c r="H3127">
        <v>1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6468</v>
      </c>
      <c r="C3128" t="str">
        <v>Not Yet Received</v>
      </c>
      <c r="D3128" s="6" t="str">
        <v>Not Yet Received</v>
      </c>
      <c r="E3128" s="6" t="str">
        <v>Not Yet Received</v>
      </c>
      <c r="F3128">
        <v>302212</v>
      </c>
      <c r="G3128">
        <v>1</v>
      </c>
      <c r="H3128">
        <v>1</v>
      </c>
      <c r="I3128">
        <v>0</v>
      </c>
      <c r="J3128" t="str">
        <v>Gujrat</v>
      </c>
      <c r="K3128" t="str">
        <v>Saturday (4-10-2025)</v>
      </c>
    </row>
    <row r="3129" spans="1:11" x14ac:dyDescent="0.25">
      <c r="A3129" t="str">
        <v>BioLegend</v>
      </c>
      <c r="B3129">
        <v>6468</v>
      </c>
      <c r="C3129" t="str">
        <v>Not Yet Received</v>
      </c>
      <c r="D3129" s="6" t="str">
        <v>Not Yet Received</v>
      </c>
      <c r="E3129" s="6" t="str">
        <v>Not Yet Received</v>
      </c>
      <c r="F3129">
        <v>302212</v>
      </c>
      <c r="G3129">
        <v>1</v>
      </c>
      <c r="H3129">
        <v>1</v>
      </c>
      <c r="I3129">
        <v>0</v>
      </c>
      <c r="J3129" t="str">
        <v>Kanpur</v>
      </c>
      <c r="K3129" t="str">
        <v>Saturday (4-10-2025)</v>
      </c>
    </row>
    <row r="3130" spans="1:11" x14ac:dyDescent="0.25">
      <c r="A3130" t="str">
        <v>BioLegend</v>
      </c>
      <c r="B3130">
        <v>8808.7999999999993</v>
      </c>
      <c r="C3130" t="str">
        <v>Not Yet Received</v>
      </c>
      <c r="D3130" s="6" t="str">
        <v>Not Yet Received</v>
      </c>
      <c r="E3130" s="6" t="str">
        <v>Not Yet Received</v>
      </c>
      <c r="F3130">
        <v>302611</v>
      </c>
      <c r="G3130">
        <v>1</v>
      </c>
      <c r="H3130">
        <v>1</v>
      </c>
      <c r="I3130">
        <v>0</v>
      </c>
      <c r="J3130" t="str">
        <v>Kanpur</v>
      </c>
      <c r="K3130" t="str">
        <v>Saturday (4-10-2025)</v>
      </c>
    </row>
    <row r="3131" spans="1:11" x14ac:dyDescent="0.25">
      <c r="A3131" t="str">
        <v>BioLegend</v>
      </c>
      <c r="B3131">
        <v>7946.4</v>
      </c>
      <c r="C3131" t="str">
        <v>Not Yet Received</v>
      </c>
      <c r="D3131" s="6" t="str">
        <v>Not Yet Received</v>
      </c>
      <c r="E3131" s="6" t="str">
        <v>Not Yet Received</v>
      </c>
      <c r="F3131">
        <v>305105</v>
      </c>
      <c r="G3131">
        <v>1</v>
      </c>
      <c r="H3131">
        <v>1</v>
      </c>
      <c r="I3131">
        <v>0</v>
      </c>
      <c r="J3131" t="str">
        <v>Kerala</v>
      </c>
      <c r="K3131" t="str">
        <v>Saturday (4-10-2025)</v>
      </c>
    </row>
    <row r="3132" spans="1:11" x14ac:dyDescent="0.25">
      <c r="A3132" t="str">
        <v>BioLegend</v>
      </c>
      <c r="B3132">
        <v>9055.2000000000007</v>
      </c>
      <c r="C3132" t="str">
        <v>Not Yet Received</v>
      </c>
      <c r="D3132" s="6" t="str">
        <v>Not Yet Received</v>
      </c>
      <c r="E3132" s="6" t="str">
        <v>Not Yet Received</v>
      </c>
      <c r="F3132">
        <v>305629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18048.8</v>
      </c>
      <c r="C3133" t="str">
        <v>Not Yet Received</v>
      </c>
      <c r="D3133" s="6" t="str">
        <v>Not Yet Received</v>
      </c>
      <c r="E3133" s="6" t="str">
        <v>Not Yet Received</v>
      </c>
      <c r="F3133">
        <v>306008</v>
      </c>
      <c r="G3133">
        <v>1</v>
      </c>
      <c r="H3133">
        <v>1</v>
      </c>
      <c r="I3133">
        <v>0</v>
      </c>
      <c r="J3133" t="str">
        <v>Mumbai</v>
      </c>
      <c r="K3133" t="str">
        <v>Saturday (4-10-2025)</v>
      </c>
    </row>
    <row r="3134" spans="1:11" x14ac:dyDescent="0.25">
      <c r="A3134" t="str">
        <v>BioLegend</v>
      </c>
      <c r="B3134">
        <v>29436</v>
      </c>
      <c r="C3134" t="str">
        <v>Not Yet Received</v>
      </c>
      <c r="D3134" s="6" t="str">
        <v>Not Yet Received</v>
      </c>
      <c r="E3134" s="6" t="str">
        <v>Not Yet Received</v>
      </c>
      <c r="F3134">
        <v>306026</v>
      </c>
      <c r="G3134">
        <v>4</v>
      </c>
      <c r="H3134">
        <v>4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15769.599999999999</v>
      </c>
      <c r="C3135" t="str">
        <v>Not Yet Received</v>
      </c>
      <c r="D3135" s="6" t="str">
        <v>Not Yet Received</v>
      </c>
      <c r="E3135" s="6" t="str">
        <v>Not Yet Received</v>
      </c>
      <c r="F3135">
        <v>306308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11580.8</v>
      </c>
      <c r="C3136" t="str">
        <v>Not Yet Received</v>
      </c>
      <c r="D3136" s="6" t="str">
        <v>Not Yet Received</v>
      </c>
      <c r="E3136" s="6" t="str">
        <v>Not Yet Received</v>
      </c>
      <c r="F3136">
        <v>306704</v>
      </c>
      <c r="G3136">
        <v>1</v>
      </c>
      <c r="H3136">
        <v>1</v>
      </c>
      <c r="I3136">
        <v>0</v>
      </c>
      <c r="J3136" t="str">
        <v>Kerala</v>
      </c>
      <c r="K3136" t="str">
        <v>Saturday (4-10-2025)</v>
      </c>
    </row>
    <row r="3137" spans="1:11" x14ac:dyDescent="0.25">
      <c r="A3137" t="str">
        <v>BioLegend</v>
      </c>
      <c r="B3137">
        <v>28710</v>
      </c>
      <c r="C3137" t="str">
        <v>Not Yet Received</v>
      </c>
      <c r="D3137" s="6" t="str">
        <v>Not Yet Received</v>
      </c>
      <c r="E3137" s="6" t="str">
        <v>Not Yet Received</v>
      </c>
      <c r="F3137">
        <v>306740</v>
      </c>
      <c r="G3137">
        <v>1</v>
      </c>
      <c r="H3137">
        <v>1</v>
      </c>
      <c r="I3137">
        <v>0</v>
      </c>
      <c r="J3137" t="str">
        <v>Kerala</v>
      </c>
      <c r="K3137" t="str">
        <v>Saturday (4-10-2025)</v>
      </c>
    </row>
    <row r="3138" spans="1:11" x14ac:dyDescent="0.25">
      <c r="A3138" t="str">
        <v>BioLegend</v>
      </c>
      <c r="B3138">
        <v>28314</v>
      </c>
      <c r="C3138" t="str">
        <v>Not Yet Received</v>
      </c>
      <c r="D3138" s="6" t="str">
        <v>Not Yet Received</v>
      </c>
      <c r="E3138" s="6" t="str">
        <v>Not Yet Received</v>
      </c>
      <c r="F3138">
        <v>307640</v>
      </c>
      <c r="G3138">
        <v>2</v>
      </c>
      <c r="H3138">
        <v>2</v>
      </c>
      <c r="I3138">
        <v>0</v>
      </c>
      <c r="J3138" t="str">
        <v>Mumbai</v>
      </c>
      <c r="K3138" t="str">
        <v>Saturday (4-10-2025)</v>
      </c>
    </row>
    <row r="3139" spans="1:11" x14ac:dyDescent="0.25">
      <c r="A3139" t="str">
        <v>BioLegend</v>
      </c>
      <c r="B3139">
        <v>25080</v>
      </c>
      <c r="C3139" t="str">
        <v>Not Yet Received</v>
      </c>
      <c r="D3139" s="6" t="str">
        <v>Not Yet Received</v>
      </c>
      <c r="E3139" s="6" t="str">
        <v>Not Yet Received</v>
      </c>
      <c r="F3139">
        <v>307646</v>
      </c>
      <c r="G3139">
        <v>3</v>
      </c>
      <c r="H3139">
        <v>3</v>
      </c>
      <c r="I3139">
        <v>0</v>
      </c>
      <c r="J3139" t="str">
        <v>Mumbai</v>
      </c>
      <c r="K3139" t="str">
        <v>Saturday (4-10-2025)</v>
      </c>
    </row>
    <row r="3140" spans="1:11" x14ac:dyDescent="0.25">
      <c r="A3140" t="str">
        <v>BioLegend</v>
      </c>
      <c r="B3140">
        <v>25080</v>
      </c>
      <c r="C3140" t="str">
        <v>Not Yet Received</v>
      </c>
      <c r="D3140" s="6" t="str">
        <v>Not Yet Received</v>
      </c>
      <c r="E3140" s="6" t="str">
        <v>Not Yet Received</v>
      </c>
      <c r="F3140">
        <v>307646</v>
      </c>
      <c r="G3140">
        <v>1</v>
      </c>
      <c r="H3140">
        <v>1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25080</v>
      </c>
      <c r="C3141" t="str">
        <v>Not Yet Received</v>
      </c>
      <c r="D3141" s="6" t="str">
        <v>Not Yet Received</v>
      </c>
      <c r="E3141" s="6" t="str">
        <v>Not Yet Received</v>
      </c>
      <c r="F3141">
        <v>307646</v>
      </c>
      <c r="G3141">
        <v>20</v>
      </c>
      <c r="H3141">
        <v>20</v>
      </c>
      <c r="I3141">
        <v>0</v>
      </c>
      <c r="J3141" t="str">
        <v>Mumbai</v>
      </c>
      <c r="K3141" t="str">
        <v>Saturday (4-10-2025)</v>
      </c>
    </row>
    <row r="3142" spans="1:11" x14ac:dyDescent="0.25">
      <c r="A3142" t="str">
        <v>BioLegend</v>
      </c>
      <c r="B3142">
        <v>8069.6</v>
      </c>
      <c r="C3142" t="str">
        <v>Not Yet Received</v>
      </c>
      <c r="D3142" s="6" t="str">
        <v>Not Yet Received</v>
      </c>
      <c r="E3142" s="6" t="str">
        <v>Not Yet Received</v>
      </c>
      <c r="F3142">
        <v>310805</v>
      </c>
      <c r="G3142">
        <v>1</v>
      </c>
      <c r="H3142">
        <v>1</v>
      </c>
      <c r="I3142">
        <v>0</v>
      </c>
      <c r="J3142" t="str">
        <v>Kanpur</v>
      </c>
      <c r="K3142" t="str">
        <v>Saturday (4-10-2025)</v>
      </c>
    </row>
    <row r="3143" spans="1:11" x14ac:dyDescent="0.25">
      <c r="A3143" t="str">
        <v>BioLegend</v>
      </c>
      <c r="B3143">
        <v>4435.2</v>
      </c>
      <c r="C3143" t="str">
        <v>Not Yet Received</v>
      </c>
      <c r="D3143" s="6" t="str">
        <v>Not Yet Received</v>
      </c>
      <c r="E3143" s="6" t="str">
        <v>Not Yet Received</v>
      </c>
      <c r="F3143" t="str">
        <v>310909</v>
      </c>
      <c r="G3143">
        <v>1</v>
      </c>
      <c r="H3143">
        <v>1</v>
      </c>
      <c r="I3143">
        <v>0</v>
      </c>
      <c r="J3143" t="str">
        <v>Kanpur</v>
      </c>
      <c r="K3143" t="str">
        <v>Saturday (4-10-2025)</v>
      </c>
    </row>
    <row r="3144" spans="1:11" x14ac:dyDescent="0.25">
      <c r="A3144" t="str">
        <v>BioLegend</v>
      </c>
      <c r="B3144">
        <v>9548</v>
      </c>
      <c r="C3144" t="str">
        <v>Not Yet Received</v>
      </c>
      <c r="D3144" s="6" t="str">
        <v>Not Yet Received</v>
      </c>
      <c r="E3144" s="6" t="str">
        <v>Not Yet Received</v>
      </c>
      <c r="F3144">
        <v>310913</v>
      </c>
      <c r="G3144">
        <v>1</v>
      </c>
      <c r="H3144">
        <v>1</v>
      </c>
      <c r="I3144">
        <v>0</v>
      </c>
      <c r="J3144" t="str">
        <v>Kanpur</v>
      </c>
      <c r="K3144" t="str">
        <v>Saturday (4-10-2025)</v>
      </c>
    </row>
    <row r="3145" spans="1:11" x14ac:dyDescent="0.25">
      <c r="A3145" t="str">
        <v>BioLegend</v>
      </c>
      <c r="B3145">
        <v>28710</v>
      </c>
      <c r="C3145" t="str">
        <v>Not Yet Received</v>
      </c>
      <c r="D3145" s="6" t="str">
        <v>Not Yet Received</v>
      </c>
      <c r="E3145" s="6" t="str">
        <v>Not Yet Received</v>
      </c>
      <c r="F3145">
        <v>313238</v>
      </c>
      <c r="G3145">
        <v>3</v>
      </c>
      <c r="H3145">
        <v>3</v>
      </c>
      <c r="I3145">
        <v>0</v>
      </c>
      <c r="J3145" t="str">
        <v>Mumbai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314512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24090</v>
      </c>
      <c r="C3147" t="str">
        <v>Not Yet Received</v>
      </c>
      <c r="D3147" s="6" t="str">
        <v>Not Yet Received</v>
      </c>
      <c r="E3147" s="6" t="str">
        <v>Not Yet Received</v>
      </c>
      <c r="F3147">
        <v>317332</v>
      </c>
      <c r="G3147">
        <v>1</v>
      </c>
      <c r="H3147">
        <v>1</v>
      </c>
      <c r="I3147">
        <v>0</v>
      </c>
      <c r="J3147" t="str">
        <v>Banglore</v>
      </c>
      <c r="K3147" t="str">
        <v>Saturday (4-10-2025)</v>
      </c>
    </row>
    <row r="3148" spans="1:11" x14ac:dyDescent="0.25">
      <c r="A3148" t="str">
        <v>BioLegend</v>
      </c>
      <c r="B3148">
        <v>6899.2000000000007</v>
      </c>
      <c r="C3148" t="str">
        <v>Not Yet Received</v>
      </c>
      <c r="D3148" s="6" t="str">
        <v>Not Yet Received</v>
      </c>
      <c r="E3148" s="6" t="str">
        <v>Not Yet Received</v>
      </c>
      <c r="F3148">
        <v>317335</v>
      </c>
      <c r="G3148">
        <v>1</v>
      </c>
      <c r="H3148">
        <v>1</v>
      </c>
      <c r="I3148">
        <v>0</v>
      </c>
      <c r="J3148" t="str">
        <v>Kolkata</v>
      </c>
      <c r="K3148" t="str">
        <v>Monday (6-10-2025)</v>
      </c>
    </row>
    <row r="3149" spans="1:11" x14ac:dyDescent="0.25">
      <c r="A3149" t="str">
        <v>BioLegend</v>
      </c>
      <c r="B3149">
        <v>23760</v>
      </c>
      <c r="C3149" t="str">
        <v>Not Yet Received</v>
      </c>
      <c r="D3149" s="6" t="str">
        <v>Not Yet Received</v>
      </c>
      <c r="E3149" s="6" t="str">
        <v>Not Yet Received</v>
      </c>
      <c r="F3149">
        <v>317344</v>
      </c>
      <c r="G3149">
        <v>1</v>
      </c>
      <c r="H3149">
        <v>1</v>
      </c>
      <c r="I3149">
        <v>0</v>
      </c>
      <c r="J3149" t="str">
        <v>Banglore</v>
      </c>
      <c r="K3149" t="str">
        <v>On Hold</v>
      </c>
    </row>
    <row r="3150" spans="1:11" x14ac:dyDescent="0.25">
      <c r="A3150" t="str">
        <v>BioLegend</v>
      </c>
      <c r="B3150">
        <v>19157.599999999999</v>
      </c>
      <c r="C3150" t="str">
        <v>Not Yet Received</v>
      </c>
      <c r="D3150" s="6" t="str">
        <v>Not Yet Received</v>
      </c>
      <c r="E3150" s="6" t="str">
        <v>Not Yet Received</v>
      </c>
      <c r="F3150">
        <v>318318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26862</v>
      </c>
      <c r="C3151" t="str">
        <v>Not Yet Received</v>
      </c>
      <c r="D3151" s="6" t="str">
        <v>Not Yet Received</v>
      </c>
      <c r="E3151" s="6" t="str">
        <v>Not Yet Received</v>
      </c>
      <c r="F3151">
        <v>318340</v>
      </c>
      <c r="G3151">
        <v>7</v>
      </c>
      <c r="H3151">
        <v>7</v>
      </c>
      <c r="I3151">
        <v>0</v>
      </c>
      <c r="J3151" t="str">
        <v>Mumbai</v>
      </c>
      <c r="K3151" t="str">
        <v>Saturday (4-10-2025)</v>
      </c>
    </row>
    <row r="3152" spans="1:11" x14ac:dyDescent="0.25">
      <c r="A3152" t="str">
        <v>BioLegend</v>
      </c>
      <c r="B3152">
        <v>22792</v>
      </c>
      <c r="C3152" t="str">
        <v>Not Yet Received</v>
      </c>
      <c r="D3152" s="6" t="str">
        <v>Not Yet Received</v>
      </c>
      <c r="E3152" s="6" t="str">
        <v>Not Yet Received</v>
      </c>
      <c r="F3152">
        <v>320216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27588</v>
      </c>
      <c r="C3153" t="str">
        <v>Not Yet Received</v>
      </c>
      <c r="D3153" s="6" t="str">
        <v>Not Yet Received</v>
      </c>
      <c r="E3153" s="6" t="str">
        <v>Not Yet Received</v>
      </c>
      <c r="F3153">
        <v>321142</v>
      </c>
      <c r="G3153">
        <v>1</v>
      </c>
      <c r="H3153">
        <v>1</v>
      </c>
      <c r="I3153">
        <v>0</v>
      </c>
      <c r="J3153" t="str">
        <v>Banglore</v>
      </c>
      <c r="K3153" t="str">
        <v>Saturday (4-10-2025)</v>
      </c>
    </row>
    <row r="3154" spans="1:11" x14ac:dyDescent="0.25">
      <c r="A3154" t="str">
        <v>BioLegend</v>
      </c>
      <c r="B3154">
        <v>27588</v>
      </c>
      <c r="C3154" t="str">
        <v>Not Yet Received</v>
      </c>
      <c r="D3154" s="6" t="str">
        <v>Not Yet Received</v>
      </c>
      <c r="E3154" s="6" t="str">
        <v>Not Yet Received</v>
      </c>
      <c r="F3154">
        <v>323050</v>
      </c>
      <c r="G3154">
        <v>1</v>
      </c>
      <c r="H3154">
        <v>1</v>
      </c>
      <c r="I3154">
        <v>0</v>
      </c>
      <c r="J3154" t="str">
        <v>Banglore</v>
      </c>
      <c r="K3154" t="str">
        <v>Saturday (4-10-2025)</v>
      </c>
    </row>
    <row r="3155" spans="1:11" x14ac:dyDescent="0.25">
      <c r="A3155" t="str">
        <v>BioLegend</v>
      </c>
      <c r="B3155">
        <v>23531.199999999997</v>
      </c>
      <c r="C3155" t="str">
        <v>Not Yet Received</v>
      </c>
      <c r="D3155" s="6" t="str">
        <v>Not Yet Received</v>
      </c>
      <c r="E3155" s="6" t="str">
        <v>Not Yet Received</v>
      </c>
      <c r="F3155">
        <v>325622</v>
      </c>
      <c r="G3155">
        <v>1</v>
      </c>
      <c r="H3155">
        <v>1</v>
      </c>
      <c r="I3155">
        <v>0</v>
      </c>
      <c r="J3155" t="str">
        <v>Banglore</v>
      </c>
      <c r="K3155" t="str">
        <v>Saturday (4-10-2025)</v>
      </c>
    </row>
    <row r="3156" spans="1:11" x14ac:dyDescent="0.25">
      <c r="A3156" t="str">
        <v>BioLegend</v>
      </c>
      <c r="B3156">
        <v>16508.8</v>
      </c>
      <c r="C3156" t="str">
        <v>Not Yet Received</v>
      </c>
      <c r="D3156" s="6" t="str">
        <v>Not Yet Received</v>
      </c>
      <c r="E3156" s="6" t="str">
        <v>Not Yet Received</v>
      </c>
      <c r="F3156">
        <v>328708</v>
      </c>
      <c r="G3156">
        <v>1</v>
      </c>
      <c r="H3156">
        <v>1</v>
      </c>
      <c r="I3156">
        <v>0</v>
      </c>
      <c r="J3156" t="str">
        <v>Hyderabad</v>
      </c>
      <c r="K3156" t="str">
        <v>Saturday (4-10-2025)</v>
      </c>
    </row>
    <row r="3157" spans="1:11" x14ac:dyDescent="0.25">
      <c r="A3157" t="str">
        <v>BioLegend</v>
      </c>
      <c r="B3157">
        <v>14106.400000000001</v>
      </c>
      <c r="C3157" t="str">
        <v>Not Yet Received</v>
      </c>
      <c r="D3157" s="6" t="str">
        <v>Not Yet Received</v>
      </c>
      <c r="E3157" s="6" t="str">
        <v>Not Yet Received</v>
      </c>
      <c r="F3157">
        <v>329904</v>
      </c>
      <c r="G3157">
        <v>1</v>
      </c>
      <c r="H3157">
        <v>1</v>
      </c>
      <c r="I3157">
        <v>0</v>
      </c>
      <c r="J3157" t="str">
        <v>MUMBAI</v>
      </c>
      <c r="K3157" t="str">
        <v>Saturday (4-10-2025)</v>
      </c>
    </row>
    <row r="3158" spans="1:11" x14ac:dyDescent="0.25">
      <c r="A3158" t="str">
        <v>BioLegend</v>
      </c>
      <c r="B3158">
        <v>17987.2</v>
      </c>
      <c r="C3158" t="str">
        <v>Not Yet Received</v>
      </c>
      <c r="D3158" s="6" t="str">
        <v>Not Yet Received</v>
      </c>
      <c r="E3158" s="6" t="str">
        <v>Not Yet Received</v>
      </c>
      <c r="F3158">
        <v>329906</v>
      </c>
      <c r="G3158">
        <v>1</v>
      </c>
      <c r="H3158">
        <v>1</v>
      </c>
      <c r="I3158">
        <v>0</v>
      </c>
      <c r="J3158" t="str">
        <v>Delhi</v>
      </c>
      <c r="K3158">
        <v>0</v>
      </c>
    </row>
    <row r="3159" spans="1:11" x14ac:dyDescent="0.25">
      <c r="A3159" t="str">
        <v>BioLegend</v>
      </c>
      <c r="B3159">
        <v>26532</v>
      </c>
      <c r="C3159" t="str">
        <v>Not Yet Received</v>
      </c>
      <c r="D3159" s="6" t="str">
        <v>Not Yet Received</v>
      </c>
      <c r="E3159" s="6" t="str">
        <v>Not Yet Received</v>
      </c>
      <c r="F3159">
        <v>329920</v>
      </c>
      <c r="G3159">
        <v>1</v>
      </c>
      <c r="H3159">
        <v>1</v>
      </c>
      <c r="I3159">
        <v>0</v>
      </c>
      <c r="J3159" t="str">
        <v>Delhi</v>
      </c>
      <c r="K3159">
        <v>0</v>
      </c>
    </row>
    <row r="3160" spans="1:11" x14ac:dyDescent="0.25">
      <c r="A3160" t="str">
        <v>BioLegend</v>
      </c>
      <c r="B3160">
        <v>26532</v>
      </c>
      <c r="C3160" t="str">
        <v>Not Yet Received</v>
      </c>
      <c r="D3160" s="6" t="str">
        <v>Not Yet Received</v>
      </c>
      <c r="E3160" s="6" t="str">
        <v>Not Yet Received</v>
      </c>
      <c r="F3160">
        <v>329920</v>
      </c>
      <c r="G3160">
        <v>1</v>
      </c>
      <c r="H3160">
        <v>1</v>
      </c>
      <c r="I3160">
        <v>0</v>
      </c>
      <c r="J3160" t="str">
        <v>Banglore</v>
      </c>
      <c r="K3160" t="str">
        <v>Saturday (4-10-2025)</v>
      </c>
    </row>
    <row r="3161" spans="1:11" x14ac:dyDescent="0.25">
      <c r="A3161" t="str">
        <v>BioLegend</v>
      </c>
      <c r="B3161">
        <v>28314</v>
      </c>
      <c r="C3161" t="str">
        <v>Not Yet Received</v>
      </c>
      <c r="D3161" s="6" t="str">
        <v>Not Yet Received</v>
      </c>
      <c r="E3161" s="6" t="str">
        <v>Not Yet Received</v>
      </c>
      <c r="F3161">
        <v>337238</v>
      </c>
      <c r="G3161">
        <v>3</v>
      </c>
      <c r="H3161">
        <v>3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6591.2000000000007</v>
      </c>
      <c r="C3162" t="str">
        <v>Not Yet Received</v>
      </c>
      <c r="D3162" s="6" t="str">
        <v>Not Yet Received</v>
      </c>
      <c r="E3162" s="6" t="str">
        <v>Not Yet Received</v>
      </c>
      <c r="F3162">
        <v>343107</v>
      </c>
      <c r="G3162">
        <v>2</v>
      </c>
      <c r="H3162">
        <v>2</v>
      </c>
      <c r="I3162">
        <v>0</v>
      </c>
      <c r="J3162" t="str">
        <v>Gujrat</v>
      </c>
      <c r="K3162" t="str">
        <v>Saturday (4-10-2025)</v>
      </c>
    </row>
    <row r="3163" spans="1:11" x14ac:dyDescent="0.25">
      <c r="A3163" t="str">
        <v>BioLegend</v>
      </c>
      <c r="B3163">
        <v>20944</v>
      </c>
      <c r="C3163" t="str">
        <v>Not Yet Received</v>
      </c>
      <c r="D3163" s="6" t="str">
        <v>Not Yet Received</v>
      </c>
      <c r="E3163" s="6" t="str">
        <v>Not Yet Received</v>
      </c>
      <c r="F3163">
        <v>343314</v>
      </c>
      <c r="G3163">
        <v>1</v>
      </c>
      <c r="H3163">
        <v>1</v>
      </c>
      <c r="I3163">
        <v>0</v>
      </c>
      <c r="J3163" t="str">
        <v>Delhi</v>
      </c>
      <c r="K3163">
        <v>0</v>
      </c>
    </row>
    <row r="3164" spans="1:11" x14ac:dyDescent="0.25">
      <c r="A3164" t="str">
        <v>BioLegend</v>
      </c>
      <c r="B3164">
        <v>14291.2</v>
      </c>
      <c r="C3164" t="str">
        <v>Not Yet Received</v>
      </c>
      <c r="D3164" s="6" t="str">
        <v>Not Yet Received</v>
      </c>
      <c r="E3164" s="6" t="str">
        <v>Not Yet Received</v>
      </c>
      <c r="F3164">
        <v>343322</v>
      </c>
      <c r="G3164">
        <v>1</v>
      </c>
      <c r="H3164">
        <v>1</v>
      </c>
      <c r="I3164">
        <v>0</v>
      </c>
      <c r="J3164" t="str">
        <v>Delhi</v>
      </c>
      <c r="K3164">
        <v>0</v>
      </c>
    </row>
    <row r="3165" spans="1:11" x14ac:dyDescent="0.25">
      <c r="A3165" t="str">
        <v>BioLegend</v>
      </c>
      <c r="B3165">
        <v>9424.7999999999993</v>
      </c>
      <c r="C3165" t="str">
        <v>Not Yet Received</v>
      </c>
      <c r="D3165" s="6" t="str">
        <v>Not Yet Received</v>
      </c>
      <c r="E3165" s="6" t="str">
        <v>Not Yet Received</v>
      </c>
      <c r="F3165">
        <v>344103</v>
      </c>
      <c r="G3165">
        <v>1</v>
      </c>
      <c r="H3165">
        <v>1</v>
      </c>
      <c r="I3165">
        <v>0</v>
      </c>
      <c r="J3165" t="str">
        <v>Chennai</v>
      </c>
      <c r="K3165" t="str">
        <v>Saturday (4-10-2025)</v>
      </c>
    </row>
    <row r="3166" spans="1:11" x14ac:dyDescent="0.25">
      <c r="A3166" t="str">
        <v>BioLegend</v>
      </c>
      <c r="B3166">
        <v>29436</v>
      </c>
      <c r="C3166" t="str">
        <v>Not Yet Received</v>
      </c>
      <c r="D3166" s="6" t="str">
        <v>Not Yet Received</v>
      </c>
      <c r="E3166" s="6" t="str">
        <v>Not Yet Received</v>
      </c>
      <c r="F3166">
        <v>345024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227612</v>
      </c>
      <c r="C3167" t="str">
        <v>Not Yet Received</v>
      </c>
      <c r="D3167" s="6" t="str">
        <v>Not Yet Received</v>
      </c>
      <c r="E3167" s="6" t="str">
        <v>Not Yet Received</v>
      </c>
      <c r="F3167">
        <v>345907</v>
      </c>
      <c r="G3167">
        <v>1</v>
      </c>
      <c r="H3167">
        <v>1</v>
      </c>
      <c r="I3167">
        <v>0</v>
      </c>
      <c r="J3167" t="str">
        <v>BANGLORE</v>
      </c>
      <c r="K3167" t="str">
        <v>On Hold</v>
      </c>
    </row>
    <row r="3168" spans="1:11" x14ac:dyDescent="0.25">
      <c r="A3168" t="str">
        <v>BioLegend</v>
      </c>
      <c r="B3168">
        <v>7700</v>
      </c>
      <c r="C3168" t="str">
        <v>Not Yet Received</v>
      </c>
      <c r="D3168" s="6" t="str">
        <v>Not Yet Received</v>
      </c>
      <c r="E3168" s="6" t="str">
        <v>Not Yet Received</v>
      </c>
      <c r="F3168">
        <v>353007</v>
      </c>
      <c r="G3168">
        <v>1</v>
      </c>
      <c r="H3168">
        <v>1</v>
      </c>
      <c r="I3168">
        <v>0</v>
      </c>
      <c r="J3168" t="str">
        <v>Kerala</v>
      </c>
      <c r="K3168" t="str">
        <v>Saturday (4-10-2025)</v>
      </c>
    </row>
    <row r="3169" spans="1:11" x14ac:dyDescent="0.25">
      <c r="A3169" t="str">
        <v>BioLegend</v>
      </c>
      <c r="B3169">
        <v>20820.8</v>
      </c>
      <c r="C3169" t="str">
        <v>Not Yet Received</v>
      </c>
      <c r="D3169" s="6" t="str">
        <v>Not Yet Received</v>
      </c>
      <c r="E3169" s="6" t="str">
        <v>Not Yet Received</v>
      </c>
      <c r="F3169">
        <v>353606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26862</v>
      </c>
      <c r="C3170" t="str">
        <v>Not Yet Received</v>
      </c>
      <c r="D3170" s="6" t="str">
        <v>Not Yet Received</v>
      </c>
      <c r="E3170" s="6" t="str">
        <v>Not Yet Received</v>
      </c>
      <c r="F3170">
        <v>353726</v>
      </c>
      <c r="G3170">
        <v>1</v>
      </c>
      <c r="H3170">
        <v>1</v>
      </c>
      <c r="I3170">
        <v>0</v>
      </c>
      <c r="J3170" t="str">
        <v>Mumbai</v>
      </c>
      <c r="K3170" t="str">
        <v>Saturday (4-10-2025)</v>
      </c>
    </row>
    <row r="3171" spans="1:11" x14ac:dyDescent="0.25">
      <c r="A3171" t="str">
        <v>BioLegend</v>
      </c>
      <c r="B3171">
        <v>8069.6</v>
      </c>
      <c r="C3171" t="str">
        <v>Not Yet Received</v>
      </c>
      <c r="D3171" s="6" t="str">
        <v>Not Yet Received</v>
      </c>
      <c r="E3171" s="6" t="str">
        <v>Not Yet Received</v>
      </c>
      <c r="F3171">
        <v>355607</v>
      </c>
      <c r="G3171">
        <v>1</v>
      </c>
      <c r="H3171">
        <v>1</v>
      </c>
      <c r="I3171">
        <v>0</v>
      </c>
      <c r="J3171" t="str">
        <v>Kanpur</v>
      </c>
      <c r="K3171" t="str">
        <v>Saturday (4-10-2025) (FOC)</v>
      </c>
    </row>
    <row r="3172" spans="1:11" x14ac:dyDescent="0.25">
      <c r="A3172" t="str">
        <v>BioLegend</v>
      </c>
      <c r="B3172">
        <v>12566.400000000001</v>
      </c>
      <c r="C3172" t="str">
        <v>Not Yet Received</v>
      </c>
      <c r="D3172" s="6" t="str">
        <v>Not Yet Received</v>
      </c>
      <c r="E3172" s="6" t="str">
        <v>Not Yet Received</v>
      </c>
      <c r="F3172">
        <v>363006</v>
      </c>
      <c r="G3172">
        <v>1</v>
      </c>
      <c r="H3172">
        <v>1</v>
      </c>
      <c r="I3172">
        <v>0</v>
      </c>
      <c r="J3172" t="str">
        <v>Mumbai</v>
      </c>
      <c r="K3172" t="str">
        <v>Saturday (4-10-2025)</v>
      </c>
    </row>
    <row r="3173" spans="1:11" x14ac:dyDescent="0.25">
      <c r="A3173" t="str">
        <v>BioLegend</v>
      </c>
      <c r="B3173">
        <v>21375.200000000001</v>
      </c>
      <c r="C3173" t="str">
        <v>Not Yet Received</v>
      </c>
      <c r="D3173" s="6" t="str">
        <v>Not Yet Received</v>
      </c>
      <c r="E3173" s="6" t="str">
        <v>Not Yet Received</v>
      </c>
      <c r="F3173">
        <v>363034</v>
      </c>
      <c r="G3173">
        <v>1</v>
      </c>
      <c r="H3173">
        <v>1</v>
      </c>
      <c r="I3173">
        <v>0</v>
      </c>
      <c r="J3173" t="str">
        <v>Hyderabad</v>
      </c>
      <c r="K3173" t="str">
        <v>Saturday (4-10-2025)</v>
      </c>
    </row>
    <row r="3174" spans="1:11" x14ac:dyDescent="0.25">
      <c r="A3174" t="str">
        <v>BioLegend</v>
      </c>
      <c r="B3174">
        <v>9486.4</v>
      </c>
      <c r="C3174" t="str">
        <v>Not Yet Received</v>
      </c>
      <c r="D3174" s="6" t="str">
        <v>Not Yet Received</v>
      </c>
      <c r="E3174" s="6" t="str">
        <v>Not Yet Received</v>
      </c>
      <c r="F3174">
        <v>364803</v>
      </c>
      <c r="G3174">
        <v>1</v>
      </c>
      <c r="H3174">
        <v>1</v>
      </c>
      <c r="I3174">
        <v>0</v>
      </c>
      <c r="J3174" t="str">
        <v>Kanpur</v>
      </c>
      <c r="K3174" t="str">
        <v>Saturday (4-10-2025)</v>
      </c>
    </row>
    <row r="3175" spans="1:11" x14ac:dyDescent="0.25">
      <c r="A3175" t="str">
        <v>BioLegend</v>
      </c>
      <c r="B3175">
        <v>22792</v>
      </c>
      <c r="C3175" t="str">
        <v>Not Yet Received</v>
      </c>
      <c r="D3175" s="6" t="str">
        <v>Not Yet Received</v>
      </c>
      <c r="E3175" s="6" t="str">
        <v>Not Yet Received</v>
      </c>
      <c r="F3175">
        <v>367730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23531.199999999997</v>
      </c>
      <c r="C3176" t="str">
        <v>Not Yet Received</v>
      </c>
      <c r="D3176" s="6" t="str">
        <v>Not Yet Received</v>
      </c>
      <c r="E3176" s="6" t="str">
        <v>Not Yet Received</v>
      </c>
      <c r="F3176">
        <v>368504</v>
      </c>
      <c r="G3176">
        <v>2</v>
      </c>
      <c r="H3176">
        <v>2</v>
      </c>
      <c r="I3176">
        <v>0</v>
      </c>
      <c r="J3176" t="str">
        <v>MUMBAI</v>
      </c>
      <c r="K3176" t="str">
        <v>Saturday (4-10-2025)</v>
      </c>
    </row>
    <row r="3177" spans="1:11" x14ac:dyDescent="0.25">
      <c r="A3177" t="str">
        <v>BioLegend</v>
      </c>
      <c r="B3177">
        <v>23038.400000000001</v>
      </c>
      <c r="C3177" t="str">
        <v>Not Yet Received</v>
      </c>
      <c r="D3177" s="6" t="str">
        <v>Not Yet Received</v>
      </c>
      <c r="E3177" s="6" t="str">
        <v>Not Yet Received</v>
      </c>
      <c r="F3177">
        <v>369212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29436</v>
      </c>
      <c r="C3178" t="str">
        <v>Not Yet Received</v>
      </c>
      <c r="D3178" s="6" t="str">
        <v>Not Yet Received</v>
      </c>
      <c r="E3178" s="6" t="str">
        <v>Not Yet Received</v>
      </c>
      <c r="F3178">
        <v>372712</v>
      </c>
      <c r="G3178">
        <v>1</v>
      </c>
      <c r="H3178">
        <v>1</v>
      </c>
      <c r="I3178">
        <v>0</v>
      </c>
      <c r="J3178" t="str">
        <v>Delhi</v>
      </c>
      <c r="K3178">
        <v>0</v>
      </c>
    </row>
    <row r="3179" spans="1:11" x14ac:dyDescent="0.25">
      <c r="A3179" t="str">
        <v>BioLegend</v>
      </c>
      <c r="B3179">
        <v>10164</v>
      </c>
      <c r="C3179" t="str">
        <v>Not Yet Received</v>
      </c>
      <c r="D3179" s="6" t="str">
        <v>Not Yet Received</v>
      </c>
      <c r="E3179" s="6" t="str">
        <v>Not Yet Received</v>
      </c>
      <c r="F3179">
        <v>375113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22792</v>
      </c>
      <c r="C3180" t="str">
        <v>Not Yet Received</v>
      </c>
      <c r="D3180" s="6" t="str">
        <v>Not Yet Received</v>
      </c>
      <c r="E3180" s="6" t="str">
        <v>Not Yet Received</v>
      </c>
      <c r="F3180">
        <v>399214</v>
      </c>
      <c r="G3180">
        <v>1</v>
      </c>
      <c r="H3180">
        <v>1</v>
      </c>
      <c r="I3180">
        <v>0</v>
      </c>
      <c r="J3180" t="str">
        <v>Mumbai</v>
      </c>
      <c r="K3180" t="str">
        <v>Saturday (4-10-2025)</v>
      </c>
    </row>
    <row r="3181" spans="1:11" x14ac:dyDescent="0.25">
      <c r="A3181" t="str">
        <v>BioLegend</v>
      </c>
      <c r="B3181">
        <v>1848</v>
      </c>
      <c r="C3181" t="str">
        <v>Not Yet Received</v>
      </c>
      <c r="D3181" s="6" t="str">
        <v>Not Yet Received</v>
      </c>
      <c r="E3181" s="6" t="str">
        <v>Not Yet Received</v>
      </c>
      <c r="F3181">
        <v>400101</v>
      </c>
      <c r="G3181">
        <v>2</v>
      </c>
      <c r="H3181">
        <v>2</v>
      </c>
      <c r="I3181">
        <v>0</v>
      </c>
      <c r="J3181" t="str">
        <v>Bhopal</v>
      </c>
      <c r="K3181" t="str">
        <v>Saturday (4-10-2025)</v>
      </c>
    </row>
    <row r="3182" spans="1:11" x14ac:dyDescent="0.25">
      <c r="A3182" t="str">
        <v>BioLegend</v>
      </c>
      <c r="B3182">
        <v>6529.6</v>
      </c>
      <c r="C3182" t="str">
        <v>Not Yet Received</v>
      </c>
      <c r="D3182" s="6" t="str">
        <v>Not Yet Received</v>
      </c>
      <c r="E3182" s="6" t="str">
        <v>Not Yet Received</v>
      </c>
      <c r="F3182">
        <v>400108</v>
      </c>
      <c r="G3182">
        <v>1</v>
      </c>
      <c r="H3182">
        <v>1</v>
      </c>
      <c r="I3182">
        <v>0</v>
      </c>
      <c r="J3182" t="str">
        <v>MUMBAI</v>
      </c>
      <c r="K3182" t="str">
        <v>Saturday (4-10-2025)</v>
      </c>
    </row>
    <row r="3183" spans="1:11" x14ac:dyDescent="0.25">
      <c r="A3183" t="str">
        <v>BioLegend</v>
      </c>
      <c r="B3183">
        <v>10225.6</v>
      </c>
      <c r="C3183" t="str">
        <v>Not Yet Received</v>
      </c>
      <c r="D3183" s="6" t="str">
        <v>Not Yet Received</v>
      </c>
      <c r="E3183" s="6" t="str">
        <v>Not Yet Received</v>
      </c>
      <c r="F3183">
        <v>400222</v>
      </c>
      <c r="G3183">
        <v>1</v>
      </c>
      <c r="H3183">
        <v>1</v>
      </c>
      <c r="I3183">
        <v>0</v>
      </c>
      <c r="J3183" t="str">
        <v>Banglore</v>
      </c>
      <c r="K3183" t="str">
        <v>On Hold</v>
      </c>
    </row>
    <row r="3184" spans="1:11" x14ac:dyDescent="0.25">
      <c r="A3184" t="str">
        <v>BioLegend</v>
      </c>
      <c r="B3184">
        <v>5112.8</v>
      </c>
      <c r="C3184" t="str">
        <v>Not Yet Received</v>
      </c>
      <c r="D3184" s="6" t="str">
        <v>Not Yet Received</v>
      </c>
      <c r="E3184" s="6" t="str">
        <v>Not Yet Received</v>
      </c>
      <c r="F3184">
        <v>400247</v>
      </c>
      <c r="G3184">
        <v>1</v>
      </c>
      <c r="H3184">
        <v>1</v>
      </c>
      <c r="I3184">
        <v>0</v>
      </c>
      <c r="J3184" t="str">
        <v>Banglore</v>
      </c>
      <c r="K3184" t="str">
        <v>On Hold</v>
      </c>
    </row>
    <row r="3185" spans="1:11" x14ac:dyDescent="0.25">
      <c r="A3185" t="str">
        <v>BioLegend</v>
      </c>
      <c r="B3185">
        <v>10890</v>
      </c>
      <c r="C3185" t="str">
        <v>Not Yet Received</v>
      </c>
      <c r="D3185" s="6" t="str">
        <v>Not Yet Received</v>
      </c>
      <c r="E3185" s="6" t="str">
        <v>Not Yet Received</v>
      </c>
      <c r="F3185">
        <v>400535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13464</v>
      </c>
      <c r="C3186" t="str">
        <v>Not Yet Received</v>
      </c>
      <c r="D3186" s="6" t="str">
        <v>Not Yet Received</v>
      </c>
      <c r="E3186" s="6" t="str">
        <v>Not Yet Received</v>
      </c>
      <c r="F3186">
        <v>400539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7946.4</v>
      </c>
      <c r="C3187" t="str">
        <v>Not Yet Received</v>
      </c>
      <c r="D3187" s="6" t="str">
        <v>Not Yet Received</v>
      </c>
      <c r="E3187" s="6" t="str">
        <v>Not Yet Received</v>
      </c>
      <c r="F3187">
        <v>405210</v>
      </c>
      <c r="G3187">
        <v>1</v>
      </c>
      <c r="H3187">
        <v>1</v>
      </c>
      <c r="I3187">
        <v>0</v>
      </c>
      <c r="J3187" t="str">
        <v>Kerala</v>
      </c>
      <c r="K3187" t="str">
        <v>Saturday (4-10-2025)</v>
      </c>
    </row>
    <row r="3188" spans="1:11" x14ac:dyDescent="0.25">
      <c r="A3188" t="str">
        <v>BioLegend</v>
      </c>
      <c r="B3188">
        <v>4373.6000000000004</v>
      </c>
      <c r="C3188" t="str">
        <v>Not Yet Received</v>
      </c>
      <c r="D3188" s="6" t="str">
        <v>Not Yet Received</v>
      </c>
      <c r="E3188" s="6" t="str">
        <v>Not Yet Received</v>
      </c>
      <c r="F3188">
        <v>407001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20636</v>
      </c>
      <c r="C3189" t="str">
        <v>Not Yet Received</v>
      </c>
      <c r="D3189" s="6" t="str">
        <v>Not Yet Received</v>
      </c>
      <c r="E3189" s="6" t="str">
        <v>Not Yet Received</v>
      </c>
      <c r="F3189">
        <v>423102</v>
      </c>
      <c r="G3189">
        <v>1</v>
      </c>
      <c r="H3189">
        <v>1</v>
      </c>
      <c r="I3189">
        <v>0</v>
      </c>
      <c r="J3189" t="str">
        <v>Pune</v>
      </c>
      <c r="K3189" t="str">
        <v>Saturday (4-10-2025)</v>
      </c>
    </row>
    <row r="3190" spans="1:11" x14ac:dyDescent="0.25">
      <c r="A3190" t="str">
        <v>BioLegend</v>
      </c>
      <c r="B3190">
        <v>5482.4</v>
      </c>
      <c r="C3190" t="str">
        <v>Not Yet Received</v>
      </c>
      <c r="D3190" s="6" t="str">
        <v>Not Yet Received</v>
      </c>
      <c r="E3190" s="6" t="str">
        <v>Not Yet Received</v>
      </c>
      <c r="F3190">
        <v>423105</v>
      </c>
      <c r="G3190">
        <v>1</v>
      </c>
      <c r="H3190">
        <v>1</v>
      </c>
      <c r="I3190">
        <v>0</v>
      </c>
      <c r="J3190" t="str">
        <v>BANGLORE</v>
      </c>
      <c r="K3190" t="str">
        <v>On Hold</v>
      </c>
    </row>
    <row r="3191" spans="1:11" x14ac:dyDescent="0.25">
      <c r="A3191" t="str">
        <v>BioLegend</v>
      </c>
      <c r="B3191">
        <v>5482.4</v>
      </c>
      <c r="C3191" t="str">
        <v>Not Yet Received</v>
      </c>
      <c r="D3191" s="6" t="str">
        <v>Not Yet Received</v>
      </c>
      <c r="E3191" s="6" t="str">
        <v>Not Yet Received</v>
      </c>
      <c r="F3191">
        <v>423107</v>
      </c>
      <c r="G3191">
        <v>1</v>
      </c>
      <c r="H3191">
        <v>1</v>
      </c>
      <c r="I3191">
        <v>0</v>
      </c>
      <c r="J3191" t="str">
        <v>Bhuvneshwar</v>
      </c>
      <c r="K3191" t="str">
        <v>On Hold FOC</v>
      </c>
    </row>
    <row r="3192" spans="1:11" x14ac:dyDescent="0.25">
      <c r="A3192" t="str">
        <v>BioLegend</v>
      </c>
      <c r="B3192">
        <v>5482.4</v>
      </c>
      <c r="C3192" t="str">
        <v>Not Yet Received</v>
      </c>
      <c r="D3192" s="6" t="str">
        <v>Not Yet Received</v>
      </c>
      <c r="E3192" s="6" t="str">
        <v>Not Yet Received</v>
      </c>
      <c r="F3192">
        <v>423115</v>
      </c>
      <c r="G3192">
        <v>1</v>
      </c>
      <c r="H3192">
        <v>1</v>
      </c>
      <c r="I3192">
        <v>0</v>
      </c>
      <c r="J3192" t="str">
        <v>Bhuvneshwar</v>
      </c>
      <c r="K3192" t="str">
        <v>On Hold</v>
      </c>
    </row>
    <row r="3193" spans="1:11" x14ac:dyDescent="0.25">
      <c r="A3193" t="str">
        <v>BioLegend</v>
      </c>
      <c r="B3193">
        <v>6666</v>
      </c>
      <c r="C3193" t="str">
        <v>Not Yet Received</v>
      </c>
      <c r="D3193" s="6" t="str">
        <v>Not Yet Received</v>
      </c>
      <c r="E3193" s="6" t="str">
        <v>Not Yet Received</v>
      </c>
      <c r="F3193">
        <v>423801</v>
      </c>
      <c r="G3193">
        <v>1</v>
      </c>
      <c r="H3193">
        <v>1</v>
      </c>
      <c r="I3193">
        <v>0</v>
      </c>
      <c r="J3193" t="str">
        <v>Kolkata</v>
      </c>
      <c r="K3193" t="str">
        <v>Monday (6-10-2025)</v>
      </c>
    </row>
    <row r="3194" spans="1:11" x14ac:dyDescent="0.25">
      <c r="A3194" t="str">
        <v>BioLegend</v>
      </c>
      <c r="B3194">
        <v>6666</v>
      </c>
      <c r="C3194" t="str">
        <v>Not Yet Received</v>
      </c>
      <c r="D3194" s="6" t="str">
        <v>Not Yet Received</v>
      </c>
      <c r="E3194" s="6" t="str">
        <v>Not Yet Received</v>
      </c>
      <c r="F3194">
        <v>423801</v>
      </c>
      <c r="G3194">
        <v>1</v>
      </c>
      <c r="H3194">
        <v>1</v>
      </c>
      <c r="I3194">
        <v>0</v>
      </c>
      <c r="J3194" t="str">
        <v>Delhi</v>
      </c>
      <c r="K3194">
        <v>0</v>
      </c>
    </row>
    <row r="3195" spans="1:11" x14ac:dyDescent="0.25">
      <c r="A3195" t="str">
        <v>BioLegend</v>
      </c>
      <c r="B3195">
        <v>10164</v>
      </c>
      <c r="C3195" t="str">
        <v>Not Yet Received</v>
      </c>
      <c r="D3195" s="6" t="str">
        <v>Not Yet Received</v>
      </c>
      <c r="E3195" s="6" t="str">
        <v>Not Yet Received</v>
      </c>
      <c r="F3195">
        <v>424401</v>
      </c>
      <c r="G3195">
        <v>1</v>
      </c>
      <c r="H3195">
        <v>1</v>
      </c>
      <c r="I3195">
        <v>0</v>
      </c>
      <c r="J3195" t="str">
        <v>Delhi</v>
      </c>
      <c r="K3195">
        <v>0</v>
      </c>
    </row>
    <row r="3196" spans="1:11" x14ac:dyDescent="0.25">
      <c r="A3196" t="str">
        <v>BioLegend</v>
      </c>
      <c r="B3196">
        <v>8685.6</v>
      </c>
      <c r="C3196" t="str">
        <v>Not Yet Received</v>
      </c>
      <c r="D3196" s="6" t="str">
        <v>Not Yet Received</v>
      </c>
      <c r="E3196" s="6" t="str">
        <v>Not Yet Received</v>
      </c>
      <c r="F3196">
        <v>426102</v>
      </c>
      <c r="G3196">
        <v>1</v>
      </c>
      <c r="H3196">
        <v>1</v>
      </c>
      <c r="I3196">
        <v>0</v>
      </c>
      <c r="J3196" t="str">
        <v>Delhi</v>
      </c>
      <c r="K3196">
        <v>0</v>
      </c>
    </row>
    <row r="3197" spans="1:11" x14ac:dyDescent="0.25">
      <c r="A3197" t="str">
        <v>BioLegend</v>
      </c>
      <c r="B3197">
        <v>15215.2</v>
      </c>
      <c r="C3197" t="str">
        <v>Not Yet Received</v>
      </c>
      <c r="D3197" s="6" t="str">
        <v>Not Yet Received</v>
      </c>
      <c r="E3197" s="6" t="str">
        <v>Not Yet Received</v>
      </c>
      <c r="F3197">
        <v>427402</v>
      </c>
      <c r="G3197">
        <v>1</v>
      </c>
      <c r="H3197">
        <v>1</v>
      </c>
      <c r="I3197">
        <v>0</v>
      </c>
      <c r="J3197" t="str">
        <v>Delhi</v>
      </c>
      <c r="K3197">
        <v>0</v>
      </c>
    </row>
    <row r="3198" spans="1:11" x14ac:dyDescent="0.25">
      <c r="A3198" t="str">
        <v>BioLegend</v>
      </c>
      <c r="B3198">
        <v>18788</v>
      </c>
      <c r="C3198" t="str">
        <v>Not Yet Received</v>
      </c>
      <c r="D3198" s="6" t="str">
        <v>Not Yet Received</v>
      </c>
      <c r="E3198" s="6" t="str">
        <v>Not Yet Received</v>
      </c>
      <c r="F3198">
        <v>430104</v>
      </c>
      <c r="G3198">
        <v>1</v>
      </c>
      <c r="H3198">
        <v>1</v>
      </c>
      <c r="I3198">
        <v>0</v>
      </c>
      <c r="J3198" t="str">
        <v>Kolkata</v>
      </c>
      <c r="K3198" t="str">
        <v>Monday (6-10-2025)</v>
      </c>
    </row>
    <row r="3199" spans="1:11" x14ac:dyDescent="0.25">
      <c r="A3199" t="str">
        <v>BioLegend</v>
      </c>
      <c r="B3199">
        <v>18788</v>
      </c>
      <c r="C3199" t="str">
        <v>Not Yet Received</v>
      </c>
      <c r="D3199" s="6" t="str">
        <v>Not Yet Received</v>
      </c>
      <c r="E3199" s="6" t="str">
        <v>Not Yet Received</v>
      </c>
      <c r="F3199">
        <v>430604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36762</v>
      </c>
      <c r="C3200" t="str">
        <v>Not Yet Received</v>
      </c>
      <c r="D3200" s="6" t="str">
        <v>Not Yet Received</v>
      </c>
      <c r="E3200" s="6" t="str">
        <v>Not Yet Received</v>
      </c>
      <c r="F3200">
        <v>480019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6776</v>
      </c>
      <c r="C3201" t="str">
        <v>Not Yet Received</v>
      </c>
      <c r="D3201" s="6" t="str">
        <v>Not Yet Received</v>
      </c>
      <c r="E3201" s="6" t="str">
        <v>Not Yet Received</v>
      </c>
      <c r="F3201">
        <v>505808</v>
      </c>
      <c r="G3201">
        <v>1</v>
      </c>
      <c r="H3201">
        <v>1</v>
      </c>
      <c r="I3201">
        <v>0</v>
      </c>
      <c r="J3201" t="str">
        <v>Gujrat</v>
      </c>
      <c r="K3201" t="str">
        <v>Saturday (4-10-2025)</v>
      </c>
    </row>
    <row r="3202" spans="1:11" x14ac:dyDescent="0.25">
      <c r="A3202" t="str">
        <v>BioLegend</v>
      </c>
      <c r="B3202">
        <v>2710.4</v>
      </c>
      <c r="C3202" t="str">
        <v>Not Yet Received</v>
      </c>
      <c r="D3202" s="6" t="str">
        <v>Not Yet Received</v>
      </c>
      <c r="E3202" s="6" t="str">
        <v>Not Yet Received</v>
      </c>
      <c r="F3202">
        <v>505809</v>
      </c>
      <c r="G3202">
        <v>1</v>
      </c>
      <c r="H3202">
        <v>1</v>
      </c>
      <c r="I3202">
        <v>0</v>
      </c>
      <c r="J3202" t="str">
        <v>Hyderabad</v>
      </c>
      <c r="K3202" t="str">
        <v>Saturday (4-10-2025)</v>
      </c>
    </row>
    <row r="3203" spans="1:11" x14ac:dyDescent="0.25">
      <c r="A3203" t="str">
        <v>BioLegend</v>
      </c>
      <c r="B3203">
        <v>20820.8</v>
      </c>
      <c r="C3203" t="str">
        <v>Not Yet Received</v>
      </c>
      <c r="D3203" s="6" t="str">
        <v>Not Yet Received</v>
      </c>
      <c r="E3203" s="6" t="str">
        <v>Not Yet Received</v>
      </c>
      <c r="F3203">
        <v>516906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14106.400000000001</v>
      </c>
      <c r="C3204" t="str">
        <v>Not Yet Received</v>
      </c>
      <c r="D3204" s="6" t="str">
        <v>Not Yet Received</v>
      </c>
      <c r="E3204" s="6" t="str">
        <v>Not Yet Received</v>
      </c>
      <c r="F3204">
        <v>577002</v>
      </c>
      <c r="G3204">
        <v>1</v>
      </c>
      <c r="H3204">
        <v>1</v>
      </c>
      <c r="I3204">
        <v>0</v>
      </c>
      <c r="J3204" t="str">
        <v>Pune</v>
      </c>
      <c r="K3204" t="str">
        <v>Saturday (4-10-2025)</v>
      </c>
    </row>
    <row r="3205" spans="1:11" x14ac:dyDescent="0.25">
      <c r="A3205" t="str">
        <v>BioLegend</v>
      </c>
      <c r="B3205">
        <v>9055.2000000000007</v>
      </c>
      <c r="C3205" t="str">
        <v>Not Yet Received</v>
      </c>
      <c r="D3205" s="6" t="str">
        <v>Not Yet Received</v>
      </c>
      <c r="E3205" s="6" t="str">
        <v>Not Yet Received</v>
      </c>
      <c r="F3205">
        <v>582302</v>
      </c>
      <c r="G3205">
        <v>1</v>
      </c>
      <c r="H3205">
        <v>1</v>
      </c>
      <c r="I3205">
        <v>0</v>
      </c>
      <c r="J3205" t="str">
        <v>Pune</v>
      </c>
      <c r="K3205" t="str">
        <v>Saturday (4-10-2025)</v>
      </c>
    </row>
    <row r="3206" spans="1:11" x14ac:dyDescent="0.25">
      <c r="A3206" t="str">
        <v>BioLegend</v>
      </c>
      <c r="B3206">
        <v>15584.8</v>
      </c>
      <c r="C3206" t="str">
        <v>Not Yet Received</v>
      </c>
      <c r="D3206" s="6" t="str">
        <v>Not Yet Received</v>
      </c>
      <c r="E3206" s="6" t="str">
        <v>Not Yet Received</v>
      </c>
      <c r="F3206">
        <v>640922</v>
      </c>
      <c r="G3206">
        <v>2</v>
      </c>
      <c r="H3206">
        <v>2</v>
      </c>
      <c r="I3206">
        <v>0</v>
      </c>
      <c r="J3206" t="str">
        <v>Haridwar</v>
      </c>
      <c r="K3206" t="str">
        <v>Monday (6-10-2025)</v>
      </c>
    </row>
    <row r="3207" spans="1:11" x14ac:dyDescent="0.25">
      <c r="A3207" t="str">
        <v>BioLegend</v>
      </c>
      <c r="B3207">
        <v>6221.6</v>
      </c>
      <c r="C3207" t="str">
        <v>Not Yet Received</v>
      </c>
      <c r="D3207" s="6" t="str">
        <v>Not Yet Received</v>
      </c>
      <c r="E3207" s="6" t="str">
        <v>Not Yet Received</v>
      </c>
      <c r="F3207">
        <v>643808</v>
      </c>
      <c r="G3207">
        <v>1</v>
      </c>
      <c r="H3207">
        <v>1</v>
      </c>
      <c r="I3207">
        <v>0</v>
      </c>
      <c r="J3207" t="str">
        <v>Hyderabad</v>
      </c>
      <c r="K3207" t="str">
        <v>Saturday (4-10-2025)</v>
      </c>
    </row>
    <row r="3208" spans="1:11" x14ac:dyDescent="0.25">
      <c r="A3208" t="str">
        <v>BioLegend</v>
      </c>
      <c r="B3208">
        <v>18048.8</v>
      </c>
      <c r="C3208" t="str">
        <v>Not Yet Received</v>
      </c>
      <c r="D3208" s="6" t="str">
        <v>Not Yet Received</v>
      </c>
      <c r="E3208" s="6" t="str">
        <v>Not Yet Received</v>
      </c>
      <c r="F3208">
        <v>644702</v>
      </c>
      <c r="G3208">
        <v>1</v>
      </c>
      <c r="H3208">
        <v>1</v>
      </c>
      <c r="I3208">
        <v>0</v>
      </c>
      <c r="J3208" t="str">
        <v>Chandigarh</v>
      </c>
      <c r="K3208" t="str">
        <v>Monday (6-10-2025)</v>
      </c>
    </row>
    <row r="3209" spans="1:11" x14ac:dyDescent="0.25">
      <c r="A3209" t="str">
        <v>BioLegend</v>
      </c>
      <c r="B3209">
        <v>19896.8</v>
      </c>
      <c r="C3209" t="str">
        <v>Not Yet Received</v>
      </c>
      <c r="D3209" s="6" t="str">
        <v>Not Yet Received</v>
      </c>
      <c r="E3209" s="6" t="str">
        <v>Not Yet Received</v>
      </c>
      <c r="F3209">
        <v>651002</v>
      </c>
      <c r="G3209">
        <v>1</v>
      </c>
      <c r="H3209">
        <v>1</v>
      </c>
      <c r="I3209">
        <v>0</v>
      </c>
      <c r="J3209" t="str">
        <v>Mumbai</v>
      </c>
      <c r="K3209" t="str">
        <v>Saturday (4-10-2025)</v>
      </c>
    </row>
    <row r="3210" spans="1:11" x14ac:dyDescent="0.25">
      <c r="A3210" t="str">
        <v>BioLegend</v>
      </c>
      <c r="B3210">
        <v>12012</v>
      </c>
      <c r="C3210" t="str">
        <v>Not Yet Received</v>
      </c>
      <c r="D3210" s="6" t="str">
        <v>Not Yet Received</v>
      </c>
      <c r="E3210" s="6" t="str">
        <v>Not Yet Received</v>
      </c>
      <c r="F3210">
        <v>653813</v>
      </c>
      <c r="G3210">
        <v>1</v>
      </c>
      <c r="H3210">
        <v>1</v>
      </c>
      <c r="I3210">
        <v>0</v>
      </c>
      <c r="J3210" t="str">
        <v>Kolkata</v>
      </c>
      <c r="K3210" t="str">
        <v>Monday (6-10-2025)</v>
      </c>
    </row>
    <row r="3211" spans="1:11" x14ac:dyDescent="0.25">
      <c r="A3211" t="str">
        <v>BioLegend</v>
      </c>
      <c r="B3211">
        <v>15584.8</v>
      </c>
      <c r="C3211" t="str">
        <v>Not Yet Received</v>
      </c>
      <c r="D3211" s="6" t="str">
        <v>Not Yet Received</v>
      </c>
      <c r="E3211" s="6" t="str">
        <v>Not Yet Received</v>
      </c>
      <c r="F3211">
        <v>691502</v>
      </c>
      <c r="G3211">
        <v>1</v>
      </c>
      <c r="H3211">
        <v>1</v>
      </c>
      <c r="I3211">
        <v>0</v>
      </c>
      <c r="J3211" t="str">
        <v>Mumbai</v>
      </c>
      <c r="K3211" t="str">
        <v>Saturday (4-10-2025)</v>
      </c>
    </row>
    <row r="3212" spans="1:11" x14ac:dyDescent="0.25">
      <c r="A3212" t="str">
        <v>BioLegend</v>
      </c>
      <c r="B3212">
        <v>15584.8</v>
      </c>
      <c r="C3212" t="str">
        <v>Not Yet Received</v>
      </c>
      <c r="D3212" s="6" t="str">
        <v>Not Yet Received</v>
      </c>
      <c r="E3212" s="6" t="str">
        <v>Not Yet Received</v>
      </c>
      <c r="F3212">
        <v>692802</v>
      </c>
      <c r="G3212">
        <v>1</v>
      </c>
      <c r="H3212">
        <v>1</v>
      </c>
      <c r="I3212">
        <v>0</v>
      </c>
      <c r="J3212" t="str">
        <v>Pune</v>
      </c>
      <c r="K3212" t="str">
        <v>Saturday (4-10-2025)</v>
      </c>
    </row>
    <row r="3213" spans="1:11" x14ac:dyDescent="0.25">
      <c r="A3213" t="str">
        <v>BioLegend</v>
      </c>
      <c r="B3213">
        <v>17679.2</v>
      </c>
      <c r="C3213" t="str">
        <v>Not Yet Received</v>
      </c>
      <c r="D3213" s="6" t="str">
        <v>Not Yet Received</v>
      </c>
      <c r="E3213" s="6" t="str">
        <v>Not Yet Received</v>
      </c>
      <c r="F3213">
        <v>693504</v>
      </c>
      <c r="G3213">
        <v>1</v>
      </c>
      <c r="H3213">
        <v>1</v>
      </c>
      <c r="I3213">
        <v>0</v>
      </c>
      <c r="J3213" t="str">
        <v>Delhi</v>
      </c>
      <c r="K3213">
        <v>0</v>
      </c>
    </row>
    <row r="3214" spans="1:11" x14ac:dyDescent="0.25">
      <c r="A3214" t="str">
        <v>BioLegend</v>
      </c>
      <c r="B3214">
        <v>24393.599999999999</v>
      </c>
      <c r="C3214" t="str">
        <v>Not Yet Received</v>
      </c>
      <c r="D3214" s="6" t="str">
        <v>Not Yet Received</v>
      </c>
      <c r="E3214" s="6" t="str">
        <v>Not Yet Received</v>
      </c>
      <c r="F3214">
        <v>696806</v>
      </c>
      <c r="G3214">
        <v>1</v>
      </c>
      <c r="H3214">
        <v>1</v>
      </c>
      <c r="I3214">
        <v>0</v>
      </c>
      <c r="J3214" t="str">
        <v>Kolkata</v>
      </c>
      <c r="K3214" t="str">
        <v>Monday (6-10-2025)</v>
      </c>
    </row>
    <row r="3215" spans="1:11" x14ac:dyDescent="0.25">
      <c r="A3215" t="str">
        <v>BioLegend</v>
      </c>
      <c r="B3215">
        <v>24024</v>
      </c>
      <c r="C3215" t="str">
        <v>Not Yet Received</v>
      </c>
      <c r="D3215" s="6" t="str">
        <v>Not Yet Received</v>
      </c>
      <c r="E3215" s="6" t="str">
        <v>Not Yet Received</v>
      </c>
      <c r="F3215">
        <v>696814</v>
      </c>
      <c r="G3215">
        <v>1</v>
      </c>
      <c r="H3215">
        <v>1</v>
      </c>
      <c r="I3215">
        <v>0</v>
      </c>
      <c r="J3215" t="str">
        <v>Bhuvneshwar</v>
      </c>
      <c r="K3215" t="str">
        <v>On Hold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740153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7268.7999999999993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740154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740155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7268.7999999999993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740156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7268.7999999999993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740157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740158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740159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740161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18110.400000000001</v>
      </c>
      <c r="C3224" t="str">
        <v>Not Yet Received</v>
      </c>
      <c r="D3224" s="6" t="str">
        <v>Not Yet Received</v>
      </c>
      <c r="E3224" s="6" t="str">
        <v>Not Yet Received</v>
      </c>
      <c r="F3224">
        <v>740165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740368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3634.3999999999996</v>
      </c>
      <c r="C3226" t="str">
        <v>Not Yet Received</v>
      </c>
      <c r="D3226" s="6" t="str">
        <v>Not Yet Received</v>
      </c>
      <c r="E3226" s="6" t="str">
        <v>Not Yet Received</v>
      </c>
      <c r="F3226">
        <v>740371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740373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431.19999999999993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740379</v>
      </c>
      <c r="G3228">
        <v>2</v>
      </c>
      <c r="H3228">
        <v>2</v>
      </c>
      <c r="I3228">
        <v>0</v>
      </c>
      <c r="J3228" t="str">
        <v>Gujrat</v>
      </c>
      <c r="K3228" t="str">
        <v>Saturday (4-10-2025) FOC</v>
      </c>
    </row>
    <row r="3229" spans="1:11" x14ac:dyDescent="0.25">
      <c r="A3229" t="str">
        <v>BioLegend</v>
      </c>
      <c r="B3229">
        <v>431.19999999999993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740379</v>
      </c>
      <c r="G3229">
        <v>1</v>
      </c>
      <c r="H3229">
        <v>1</v>
      </c>
      <c r="I3229">
        <v>0</v>
      </c>
      <c r="J3229" t="str">
        <v>Banglore</v>
      </c>
      <c r="K3229" t="str">
        <v>On Hold</v>
      </c>
    </row>
    <row r="3230" spans="1:11" x14ac:dyDescent="0.25">
      <c r="A3230" t="str">
        <v>BioLegend</v>
      </c>
      <c r="B3230">
        <v>18110.400000000001</v>
      </c>
      <c r="C3230" t="str">
        <v>Not Yet Received</v>
      </c>
      <c r="D3230" s="6" t="str">
        <v>Not Yet Received</v>
      </c>
      <c r="E3230" s="6" t="str">
        <v>Not Yet Received</v>
      </c>
      <c r="F3230">
        <v>740931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3634.3999999999996</v>
      </c>
      <c r="C3231" t="str">
        <v>Not Yet Received</v>
      </c>
      <c r="D3231" s="6" t="str">
        <v>Not Yet Received</v>
      </c>
      <c r="E3231" s="6" t="str">
        <v>Not Yet Received</v>
      </c>
      <c r="F3231">
        <v>740932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7268.7999999999993</v>
      </c>
      <c r="C3232" t="str">
        <v>Not Yet Received</v>
      </c>
      <c r="D3232" s="6" t="str">
        <v>Not Yet Received</v>
      </c>
      <c r="E3232" s="6" t="str">
        <v>Not Yet Received</v>
      </c>
      <c r="F3232">
        <v>740936</v>
      </c>
      <c r="G3232">
        <v>1</v>
      </c>
      <c r="H3232">
        <v>1</v>
      </c>
      <c r="I3232">
        <v>0</v>
      </c>
      <c r="J3232" t="str">
        <v>Gujrat</v>
      </c>
      <c r="K3232" t="str">
        <v>Saturday (4-10-2025)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740937</v>
      </c>
      <c r="G3233">
        <v>1</v>
      </c>
      <c r="H3233">
        <v>1</v>
      </c>
      <c r="I3233">
        <v>0</v>
      </c>
      <c r="J3233" t="str">
        <v>Gujrat</v>
      </c>
      <c r="K3233" t="str">
        <v>Saturday (4-10-2025)</v>
      </c>
    </row>
    <row r="3234" spans="1:11" x14ac:dyDescent="0.25">
      <c r="A3234" t="str">
        <v>BioLegend</v>
      </c>
      <c r="B3234">
        <v>7268.7999999999993</v>
      </c>
      <c r="C3234" t="str">
        <v>Not Yet Received</v>
      </c>
      <c r="D3234" s="6" t="str">
        <v>Not Yet Received</v>
      </c>
      <c r="E3234" s="6" t="str">
        <v>Not Yet Received</v>
      </c>
      <c r="F3234">
        <v>740939</v>
      </c>
      <c r="G3234">
        <v>1</v>
      </c>
      <c r="H3234">
        <v>1</v>
      </c>
      <c r="I3234">
        <v>0</v>
      </c>
      <c r="J3234" t="str">
        <v>Gujrat</v>
      </c>
      <c r="K3234" t="str">
        <v>Saturday (4-10-2025)</v>
      </c>
    </row>
    <row r="3235" spans="1:11" x14ac:dyDescent="0.25">
      <c r="A3235" t="str">
        <v>BioLegend</v>
      </c>
      <c r="B3235">
        <v>7268.7999999999993</v>
      </c>
      <c r="C3235" t="str">
        <v>Not Yet Received</v>
      </c>
      <c r="D3235" s="6" t="str">
        <v>Not Yet Received</v>
      </c>
      <c r="E3235" s="6" t="str">
        <v>Not Yet Received</v>
      </c>
      <c r="F3235">
        <v>740940</v>
      </c>
      <c r="G3235">
        <v>1</v>
      </c>
      <c r="H3235">
        <v>1</v>
      </c>
      <c r="I3235">
        <v>0</v>
      </c>
      <c r="J3235" t="str">
        <v>Gujrat</v>
      </c>
      <c r="K3235" t="str">
        <v>Saturday (4-10-2025)</v>
      </c>
    </row>
    <row r="3236" spans="1:11" x14ac:dyDescent="0.25">
      <c r="A3236" t="str">
        <v>BioLegend</v>
      </c>
      <c r="B3236">
        <v>7268.7999999999993</v>
      </c>
      <c r="C3236" t="str">
        <v>Not Yet Received</v>
      </c>
      <c r="D3236" s="6" t="str">
        <v>Not Yet Received</v>
      </c>
      <c r="E3236" s="6" t="str">
        <v>Not Yet Received</v>
      </c>
      <c r="F3236">
        <v>740941</v>
      </c>
      <c r="G3236">
        <v>1</v>
      </c>
      <c r="H3236">
        <v>1</v>
      </c>
      <c r="I3236">
        <v>0</v>
      </c>
      <c r="J3236" t="str">
        <v>Gujrat</v>
      </c>
      <c r="K3236" t="str">
        <v>Saturday (4-10-2025)</v>
      </c>
    </row>
    <row r="3237" spans="1:11" x14ac:dyDescent="0.25">
      <c r="A3237" t="str">
        <v>BioLegend</v>
      </c>
      <c r="B3237">
        <v>7268.7999999999993</v>
      </c>
      <c r="C3237" t="str">
        <v>Not Yet Received</v>
      </c>
      <c r="D3237" s="6" t="str">
        <v>Not Yet Received</v>
      </c>
      <c r="E3237" s="6" t="str">
        <v>Not Yet Received</v>
      </c>
      <c r="F3237">
        <v>740942</v>
      </c>
      <c r="G3237">
        <v>1</v>
      </c>
      <c r="H3237">
        <v>1</v>
      </c>
      <c r="I3237">
        <v>0</v>
      </c>
      <c r="J3237" t="str">
        <v>Gujrat</v>
      </c>
      <c r="K3237" t="str">
        <v>Saturday (4-10-2025)</v>
      </c>
    </row>
    <row r="3238" spans="1:11" x14ac:dyDescent="0.25">
      <c r="A3238" t="str">
        <v>BioLegend</v>
      </c>
      <c r="B3238">
        <v>7268.7999999999993</v>
      </c>
      <c r="C3238" t="str">
        <v>Not Yet Received</v>
      </c>
      <c r="D3238" s="6" t="str">
        <v>Not Yet Received</v>
      </c>
      <c r="E3238" s="6" t="str">
        <v>Not Yet Received</v>
      </c>
      <c r="F3238">
        <v>740943</v>
      </c>
      <c r="G3238">
        <v>1</v>
      </c>
      <c r="H3238">
        <v>1</v>
      </c>
      <c r="I3238">
        <v>0</v>
      </c>
      <c r="J3238" t="str">
        <v>Gujrat</v>
      </c>
      <c r="K3238" t="str">
        <v>Saturday (4-10-2025)</v>
      </c>
    </row>
    <row r="3239" spans="1:11" x14ac:dyDescent="0.25">
      <c r="A3239" t="str">
        <v>BioLegend</v>
      </c>
      <c r="B3239">
        <v>7268.7999999999993</v>
      </c>
      <c r="C3239" t="str">
        <v>Not Yet Received</v>
      </c>
      <c r="D3239" s="6" t="str">
        <v>Not Yet Received</v>
      </c>
      <c r="E3239" s="6" t="str">
        <v>Not Yet Received</v>
      </c>
      <c r="F3239">
        <v>740944</v>
      </c>
      <c r="G3239">
        <v>1</v>
      </c>
      <c r="H3239">
        <v>1</v>
      </c>
      <c r="I3239">
        <v>0</v>
      </c>
      <c r="J3239" t="str">
        <v>Gujrat</v>
      </c>
      <c r="K3239" t="str">
        <v>Saturday (4-10-2025)</v>
      </c>
    </row>
    <row r="3240" spans="1:11" x14ac:dyDescent="0.25">
      <c r="A3240" t="str">
        <v>BioLegend</v>
      </c>
      <c r="B3240">
        <v>108477.6</v>
      </c>
      <c r="C3240" t="str">
        <v>Not Yet Received</v>
      </c>
      <c r="D3240" s="6" t="str">
        <v>Not Yet Received</v>
      </c>
      <c r="E3240" s="6" t="str">
        <v>Not Yet Received</v>
      </c>
      <c r="F3240">
        <v>741024</v>
      </c>
      <c r="G3240">
        <v>1</v>
      </c>
      <c r="H3240">
        <v>1</v>
      </c>
      <c r="I3240">
        <v>0</v>
      </c>
      <c r="J3240" t="str">
        <v>Gujrat</v>
      </c>
      <c r="K3240" t="str">
        <v>Saturday (4-10-2025)</v>
      </c>
    </row>
    <row r="3241" spans="1:11" x14ac:dyDescent="0.25">
      <c r="A3241" t="str">
        <v>BioLegend</v>
      </c>
      <c r="B3241">
        <v>65111.199999999997</v>
      </c>
      <c r="C3241" t="str">
        <v>Not Yet Received</v>
      </c>
      <c r="D3241" s="6" t="str">
        <v>Not Yet Received</v>
      </c>
      <c r="E3241" s="6" t="str">
        <v>Not Yet Received</v>
      </c>
      <c r="F3241">
        <v>741032</v>
      </c>
      <c r="G3241">
        <v>1</v>
      </c>
      <c r="H3241">
        <v>1</v>
      </c>
      <c r="I3241">
        <v>0</v>
      </c>
      <c r="J3241" t="str">
        <v>Banglore</v>
      </c>
      <c r="K3241" t="str">
        <v>On Hold</v>
      </c>
    </row>
    <row r="3242" spans="1:11" x14ac:dyDescent="0.25">
      <c r="A3242" t="str">
        <v>BioLegend</v>
      </c>
      <c r="B3242">
        <v>7268.7999999999993</v>
      </c>
      <c r="C3242" t="str">
        <v>Not Yet Received</v>
      </c>
      <c r="D3242" s="6" t="str">
        <v>Not Yet Received</v>
      </c>
      <c r="E3242" s="6" t="str">
        <v>Not Yet Received</v>
      </c>
      <c r="F3242">
        <v>741110</v>
      </c>
      <c r="G3242">
        <v>1</v>
      </c>
      <c r="H3242">
        <v>1</v>
      </c>
      <c r="I3242">
        <v>0</v>
      </c>
      <c r="J3242" t="str">
        <v>Banglore</v>
      </c>
      <c r="K3242" t="str">
        <v>On Hold (FOC)</v>
      </c>
    </row>
    <row r="3243" spans="1:11" x14ac:dyDescent="0.25">
      <c r="A3243" t="str">
        <v>BioLegend</v>
      </c>
      <c r="B3243">
        <v>108477.6</v>
      </c>
      <c r="C3243" t="str">
        <v>Not Yet Received</v>
      </c>
      <c r="D3243" s="6" t="str">
        <v>Not Yet Received</v>
      </c>
      <c r="E3243" s="6" t="str">
        <v>Not Yet Received</v>
      </c>
      <c r="F3243">
        <v>741335</v>
      </c>
      <c r="G3243">
        <v>1</v>
      </c>
      <c r="H3243">
        <v>1</v>
      </c>
      <c r="I3243">
        <v>0</v>
      </c>
      <c r="J3243" t="str">
        <v>Pune</v>
      </c>
      <c r="K3243" t="str">
        <v>Saturday (4-10-2025)</v>
      </c>
    </row>
    <row r="3244" spans="1:11" x14ac:dyDescent="0.25">
      <c r="A3244" t="str">
        <v>BioLegend</v>
      </c>
      <c r="B3244">
        <v>9055.2000000000007</v>
      </c>
      <c r="C3244" t="str">
        <v>Not Yet Received</v>
      </c>
      <c r="D3244" s="6" t="str">
        <v>Not Yet Received</v>
      </c>
      <c r="E3244" s="6" t="str">
        <v>Not Yet Received</v>
      </c>
      <c r="F3244">
        <v>824805</v>
      </c>
      <c r="G3244">
        <v>1</v>
      </c>
      <c r="H3244">
        <v>1</v>
      </c>
      <c r="I3244">
        <v>0</v>
      </c>
      <c r="J3244" t="str">
        <v>Pune</v>
      </c>
      <c r="K3244" t="str">
        <v>Saturday (4-10-2025)</v>
      </c>
    </row>
    <row r="3245" spans="1:11" x14ac:dyDescent="0.25">
      <c r="A3245" t="str">
        <v>BioLegend</v>
      </c>
      <c r="B3245">
        <v>6221.6</v>
      </c>
      <c r="C3245" t="str">
        <v>Not Yet Received</v>
      </c>
      <c r="D3245" s="6" t="str">
        <v>Not Yet Received</v>
      </c>
      <c r="E3245" s="6" t="str">
        <v>Not Yet Received</v>
      </c>
      <c r="F3245">
        <v>935101</v>
      </c>
      <c r="G3245">
        <v>1</v>
      </c>
      <c r="H3245">
        <v>1</v>
      </c>
      <c r="I3245">
        <v>0</v>
      </c>
      <c r="J3245" t="str">
        <v>Kanpur</v>
      </c>
      <c r="K3245" t="str">
        <v>Saturday (4-10-2025)</v>
      </c>
    </row>
    <row r="3246" spans="1:11" x14ac:dyDescent="0.25">
      <c r="A3246">
        <v>0</v>
      </c>
      <c r="B3246">
        <v>0</v>
      </c>
      <c r="C3246">
        <v>0</v>
      </c>
      <c r="D3246" s="6">
        <v>0</v>
      </c>
      <c r="E3246" s="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13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305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77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2025-10-03T12:36:29Z</dcterms:modified>
  <cp:contentStatus/>
</cp:coreProperties>
</file>